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36" yWindow="48" windowWidth="20376" windowHeight="5076" firstSheet="1" activeTab="2"/>
  </bookViews>
  <sheets>
    <sheet name="Норматив " sheetId="4" r:id="rId1"/>
    <sheet name="Расчет_гр.общеразв.напрв." sheetId="5" r:id="rId2"/>
    <sheet name="Расчет_гр.компен.направ." sheetId="6" r:id="rId3"/>
    <sheet name="Расчет_гр.комбинир.напрв." sheetId="7" r:id="rId4"/>
    <sheet name="Расчет_свод групп" sheetId="8" r:id="rId5"/>
    <sheet name="ИП" sheetId="9" r:id="rId6"/>
    <sheet name="ЧО" sheetId="10" r:id="rId7"/>
  </sheets>
  <definedNames>
    <definedName name="Excel_BuiltIn_Print_Titles" localSheetId="0">'Норматив '!$1:$5</definedName>
    <definedName name="Z_03BB0823_F46D_4FFC_9767_8DD17CA40F59_.wvu.Cols" localSheetId="0" hidden="1">'Норматив '!$J:$N</definedName>
    <definedName name="Z_03BB0823_F46D_4FFC_9767_8DD17CA40F59_.wvu.Cols" localSheetId="3" hidden="1">Расчет_гр.комбинир.напрв.!$C:$F,Расчет_гр.комбинир.напрв.!$O:$DV,Расчет_гр.комбинир.напрв.!$EE:$HT,Расчет_гр.комбинир.напрв.!$HW:$HX,Расчет_гр.комбинир.напрв.!$IA:$IJ</definedName>
    <definedName name="Z_03BB0823_F46D_4FFC_9767_8DD17CA40F59_.wvu.Cols" localSheetId="2" hidden="1">Расчет_гр.компен.направ.!$C:$F,Расчет_гр.компен.направ.!$O:$R,Расчет_гр.компен.направ.!$W:$Z,Расчет_гр.компен.направ.!$AI:$AT,Расчет_гр.компен.направ.!$BC:$BN,Расчет_гр.компен.направ.!$BW:$BZ,Расчет_гр.компен.направ.!$CE:$CH,Расчет_гр.компен.направ.!$CM:$DB,Расчет_гр.компен.направ.!$DG:$DR,Расчет_гр.компен.направ.!$EE:$FB,Расчет_гр.компен.направ.!$FS:$FV</definedName>
    <definedName name="Z_03BB0823_F46D_4FFC_9767_8DD17CA40F59_.wvu.Cols" localSheetId="1" hidden="1">Расчет_гр.общеразв.напрв.!$W:$Z,Расчет_гр.общеразв.напрв.!$AI:$AL,Расчет_гр.общеразв.напрв.!$AQ:$AT,Расчет_гр.общеразв.напрв.!$AY:$BN,Расчет_гр.общеразв.напрв.!$BW:$BZ,Расчет_гр.общеразв.напрв.!$CE:$CH,Расчет_гр.общеразв.напрв.!$CQ:$CT,Расчет_гр.общеразв.напрв.!$CY:$DB,Расчет_гр.общеразв.напрв.!$DK:$DV,Расчет_гр.общеразв.напрв.!$EA:$EL</definedName>
    <definedName name="Z_03BB0823_F46D_4FFC_9767_8DD17CA40F59_.wvu.Cols" localSheetId="4" hidden="1">'Расчет_свод групп'!$AQ:$AT,'Расчет_свод групп'!$BB:$BE,'Расчет_свод групп'!$BO:$BV,'Расчет_свод групп'!$CS:$CS,'Расчет_свод групп'!$CZ:$DJ</definedName>
    <definedName name="Z_03BB0823_F46D_4FFC_9767_8DD17CA40F59_.wvu.Cols" localSheetId="6" hidden="1">ЧО!$O:$V</definedName>
    <definedName name="Z_03BB0823_F46D_4FFC_9767_8DD17CA40F59_.wvu.PrintArea" localSheetId="5" hidden="1">ИП!$A$1:$AD$15</definedName>
    <definedName name="Z_03BB0823_F46D_4FFC_9767_8DD17CA40F59_.wvu.PrintArea" localSheetId="0" hidden="1">'Норматив '!$A$1:$N$707</definedName>
    <definedName name="Z_03BB0823_F46D_4FFC_9767_8DD17CA40F59_.wvu.PrintArea" localSheetId="3" hidden="1">Расчет_гр.комбинир.напрв.!$A$1:$IN$30</definedName>
    <definedName name="Z_03BB0823_F46D_4FFC_9767_8DD17CA40F59_.wvu.PrintArea" localSheetId="2" hidden="1">Расчет_гр.компен.направ.!$A$1:$GF$30</definedName>
    <definedName name="Z_03BB0823_F46D_4FFC_9767_8DD17CA40F59_.wvu.PrintArea" localSheetId="1" hidden="1">Расчет_гр.общеразв.напрв.!$A$1:$FL$30</definedName>
    <definedName name="Z_03BB0823_F46D_4FFC_9767_8DD17CA40F59_.wvu.PrintArea" localSheetId="4" hidden="1">'Расчет_свод групп'!$A$1:$CY$30</definedName>
    <definedName name="Z_03BB0823_F46D_4FFC_9767_8DD17CA40F59_.wvu.PrintArea" localSheetId="6" hidden="1">ЧО!$A$1:$AL$19</definedName>
    <definedName name="Z_03BB0823_F46D_4FFC_9767_8DD17CA40F59_.wvu.PrintTitles" localSheetId="5" hidden="1">ИП!$A:$B</definedName>
    <definedName name="Z_03BB0823_F46D_4FFC_9767_8DD17CA40F59_.wvu.PrintTitles" localSheetId="0" hidden="1">'Норматив '!$1:$5</definedName>
    <definedName name="Z_03BB0823_F46D_4FFC_9767_8DD17CA40F59_.wvu.PrintTitles" localSheetId="3" hidden="1">Расчет_гр.комбинир.напрв.!$A:$B</definedName>
    <definedName name="Z_03BB0823_F46D_4FFC_9767_8DD17CA40F59_.wvu.PrintTitles" localSheetId="2" hidden="1">Расчет_гр.компен.направ.!$A:$B</definedName>
    <definedName name="Z_03BB0823_F46D_4FFC_9767_8DD17CA40F59_.wvu.PrintTitles" localSheetId="1" hidden="1">Расчет_гр.общеразв.напрв.!$A:$B</definedName>
    <definedName name="Z_03BB0823_F46D_4FFC_9767_8DD17CA40F59_.wvu.PrintTitles" localSheetId="4" hidden="1">'Расчет_свод групп'!$A:$B</definedName>
    <definedName name="Z_03BB0823_F46D_4FFC_9767_8DD17CA40F59_.wvu.PrintTitles" localSheetId="6" hidden="1">ЧО!$A:$B</definedName>
    <definedName name="Z_03BB0823_F46D_4FFC_9767_8DD17CA40F59_.wvu.Rows" localSheetId="5" hidden="1">ИП!$7:$7,ИП!$10:$11</definedName>
    <definedName name="Z_03BB0823_F46D_4FFC_9767_8DD17CA40F59_.wvu.Rows" localSheetId="3" hidden="1">Расчет_гр.комбинир.напрв.!$7:$7,Расчет_гр.комбинир.напрв.!$10:$11</definedName>
    <definedName name="Z_03BB0823_F46D_4FFC_9767_8DD17CA40F59_.wvu.Rows" localSheetId="2" hidden="1">Расчет_гр.компен.направ.!$7:$7,Расчет_гр.компен.направ.!$10:$11</definedName>
    <definedName name="Z_03BB0823_F46D_4FFC_9767_8DD17CA40F59_.wvu.Rows" localSheetId="1" hidden="1">Расчет_гр.общеразв.напрв.!$7:$7,Расчет_гр.общеразв.напрв.!$10:$11</definedName>
    <definedName name="Z_03BB0823_F46D_4FFC_9767_8DD17CA40F59_.wvu.Rows" localSheetId="4" hidden="1">'Расчет_свод групп'!$7:$7,'Расчет_свод групп'!$9:$11</definedName>
    <definedName name="Z_03BB0823_F46D_4FFC_9767_8DD17CA40F59_.wvu.Rows" localSheetId="6" hidden="1">ЧО!$7:$7,ЧО!$10:$11</definedName>
    <definedName name="_xlnm.Print_Titles" localSheetId="5">ИП!$A:$B</definedName>
    <definedName name="_xlnm.Print_Titles" localSheetId="0">'Норматив '!$1:$5</definedName>
    <definedName name="_xlnm.Print_Titles" localSheetId="3">Расчет_гр.комбинир.напрв.!$A:$B</definedName>
    <definedName name="_xlnm.Print_Titles" localSheetId="2">Расчет_гр.компен.направ.!$A:$B</definedName>
    <definedName name="_xlnm.Print_Titles" localSheetId="1">Расчет_гр.общеразв.напрв.!$A:$B</definedName>
    <definedName name="_xlnm.Print_Titles" localSheetId="4">'Расчет_свод групп'!$A:$B</definedName>
    <definedName name="_xlnm.Print_Titles" localSheetId="6">ЧО!$A:$B</definedName>
    <definedName name="_xlnm.Print_Area" localSheetId="5">ИП!$A$1:$AD$15</definedName>
    <definedName name="_xlnm.Print_Area" localSheetId="0">'Норматив '!$A$1:$N$707</definedName>
    <definedName name="_xlnm.Print_Area" localSheetId="3">Расчет_гр.комбинир.напрв.!$A$1:$IN$30</definedName>
    <definedName name="_xlnm.Print_Area" localSheetId="2">Расчет_гр.компен.направ.!$A$1:$GF$30</definedName>
    <definedName name="_xlnm.Print_Area" localSheetId="1">Расчет_гр.общеразв.напрв.!$A$1:$FL$30</definedName>
    <definedName name="_xlnm.Print_Area" localSheetId="4">'Расчет_свод групп'!$A$1:$CY$30</definedName>
    <definedName name="_xlnm.Print_Area" localSheetId="6">ЧО!$A$1:$AL$19</definedName>
  </definedNames>
  <calcPr calcId="145621"/>
</workbook>
</file>

<file path=xl/calcChain.xml><?xml version="1.0" encoding="utf-8"?>
<calcChain xmlns="http://schemas.openxmlformats.org/spreadsheetml/2006/main">
  <c r="AC19" i="10" l="1"/>
  <c r="AA19" i="10"/>
  <c r="Y19" i="10"/>
  <c r="W19" i="10"/>
  <c r="U19" i="10"/>
  <c r="S19" i="10"/>
  <c r="Q19" i="10"/>
  <c r="O19" i="10"/>
  <c r="M19" i="10"/>
  <c r="K19" i="10"/>
  <c r="I19" i="10"/>
  <c r="G19" i="10"/>
  <c r="E19" i="10"/>
  <c r="C19" i="10"/>
  <c r="AG18" i="10"/>
  <c r="AE18" i="10"/>
  <c r="AI17" i="10"/>
  <c r="AG17" i="10"/>
  <c r="AE17" i="10"/>
  <c r="AG16" i="10"/>
  <c r="AE16" i="10"/>
  <c r="AI15" i="10"/>
  <c r="AG15" i="10"/>
  <c r="AE15" i="10"/>
  <c r="AG14" i="10"/>
  <c r="AE14" i="10"/>
  <c r="AI13" i="10"/>
  <c r="AG13" i="10"/>
  <c r="AE13" i="10"/>
  <c r="AG12" i="10"/>
  <c r="AE12" i="10"/>
  <c r="AE19" i="10" s="1"/>
  <c r="AB9" i="10"/>
  <c r="U15" i="9"/>
  <c r="S15" i="9"/>
  <c r="Q15" i="9"/>
  <c r="O15" i="9"/>
  <c r="M15" i="9"/>
  <c r="K15" i="9"/>
  <c r="I15" i="9"/>
  <c r="G15" i="9"/>
  <c r="E15" i="9"/>
  <c r="C15" i="9"/>
  <c r="Y14" i="9"/>
  <c r="W14" i="9"/>
  <c r="AA14" i="9" s="1"/>
  <c r="Y13" i="9"/>
  <c r="W13" i="9"/>
  <c r="AA13" i="9" s="1"/>
  <c r="AA12" i="9"/>
  <c r="Y12" i="9"/>
  <c r="Y15" i="9" s="1"/>
  <c r="W12" i="9"/>
  <c r="DC30" i="8"/>
  <c r="AZ30" i="8"/>
  <c r="AY28" i="8"/>
  <c r="BD27" i="8"/>
  <c r="BK26" i="8"/>
  <c r="BU25" i="8"/>
  <c r="BG24" i="8"/>
  <c r="BQ22" i="8"/>
  <c r="BA22" i="8"/>
  <c r="BS19" i="8"/>
  <c r="AU19" i="8"/>
  <c r="BM18" i="8"/>
  <c r="BQ16" i="8"/>
  <c r="AS16" i="8"/>
  <c r="BK15" i="8"/>
  <c r="BD15" i="8"/>
  <c r="BU14" i="8"/>
  <c r="BB12" i="8"/>
  <c r="CP11" i="8"/>
  <c r="CN11" i="8"/>
  <c r="CH11" i="8"/>
  <c r="CF11" i="8"/>
  <c r="CD11" i="8"/>
  <c r="CB11" i="8"/>
  <c r="BZ11" i="8"/>
  <c r="BX11" i="8"/>
  <c r="BV11" i="8"/>
  <c r="BT11" i="8"/>
  <c r="BN11" i="8"/>
  <c r="BL11" i="8"/>
  <c r="BJ11" i="8"/>
  <c r="BH11" i="8"/>
  <c r="BE11" i="8"/>
  <c r="BC11" i="8"/>
  <c r="AX11" i="8"/>
  <c r="AV11" i="8"/>
  <c r="AP11" i="8"/>
  <c r="AN11" i="8"/>
  <c r="AL11" i="8"/>
  <c r="AJ11" i="8"/>
  <c r="AH11" i="8"/>
  <c r="AF11" i="8"/>
  <c r="R11" i="8"/>
  <c r="P11" i="8"/>
  <c r="N11" i="8"/>
  <c r="L11" i="8"/>
  <c r="J11" i="8"/>
  <c r="H11" i="8"/>
  <c r="CP10" i="8"/>
  <c r="CN10" i="8"/>
  <c r="CH10" i="8"/>
  <c r="CF10" i="8"/>
  <c r="CD10" i="8"/>
  <c r="CB10" i="8"/>
  <c r="BZ10" i="8"/>
  <c r="BX10" i="8"/>
  <c r="BV10" i="8"/>
  <c r="BT10" i="8"/>
  <c r="BN10" i="8"/>
  <c r="BL10" i="8"/>
  <c r="BJ10" i="8"/>
  <c r="BH10" i="8"/>
  <c r="BE10" i="8"/>
  <c r="BC10" i="8"/>
  <c r="AX10" i="8"/>
  <c r="AV10" i="8"/>
  <c r="AP10" i="8"/>
  <c r="AN10" i="8"/>
  <c r="AL10" i="8"/>
  <c r="AJ10" i="8"/>
  <c r="AH10" i="8"/>
  <c r="AF10" i="8"/>
  <c r="R10" i="8"/>
  <c r="P10" i="8"/>
  <c r="N10" i="8"/>
  <c r="L10" i="8"/>
  <c r="J10" i="8"/>
  <c r="H10" i="8"/>
  <c r="BJ9" i="8"/>
  <c r="BH9" i="8"/>
  <c r="HM30" i="7"/>
  <c r="HK30" i="7"/>
  <c r="HI30" i="7"/>
  <c r="HG30" i="7"/>
  <c r="HE30" i="7"/>
  <c r="HC30" i="7"/>
  <c r="HA30" i="7"/>
  <c r="GY30" i="7"/>
  <c r="GW30" i="7"/>
  <c r="GU30" i="7"/>
  <c r="GS30" i="7"/>
  <c r="GQ30" i="7"/>
  <c r="GO30" i="7"/>
  <c r="GM30" i="7"/>
  <c r="GK30" i="7"/>
  <c r="GI30" i="7"/>
  <c r="GG30" i="7"/>
  <c r="GE30" i="7"/>
  <c r="GC30" i="7"/>
  <c r="GA30" i="7"/>
  <c r="FY30" i="7"/>
  <c r="FW30" i="7"/>
  <c r="FU30" i="7"/>
  <c r="FS30" i="7"/>
  <c r="FR30" i="7"/>
  <c r="FQ30" i="7"/>
  <c r="FO30" i="7"/>
  <c r="FM30" i="7"/>
  <c r="FK30" i="7"/>
  <c r="FI30" i="7"/>
  <c r="FG30" i="7"/>
  <c r="FE30" i="7"/>
  <c r="FC30" i="7"/>
  <c r="FA30" i="7"/>
  <c r="EY30" i="7"/>
  <c r="EW30" i="7"/>
  <c r="EU30" i="7"/>
  <c r="ES30" i="7"/>
  <c r="EQ30" i="7"/>
  <c r="EO30" i="7"/>
  <c r="EM30" i="7"/>
  <c r="EK30" i="7"/>
  <c r="EI30" i="7"/>
  <c r="EG30" i="7"/>
  <c r="EE30" i="7"/>
  <c r="EC30" i="7"/>
  <c r="EA30" i="7"/>
  <c r="DY30" i="7"/>
  <c r="DW30" i="7"/>
  <c r="DU30" i="7"/>
  <c r="DS30" i="7"/>
  <c r="DQ30" i="7"/>
  <c r="DO30" i="7"/>
  <c r="DM30" i="7"/>
  <c r="DK30" i="7"/>
  <c r="DI30" i="7"/>
  <c r="DG30" i="7"/>
  <c r="DE30" i="7"/>
  <c r="DC30" i="7"/>
  <c r="DA30" i="7"/>
  <c r="CY30" i="7"/>
  <c r="CW30" i="7"/>
  <c r="CU30" i="7"/>
  <c r="CS30" i="7"/>
  <c r="CQ30" i="7"/>
  <c r="CO30" i="7"/>
  <c r="CM30" i="7"/>
  <c r="CK30" i="7"/>
  <c r="CI30" i="7"/>
  <c r="CG30" i="7"/>
  <c r="CE30" i="7"/>
  <c r="CC30" i="7"/>
  <c r="CA30" i="7"/>
  <c r="BY30" i="7"/>
  <c r="BW30" i="7"/>
  <c r="BU30" i="7"/>
  <c r="BS30" i="7"/>
  <c r="BQ30" i="7"/>
  <c r="BO30" i="7"/>
  <c r="BM30" i="7"/>
  <c r="BK30" i="7"/>
  <c r="BI30" i="7"/>
  <c r="BG30" i="7"/>
  <c r="BE30" i="7"/>
  <c r="BC30" i="7"/>
  <c r="BA30" i="7"/>
  <c r="AY30" i="7"/>
  <c r="AW30" i="7"/>
  <c r="AU30" i="7"/>
  <c r="AS30" i="7"/>
  <c r="AQ30" i="7"/>
  <c r="AO30" i="7"/>
  <c r="AM30" i="7"/>
  <c r="AK30" i="7"/>
  <c r="AI30" i="7"/>
  <c r="AG30" i="7"/>
  <c r="AE30" i="7"/>
  <c r="AC30" i="7"/>
  <c r="AA30" i="7"/>
  <c r="Y30" i="7"/>
  <c r="W30" i="7"/>
  <c r="U30" i="7"/>
  <c r="S30" i="7"/>
  <c r="Q30" i="7"/>
  <c r="O30" i="7"/>
  <c r="M30" i="7"/>
  <c r="K30" i="7"/>
  <c r="I30" i="7"/>
  <c r="G30" i="7"/>
  <c r="E30" i="7"/>
  <c r="C30" i="7"/>
  <c r="IG29" i="7"/>
  <c r="BU29" i="8" s="1"/>
  <c r="IE29" i="7"/>
  <c r="BS29" i="8" s="1"/>
  <c r="IC29" i="7"/>
  <c r="BQ29" i="8" s="1"/>
  <c r="IA29" i="7"/>
  <c r="BO29" i="8" s="1"/>
  <c r="HY29" i="7"/>
  <c r="BM29" i="8" s="1"/>
  <c r="HW29" i="7"/>
  <c r="BK29" i="8" s="1"/>
  <c r="HU29" i="7"/>
  <c r="BI29" i="8" s="1"/>
  <c r="HS29" i="7"/>
  <c r="HQ29" i="7"/>
  <c r="BD29" i="8" s="1"/>
  <c r="BA29" i="8" s="1"/>
  <c r="HO29" i="7"/>
  <c r="BB29" i="8" s="1"/>
  <c r="IK28" i="7"/>
  <c r="IG28" i="7"/>
  <c r="BU28" i="8" s="1"/>
  <c r="IE28" i="7"/>
  <c r="BS28" i="8" s="1"/>
  <c r="IC28" i="7"/>
  <c r="BQ28" i="8" s="1"/>
  <c r="IA28" i="7"/>
  <c r="BO28" i="8" s="1"/>
  <c r="HY28" i="7"/>
  <c r="BM28" i="8" s="1"/>
  <c r="HW28" i="7"/>
  <c r="BK28" i="8" s="1"/>
  <c r="HU28" i="7"/>
  <c r="BI28" i="8" s="1"/>
  <c r="HS28" i="7"/>
  <c r="BG28" i="8" s="1"/>
  <c r="HQ28" i="7"/>
  <c r="BD28" i="8" s="1"/>
  <c r="HO28" i="7"/>
  <c r="BB28" i="8" s="1"/>
  <c r="IG27" i="7"/>
  <c r="BU27" i="8" s="1"/>
  <c r="IE27" i="7"/>
  <c r="BS27" i="8" s="1"/>
  <c r="IC27" i="7"/>
  <c r="BQ27" i="8" s="1"/>
  <c r="IA27" i="7"/>
  <c r="BO27" i="8" s="1"/>
  <c r="HY27" i="7"/>
  <c r="HW27" i="7"/>
  <c r="BK27" i="8" s="1"/>
  <c r="HU27" i="7"/>
  <c r="BI27" i="8" s="1"/>
  <c r="HS27" i="7"/>
  <c r="BG27" i="8" s="1"/>
  <c r="HQ27" i="7"/>
  <c r="HO27" i="7"/>
  <c r="BB27" i="8" s="1"/>
  <c r="AY27" i="8" s="1"/>
  <c r="IG26" i="7"/>
  <c r="BU26" i="8" s="1"/>
  <c r="IE26" i="7"/>
  <c r="BS26" i="8" s="1"/>
  <c r="IC26" i="7"/>
  <c r="BQ26" i="8" s="1"/>
  <c r="IA26" i="7"/>
  <c r="BO26" i="8" s="1"/>
  <c r="HY26" i="7"/>
  <c r="BM26" i="8" s="1"/>
  <c r="HW26" i="7"/>
  <c r="HU26" i="7"/>
  <c r="BI26" i="8" s="1"/>
  <c r="HS26" i="7"/>
  <c r="BG26" i="8" s="1"/>
  <c r="HQ26" i="7"/>
  <c r="BD26" i="8" s="1"/>
  <c r="BA26" i="8" s="1"/>
  <c r="HO26" i="7"/>
  <c r="IG25" i="7"/>
  <c r="IE25" i="7"/>
  <c r="BS25" i="8" s="1"/>
  <c r="IC25" i="7"/>
  <c r="BQ25" i="8" s="1"/>
  <c r="IA25" i="7"/>
  <c r="BO25" i="8" s="1"/>
  <c r="HY25" i="7"/>
  <c r="BM25" i="8" s="1"/>
  <c r="HW25" i="7"/>
  <c r="BK25" i="8" s="1"/>
  <c r="HU25" i="7"/>
  <c r="BI25" i="8" s="1"/>
  <c r="HS25" i="7"/>
  <c r="BG25" i="8" s="1"/>
  <c r="HQ25" i="7"/>
  <c r="BD25" i="8" s="1"/>
  <c r="HO25" i="7"/>
  <c r="IG24" i="7"/>
  <c r="BU24" i="8" s="1"/>
  <c r="IE24" i="7"/>
  <c r="BS24" i="8" s="1"/>
  <c r="IC24" i="7"/>
  <c r="BQ24" i="8" s="1"/>
  <c r="IA24" i="7"/>
  <c r="BO24" i="8" s="1"/>
  <c r="HY24" i="7"/>
  <c r="BM24" i="8" s="1"/>
  <c r="HW24" i="7"/>
  <c r="BK24" i="8" s="1"/>
  <c r="HU24" i="7"/>
  <c r="BI24" i="8" s="1"/>
  <c r="HS24" i="7"/>
  <c r="HQ24" i="7"/>
  <c r="HO24" i="7"/>
  <c r="BB24" i="8" s="1"/>
  <c r="IG23" i="7"/>
  <c r="BU23" i="8" s="1"/>
  <c r="IE23" i="7"/>
  <c r="BS23" i="8" s="1"/>
  <c r="IC23" i="7"/>
  <c r="BQ23" i="8" s="1"/>
  <c r="IA23" i="7"/>
  <c r="BO23" i="8" s="1"/>
  <c r="HY23" i="7"/>
  <c r="BM23" i="8" s="1"/>
  <c r="HW23" i="7"/>
  <c r="BK23" i="8" s="1"/>
  <c r="HU23" i="7"/>
  <c r="BI23" i="8" s="1"/>
  <c r="HS23" i="7"/>
  <c r="BG23" i="8" s="1"/>
  <c r="HQ23" i="7"/>
  <c r="HO23" i="7"/>
  <c r="BB23" i="8" s="1"/>
  <c r="IG22" i="7"/>
  <c r="BU22" i="8" s="1"/>
  <c r="IE22" i="7"/>
  <c r="BS22" i="8" s="1"/>
  <c r="IC22" i="7"/>
  <c r="IA22" i="7"/>
  <c r="BO22" i="8" s="1"/>
  <c r="HY22" i="7"/>
  <c r="BM22" i="8" s="1"/>
  <c r="HW22" i="7"/>
  <c r="BK22" i="8" s="1"/>
  <c r="HU22" i="7"/>
  <c r="BI22" i="8" s="1"/>
  <c r="HS22" i="7"/>
  <c r="BG22" i="8" s="1"/>
  <c r="HQ22" i="7"/>
  <c r="BD22" i="8" s="1"/>
  <c r="HO22" i="7"/>
  <c r="IG21" i="7"/>
  <c r="BU21" i="8" s="1"/>
  <c r="IE21" i="7"/>
  <c r="BS21" i="8" s="1"/>
  <c r="IC21" i="7"/>
  <c r="BQ21" i="8" s="1"/>
  <c r="IA21" i="7"/>
  <c r="BO21" i="8" s="1"/>
  <c r="HY21" i="7"/>
  <c r="BM21" i="8" s="1"/>
  <c r="HW21" i="7"/>
  <c r="BK21" i="8" s="1"/>
  <c r="HU21" i="7"/>
  <c r="BI21" i="8" s="1"/>
  <c r="HS21" i="7"/>
  <c r="BG21" i="8" s="1"/>
  <c r="HQ21" i="7"/>
  <c r="BD21" i="8" s="1"/>
  <c r="BA21" i="8" s="1"/>
  <c r="HO21" i="7"/>
  <c r="BB21" i="8" s="1"/>
  <c r="IG20" i="7"/>
  <c r="BU20" i="8" s="1"/>
  <c r="IE20" i="7"/>
  <c r="BS20" i="8" s="1"/>
  <c r="IC20" i="7"/>
  <c r="BQ20" i="8" s="1"/>
  <c r="IA20" i="7"/>
  <c r="BO20" i="8" s="1"/>
  <c r="HY20" i="7"/>
  <c r="BM20" i="8" s="1"/>
  <c r="HW20" i="7"/>
  <c r="BK20" i="8" s="1"/>
  <c r="HU20" i="7"/>
  <c r="HS20" i="7"/>
  <c r="BG20" i="8" s="1"/>
  <c r="HQ20" i="7"/>
  <c r="BD20" i="8" s="1"/>
  <c r="HO20" i="7"/>
  <c r="BB20" i="8" s="1"/>
  <c r="AY20" i="8" s="1"/>
  <c r="IK19" i="7"/>
  <c r="IG19" i="7"/>
  <c r="BU19" i="8" s="1"/>
  <c r="IE19" i="7"/>
  <c r="IC19" i="7"/>
  <c r="BQ19" i="8" s="1"/>
  <c r="IA19" i="7"/>
  <c r="BO19" i="8" s="1"/>
  <c r="HY19" i="7"/>
  <c r="BM19" i="8" s="1"/>
  <c r="HW19" i="7"/>
  <c r="BK19" i="8" s="1"/>
  <c r="HU19" i="7"/>
  <c r="BI19" i="8" s="1"/>
  <c r="HS19" i="7"/>
  <c r="BG19" i="8" s="1"/>
  <c r="HQ19" i="7"/>
  <c r="BD19" i="8" s="1"/>
  <c r="HO19" i="7"/>
  <c r="BB19" i="8" s="1"/>
  <c r="II18" i="7"/>
  <c r="IG18" i="7"/>
  <c r="BU18" i="8" s="1"/>
  <c r="IE18" i="7"/>
  <c r="BS18" i="8" s="1"/>
  <c r="IC18" i="7"/>
  <c r="BQ18" i="8" s="1"/>
  <c r="IA18" i="7"/>
  <c r="BO18" i="8" s="1"/>
  <c r="HY18" i="7"/>
  <c r="HW18" i="7"/>
  <c r="BK18" i="8" s="1"/>
  <c r="HU18" i="7"/>
  <c r="BI18" i="8" s="1"/>
  <c r="HS18" i="7"/>
  <c r="BG18" i="8" s="1"/>
  <c r="HQ18" i="7"/>
  <c r="BD18" i="8" s="1"/>
  <c r="HO18" i="7"/>
  <c r="BB18" i="8" s="1"/>
  <c r="IG17" i="7"/>
  <c r="BU17" i="8" s="1"/>
  <c r="IE17" i="7"/>
  <c r="BS17" i="8" s="1"/>
  <c r="IC17" i="7"/>
  <c r="BQ17" i="8" s="1"/>
  <c r="IA17" i="7"/>
  <c r="BO17" i="8" s="1"/>
  <c r="HY17" i="7"/>
  <c r="BM17" i="8" s="1"/>
  <c r="HW17" i="7"/>
  <c r="BK17" i="8" s="1"/>
  <c r="HU17" i="7"/>
  <c r="BI17" i="8" s="1"/>
  <c r="HS17" i="7"/>
  <c r="HQ17" i="7"/>
  <c r="BD17" i="8" s="1"/>
  <c r="BA17" i="8" s="1"/>
  <c r="HO17" i="7"/>
  <c r="BB17" i="8" s="1"/>
  <c r="IK16" i="7"/>
  <c r="IG16" i="7"/>
  <c r="BU16" i="8" s="1"/>
  <c r="IE16" i="7"/>
  <c r="BS16" i="8" s="1"/>
  <c r="IC16" i="7"/>
  <c r="IA16" i="7"/>
  <c r="BO16" i="8" s="1"/>
  <c r="HY16" i="7"/>
  <c r="BM16" i="8" s="1"/>
  <c r="HW16" i="7"/>
  <c r="BK16" i="8" s="1"/>
  <c r="HU16" i="7"/>
  <c r="BI16" i="8" s="1"/>
  <c r="HS16" i="7"/>
  <c r="BG16" i="8" s="1"/>
  <c r="HQ16" i="7"/>
  <c r="BD16" i="8" s="1"/>
  <c r="HO16" i="7"/>
  <c r="BB16" i="8" s="1"/>
  <c r="AY16" i="8" s="1"/>
  <c r="IG15" i="7"/>
  <c r="BU15" i="8" s="1"/>
  <c r="IE15" i="7"/>
  <c r="BS15" i="8" s="1"/>
  <c r="IC15" i="7"/>
  <c r="BQ15" i="8" s="1"/>
  <c r="IA15" i="7"/>
  <c r="BO15" i="8" s="1"/>
  <c r="HY15" i="7"/>
  <c r="HW15" i="7"/>
  <c r="HU15" i="7"/>
  <c r="BI15" i="8" s="1"/>
  <c r="HS15" i="7"/>
  <c r="BG15" i="8" s="1"/>
  <c r="HQ15" i="7"/>
  <c r="HO15" i="7"/>
  <c r="BB15" i="8" s="1"/>
  <c r="IG14" i="7"/>
  <c r="IE14" i="7"/>
  <c r="BS14" i="8" s="1"/>
  <c r="IC14" i="7"/>
  <c r="BQ14" i="8" s="1"/>
  <c r="IA14" i="7"/>
  <c r="BO14" i="8" s="1"/>
  <c r="HY14" i="7"/>
  <c r="BM14" i="8" s="1"/>
  <c r="HW14" i="7"/>
  <c r="BK14" i="8" s="1"/>
  <c r="HU14" i="7"/>
  <c r="BI14" i="8" s="1"/>
  <c r="HS14" i="7"/>
  <c r="BG14" i="8" s="1"/>
  <c r="HQ14" i="7"/>
  <c r="BD14" i="8" s="1"/>
  <c r="HO14" i="7"/>
  <c r="IG13" i="7"/>
  <c r="BU13" i="8" s="1"/>
  <c r="IE13" i="7"/>
  <c r="BS13" i="8" s="1"/>
  <c r="IC13" i="7"/>
  <c r="BQ13" i="8" s="1"/>
  <c r="IA13" i="7"/>
  <c r="HY13" i="7"/>
  <c r="BM13" i="8" s="1"/>
  <c r="HW13" i="7"/>
  <c r="BK13" i="8" s="1"/>
  <c r="HU13" i="7"/>
  <c r="BI13" i="8" s="1"/>
  <c r="HS13" i="7"/>
  <c r="BG13" i="8" s="1"/>
  <c r="HQ13" i="7"/>
  <c r="HO13" i="7"/>
  <c r="BB13" i="8" s="1"/>
  <c r="IG12" i="7"/>
  <c r="IE12" i="7"/>
  <c r="IC12" i="7"/>
  <c r="IA12" i="7"/>
  <c r="BO12" i="8" s="1"/>
  <c r="HY12" i="7"/>
  <c r="HW12" i="7"/>
  <c r="BK12" i="8" s="1"/>
  <c r="HU12" i="7"/>
  <c r="HS12" i="7"/>
  <c r="HQ12" i="7"/>
  <c r="IK12" i="7" s="1"/>
  <c r="HO12" i="7"/>
  <c r="FI30" i="6"/>
  <c r="FG30" i="6"/>
  <c r="FE30" i="6"/>
  <c r="FC30" i="6"/>
  <c r="FA30" i="6"/>
  <c r="EY30" i="6"/>
  <c r="EW30" i="6"/>
  <c r="EU30" i="6"/>
  <c r="ES30" i="6"/>
  <c r="EQ30" i="6"/>
  <c r="EO30" i="6"/>
  <c r="EM30" i="6"/>
  <c r="EK30" i="6"/>
  <c r="EI30" i="6"/>
  <c r="EG30" i="6"/>
  <c r="EE30" i="6"/>
  <c r="EC30" i="6"/>
  <c r="EA30" i="6"/>
  <c r="DY30" i="6"/>
  <c r="DW30" i="6"/>
  <c r="DU30" i="6"/>
  <c r="DS30" i="6"/>
  <c r="DQ30" i="6"/>
  <c r="DO30" i="6"/>
  <c r="DM30" i="6"/>
  <c r="DK30" i="6"/>
  <c r="DI30" i="6"/>
  <c r="DG30" i="6"/>
  <c r="DE30" i="6"/>
  <c r="DC30" i="6"/>
  <c r="DA30" i="6"/>
  <c r="CY30" i="6"/>
  <c r="CW30" i="6"/>
  <c r="CU30" i="6"/>
  <c r="CS30" i="6"/>
  <c r="CQ30" i="6"/>
  <c r="CO30" i="6"/>
  <c r="CM30" i="6"/>
  <c r="CK30" i="6"/>
  <c r="CI30" i="6"/>
  <c r="CG30" i="6"/>
  <c r="CE30" i="6"/>
  <c r="CC30" i="6"/>
  <c r="CA30" i="6"/>
  <c r="BY30" i="6"/>
  <c r="BW30" i="6"/>
  <c r="BU30" i="6"/>
  <c r="BS30" i="6"/>
  <c r="BQ30" i="6"/>
  <c r="BO30" i="6"/>
  <c r="BM30" i="6"/>
  <c r="BK30" i="6"/>
  <c r="BI30" i="6"/>
  <c r="BG30" i="6"/>
  <c r="BE30" i="6"/>
  <c r="BC30" i="6"/>
  <c r="BA30" i="6"/>
  <c r="AY30" i="6"/>
  <c r="AW30" i="6"/>
  <c r="AU30" i="6"/>
  <c r="AS30" i="6"/>
  <c r="AQ30" i="6"/>
  <c r="AO30" i="6"/>
  <c r="AM30" i="6"/>
  <c r="AK30" i="6"/>
  <c r="AI30" i="6"/>
  <c r="AG30" i="6"/>
  <c r="AE30" i="6"/>
  <c r="AC30" i="6"/>
  <c r="AA30" i="6"/>
  <c r="Y30" i="6"/>
  <c r="W30" i="6"/>
  <c r="U30" i="6"/>
  <c r="S30" i="6"/>
  <c r="Q30" i="6"/>
  <c r="O30" i="6"/>
  <c r="M30" i="6"/>
  <c r="K30" i="6"/>
  <c r="I30" i="6"/>
  <c r="G30" i="6"/>
  <c r="E30" i="6"/>
  <c r="C30" i="6"/>
  <c r="FY29" i="6"/>
  <c r="AW29" i="8" s="1"/>
  <c r="FW29" i="6"/>
  <c r="AU29" i="8" s="1"/>
  <c r="FU29" i="6"/>
  <c r="AS29" i="8" s="1"/>
  <c r="FS29" i="6"/>
  <c r="AQ29" i="8" s="1"/>
  <c r="FQ29" i="6"/>
  <c r="AO29" i="8" s="1"/>
  <c r="FO29" i="6"/>
  <c r="AM29" i="8" s="1"/>
  <c r="FM29" i="6"/>
  <c r="AK29" i="8" s="1"/>
  <c r="FK29" i="6"/>
  <c r="FI29" i="6"/>
  <c r="AG29" i="8" s="1"/>
  <c r="AC29" i="8" s="1"/>
  <c r="FG29" i="6"/>
  <c r="AE29" i="8" s="1"/>
  <c r="FY28" i="6"/>
  <c r="AW28" i="8" s="1"/>
  <c r="FW28" i="6"/>
  <c r="AU28" i="8" s="1"/>
  <c r="FU28" i="6"/>
  <c r="AS28" i="8" s="1"/>
  <c r="FS28" i="6"/>
  <c r="AQ28" i="8" s="1"/>
  <c r="FQ28" i="6"/>
  <c r="AO28" i="8" s="1"/>
  <c r="FO28" i="6"/>
  <c r="AM28" i="8" s="1"/>
  <c r="FM28" i="6"/>
  <c r="FK28" i="6"/>
  <c r="AI28" i="8" s="1"/>
  <c r="FI28" i="6"/>
  <c r="AG28" i="8" s="1"/>
  <c r="FG28" i="6"/>
  <c r="AE28" i="8" s="1"/>
  <c r="AA28" i="8" s="1"/>
  <c r="FY27" i="6"/>
  <c r="AW27" i="8" s="1"/>
  <c r="FW27" i="6"/>
  <c r="AU27" i="8" s="1"/>
  <c r="FU27" i="6"/>
  <c r="AS27" i="8" s="1"/>
  <c r="FS27" i="6"/>
  <c r="AQ27" i="8" s="1"/>
  <c r="FQ27" i="6"/>
  <c r="AO27" i="8" s="1"/>
  <c r="FO27" i="6"/>
  <c r="AM27" i="8" s="1"/>
  <c r="FM27" i="6"/>
  <c r="AK27" i="8" s="1"/>
  <c r="FK27" i="6"/>
  <c r="FI27" i="6"/>
  <c r="AG27" i="8" s="1"/>
  <c r="AC27" i="8" s="1"/>
  <c r="FG27" i="6"/>
  <c r="AE27" i="8" s="1"/>
  <c r="FY26" i="6"/>
  <c r="AW26" i="8" s="1"/>
  <c r="FW26" i="6"/>
  <c r="AU26" i="8" s="1"/>
  <c r="FU26" i="6"/>
  <c r="AS26" i="8" s="1"/>
  <c r="FS26" i="6"/>
  <c r="AQ26" i="8" s="1"/>
  <c r="FQ26" i="6"/>
  <c r="AO26" i="8" s="1"/>
  <c r="FO26" i="6"/>
  <c r="AM26" i="8" s="1"/>
  <c r="FM26" i="6"/>
  <c r="AK26" i="8" s="1"/>
  <c r="FK26" i="6"/>
  <c r="AI26" i="8" s="1"/>
  <c r="FI26" i="6"/>
  <c r="AG26" i="8" s="1"/>
  <c r="FG26" i="6"/>
  <c r="AE26" i="8" s="1"/>
  <c r="AA26" i="8" s="1"/>
  <c r="FY25" i="6"/>
  <c r="AW25" i="8" s="1"/>
  <c r="FW25" i="6"/>
  <c r="AU25" i="8" s="1"/>
  <c r="FU25" i="6"/>
  <c r="AS25" i="8" s="1"/>
  <c r="FS25" i="6"/>
  <c r="AQ25" i="8" s="1"/>
  <c r="FQ25" i="6"/>
  <c r="AO25" i="8" s="1"/>
  <c r="FO25" i="6"/>
  <c r="AM25" i="8" s="1"/>
  <c r="FM25" i="6"/>
  <c r="AK25" i="8" s="1"/>
  <c r="FK25" i="6"/>
  <c r="FI25" i="6"/>
  <c r="AG25" i="8" s="1"/>
  <c r="AC25" i="8" s="1"/>
  <c r="FG25" i="6"/>
  <c r="AE25" i="8" s="1"/>
  <c r="GC24" i="6"/>
  <c r="FY24" i="6"/>
  <c r="AW24" i="8" s="1"/>
  <c r="FW24" i="6"/>
  <c r="AU24" i="8" s="1"/>
  <c r="FU24" i="6"/>
  <c r="AS24" i="8" s="1"/>
  <c r="FS24" i="6"/>
  <c r="AQ24" i="8" s="1"/>
  <c r="FQ24" i="6"/>
  <c r="AO24" i="8" s="1"/>
  <c r="FO24" i="6"/>
  <c r="AM24" i="8" s="1"/>
  <c r="FM24" i="6"/>
  <c r="AK24" i="8" s="1"/>
  <c r="FK24" i="6"/>
  <c r="AI24" i="8" s="1"/>
  <c r="FI24" i="6"/>
  <c r="AG24" i="8" s="1"/>
  <c r="FG24" i="6"/>
  <c r="AE24" i="8" s="1"/>
  <c r="AA24" i="8" s="1"/>
  <c r="FY23" i="6"/>
  <c r="AW23" i="8" s="1"/>
  <c r="FW23" i="6"/>
  <c r="AU23" i="8" s="1"/>
  <c r="FU23" i="6"/>
  <c r="AS23" i="8" s="1"/>
  <c r="FS23" i="6"/>
  <c r="AQ23" i="8" s="1"/>
  <c r="FQ23" i="6"/>
  <c r="AO23" i="8" s="1"/>
  <c r="FO23" i="6"/>
  <c r="AM23" i="8" s="1"/>
  <c r="FM23" i="6"/>
  <c r="AK23" i="8" s="1"/>
  <c r="FK23" i="6"/>
  <c r="FI23" i="6"/>
  <c r="AG23" i="8" s="1"/>
  <c r="AC23" i="8" s="1"/>
  <c r="FG23" i="6"/>
  <c r="AE23" i="8" s="1"/>
  <c r="GC22" i="6"/>
  <c r="FY22" i="6"/>
  <c r="AW22" i="8" s="1"/>
  <c r="FW22" i="6"/>
  <c r="AU22" i="8" s="1"/>
  <c r="FU22" i="6"/>
  <c r="AS22" i="8" s="1"/>
  <c r="FS22" i="6"/>
  <c r="AQ22" i="8" s="1"/>
  <c r="FQ22" i="6"/>
  <c r="AO22" i="8" s="1"/>
  <c r="FO22" i="6"/>
  <c r="AM22" i="8" s="1"/>
  <c r="FM22" i="6"/>
  <c r="AK22" i="8" s="1"/>
  <c r="FK22" i="6"/>
  <c r="AI22" i="8" s="1"/>
  <c r="FI22" i="6"/>
  <c r="AG22" i="8" s="1"/>
  <c r="FG22" i="6"/>
  <c r="AE22" i="8" s="1"/>
  <c r="AA22" i="8" s="1"/>
  <c r="FY21" i="6"/>
  <c r="AW21" i="8" s="1"/>
  <c r="FW21" i="6"/>
  <c r="AU21" i="8" s="1"/>
  <c r="FU21" i="6"/>
  <c r="AS21" i="8" s="1"/>
  <c r="FS21" i="6"/>
  <c r="AQ21" i="8" s="1"/>
  <c r="FQ21" i="6"/>
  <c r="AO21" i="8" s="1"/>
  <c r="FO21" i="6"/>
  <c r="AM21" i="8" s="1"/>
  <c r="FM21" i="6"/>
  <c r="AK21" i="8" s="1"/>
  <c r="FK21" i="6"/>
  <c r="FI21" i="6"/>
  <c r="AG21" i="8" s="1"/>
  <c r="AC21" i="8" s="1"/>
  <c r="FG21" i="6"/>
  <c r="AE21" i="8" s="1"/>
  <c r="FY20" i="6"/>
  <c r="AW20" i="8" s="1"/>
  <c r="FW20" i="6"/>
  <c r="AU20" i="8" s="1"/>
  <c r="FU20" i="6"/>
  <c r="AS20" i="8" s="1"/>
  <c r="FS20" i="6"/>
  <c r="AQ20" i="8" s="1"/>
  <c r="FQ20" i="6"/>
  <c r="AO20" i="8" s="1"/>
  <c r="FO20" i="6"/>
  <c r="AM20" i="8" s="1"/>
  <c r="FM20" i="6"/>
  <c r="FK20" i="6"/>
  <c r="AI20" i="8" s="1"/>
  <c r="FI20" i="6"/>
  <c r="AG20" i="8" s="1"/>
  <c r="FG20" i="6"/>
  <c r="AE20" i="8" s="1"/>
  <c r="FY19" i="6"/>
  <c r="AW19" i="8" s="1"/>
  <c r="FW19" i="6"/>
  <c r="FU19" i="6"/>
  <c r="AS19" i="8" s="1"/>
  <c r="FS19" i="6"/>
  <c r="AQ19" i="8" s="1"/>
  <c r="FQ19" i="6"/>
  <c r="AO19" i="8" s="1"/>
  <c r="FO19" i="6"/>
  <c r="AM19" i="8" s="1"/>
  <c r="FM19" i="6"/>
  <c r="AK19" i="8" s="1"/>
  <c r="FK19" i="6"/>
  <c r="FI19" i="6"/>
  <c r="AG19" i="8" s="1"/>
  <c r="FG19" i="6"/>
  <c r="AE19" i="8" s="1"/>
  <c r="FY18" i="6"/>
  <c r="AW18" i="8" s="1"/>
  <c r="FW18" i="6"/>
  <c r="AU18" i="8" s="1"/>
  <c r="FU18" i="6"/>
  <c r="AS18" i="8" s="1"/>
  <c r="FS18" i="6"/>
  <c r="AQ18" i="8" s="1"/>
  <c r="FQ18" i="6"/>
  <c r="AO18" i="8" s="1"/>
  <c r="FO18" i="6"/>
  <c r="AM18" i="8" s="1"/>
  <c r="FM18" i="6"/>
  <c r="AK18" i="8" s="1"/>
  <c r="CC18" i="8" s="1"/>
  <c r="FK18" i="6"/>
  <c r="AI18" i="8" s="1"/>
  <c r="FI18" i="6"/>
  <c r="AG18" i="8" s="1"/>
  <c r="FG18" i="6"/>
  <c r="AE18" i="8" s="1"/>
  <c r="AA18" i="8" s="1"/>
  <c r="FY17" i="6"/>
  <c r="AW17" i="8" s="1"/>
  <c r="FW17" i="6"/>
  <c r="AU17" i="8" s="1"/>
  <c r="FU17" i="6"/>
  <c r="AS17" i="8" s="1"/>
  <c r="FS17" i="6"/>
  <c r="AQ17" i="8" s="1"/>
  <c r="FQ17" i="6"/>
  <c r="AO17" i="8" s="1"/>
  <c r="FO17" i="6"/>
  <c r="AM17" i="8" s="1"/>
  <c r="FM17" i="6"/>
  <c r="AK17" i="8" s="1"/>
  <c r="FK17" i="6"/>
  <c r="FI17" i="6"/>
  <c r="AG17" i="8" s="1"/>
  <c r="AC17" i="8" s="1"/>
  <c r="FG17" i="6"/>
  <c r="AE17" i="8" s="1"/>
  <c r="GC16" i="6"/>
  <c r="FY16" i="6"/>
  <c r="AW16" i="8" s="1"/>
  <c r="FW16" i="6"/>
  <c r="AU16" i="8" s="1"/>
  <c r="FU16" i="6"/>
  <c r="FS16" i="6"/>
  <c r="AQ16" i="8" s="1"/>
  <c r="FQ16" i="6"/>
  <c r="AO16" i="8" s="1"/>
  <c r="FO16" i="6"/>
  <c r="AM16" i="8" s="1"/>
  <c r="FM16" i="6"/>
  <c r="AK16" i="8" s="1"/>
  <c r="FK16" i="6"/>
  <c r="AI16" i="8" s="1"/>
  <c r="FI16" i="6"/>
  <c r="AG16" i="8" s="1"/>
  <c r="FG16" i="6"/>
  <c r="AE16" i="8" s="1"/>
  <c r="AA16" i="8" s="1"/>
  <c r="FY15" i="6"/>
  <c r="AW15" i="8" s="1"/>
  <c r="FW15" i="6"/>
  <c r="AU15" i="8" s="1"/>
  <c r="FU15" i="6"/>
  <c r="AS15" i="8" s="1"/>
  <c r="FS15" i="6"/>
  <c r="AQ15" i="8" s="1"/>
  <c r="FQ15" i="6"/>
  <c r="AO15" i="8" s="1"/>
  <c r="FO15" i="6"/>
  <c r="AM15" i="8" s="1"/>
  <c r="FM15" i="6"/>
  <c r="AK15" i="8" s="1"/>
  <c r="FK15" i="6"/>
  <c r="FI15" i="6"/>
  <c r="AG15" i="8" s="1"/>
  <c r="AC15" i="8" s="1"/>
  <c r="FG15" i="6"/>
  <c r="AE15" i="8" s="1"/>
  <c r="FY14" i="6"/>
  <c r="AW14" i="8" s="1"/>
  <c r="FW14" i="6"/>
  <c r="AU14" i="8" s="1"/>
  <c r="FU14" i="6"/>
  <c r="AS14" i="8" s="1"/>
  <c r="CK14" i="8" s="1"/>
  <c r="FS14" i="6"/>
  <c r="AQ14" i="8" s="1"/>
  <c r="FQ14" i="6"/>
  <c r="AO14" i="8" s="1"/>
  <c r="FO14" i="6"/>
  <c r="AM14" i="8" s="1"/>
  <c r="FM14" i="6"/>
  <c r="AK14" i="8" s="1"/>
  <c r="FK14" i="6"/>
  <c r="AI14" i="8" s="1"/>
  <c r="FI14" i="6"/>
  <c r="FG14" i="6"/>
  <c r="AE14" i="8" s="1"/>
  <c r="AA14" i="8" s="1"/>
  <c r="FY13" i="6"/>
  <c r="AW13" i="8" s="1"/>
  <c r="FW13" i="6"/>
  <c r="AU13" i="8" s="1"/>
  <c r="FU13" i="6"/>
  <c r="AS13" i="8" s="1"/>
  <c r="FS13" i="6"/>
  <c r="AQ13" i="8" s="1"/>
  <c r="FQ13" i="6"/>
  <c r="AO13" i="8" s="1"/>
  <c r="FO13" i="6"/>
  <c r="AM13" i="8" s="1"/>
  <c r="FM13" i="6"/>
  <c r="AK13" i="8" s="1"/>
  <c r="FK13" i="6"/>
  <c r="AI13" i="8" s="1"/>
  <c r="FI13" i="6"/>
  <c r="FG13" i="6"/>
  <c r="AE13" i="8" s="1"/>
  <c r="FY12" i="6"/>
  <c r="FW12" i="6"/>
  <c r="AU12" i="8" s="1"/>
  <c r="FU12" i="6"/>
  <c r="FS12" i="6"/>
  <c r="AQ12" i="8" s="1"/>
  <c r="FQ12" i="6"/>
  <c r="FO12" i="6"/>
  <c r="FM12" i="6"/>
  <c r="FK12" i="6"/>
  <c r="FI12" i="6"/>
  <c r="AG12" i="8" s="1"/>
  <c r="FG12" i="6"/>
  <c r="AE12" i="8" s="1"/>
  <c r="EK30" i="5"/>
  <c r="EI30" i="5"/>
  <c r="EG30" i="5"/>
  <c r="EE30" i="5"/>
  <c r="EC30" i="5"/>
  <c r="EA30" i="5"/>
  <c r="DY30" i="5"/>
  <c r="DW30" i="5"/>
  <c r="DU30" i="5"/>
  <c r="DS30" i="5"/>
  <c r="DQ30" i="5"/>
  <c r="DO30" i="5"/>
  <c r="DM30" i="5"/>
  <c r="DK30" i="5"/>
  <c r="DI30" i="5"/>
  <c r="DG30" i="5"/>
  <c r="DE30" i="5"/>
  <c r="DC30" i="5"/>
  <c r="DA30" i="5"/>
  <c r="CY30" i="5"/>
  <c r="CW30" i="5"/>
  <c r="CU30" i="5"/>
  <c r="CS30" i="5"/>
  <c r="CQ30" i="5"/>
  <c r="CO30" i="5"/>
  <c r="CM30" i="5"/>
  <c r="CK30" i="5"/>
  <c r="CI30" i="5"/>
  <c r="CG30" i="5"/>
  <c r="CE30" i="5"/>
  <c r="CC30" i="5"/>
  <c r="CA30" i="5"/>
  <c r="BY30" i="5"/>
  <c r="BW30" i="5"/>
  <c r="BU30" i="5"/>
  <c r="BS30" i="5"/>
  <c r="BQ30" i="5"/>
  <c r="BO30" i="5"/>
  <c r="BM30" i="5"/>
  <c r="BK30" i="5"/>
  <c r="BI30" i="5"/>
  <c r="BG30" i="5"/>
  <c r="BE30" i="5"/>
  <c r="BC30" i="5"/>
  <c r="BA30" i="5"/>
  <c r="AY30" i="5"/>
  <c r="AW30" i="5"/>
  <c r="AU30" i="5"/>
  <c r="AS30" i="5"/>
  <c r="AQ30" i="5"/>
  <c r="AO30" i="5"/>
  <c r="AM30" i="5"/>
  <c r="AK30" i="5"/>
  <c r="AI30" i="5"/>
  <c r="AG30" i="5"/>
  <c r="AE30" i="5"/>
  <c r="AC30" i="5"/>
  <c r="AA30" i="5"/>
  <c r="Y30" i="5"/>
  <c r="W30" i="5"/>
  <c r="U30" i="5"/>
  <c r="S30" i="5"/>
  <c r="Q30" i="5"/>
  <c r="O30" i="5"/>
  <c r="M30" i="5"/>
  <c r="K30" i="5"/>
  <c r="I30" i="5"/>
  <c r="G30" i="5"/>
  <c r="E30" i="5"/>
  <c r="C30" i="5"/>
  <c r="FE29" i="5"/>
  <c r="Y29" i="8" s="1"/>
  <c r="CO29" i="8" s="1"/>
  <c r="FC29" i="5"/>
  <c r="W29" i="8" s="1"/>
  <c r="CM29" i="8" s="1"/>
  <c r="FA29" i="5"/>
  <c r="U29" i="8" s="1"/>
  <c r="CK29" i="8" s="1"/>
  <c r="EY29" i="5"/>
  <c r="S29" i="8" s="1"/>
  <c r="CI29" i="8" s="1"/>
  <c r="EW29" i="5"/>
  <c r="Q29" i="8" s="1"/>
  <c r="CG29" i="8" s="1"/>
  <c r="EU29" i="5"/>
  <c r="O29" i="8" s="1"/>
  <c r="CE29" i="8" s="1"/>
  <c r="ES29" i="5"/>
  <c r="M29" i="8" s="1"/>
  <c r="CC29" i="8" s="1"/>
  <c r="EQ29" i="5"/>
  <c r="K29" i="8" s="1"/>
  <c r="EO29" i="5"/>
  <c r="I29" i="8" s="1"/>
  <c r="EM29" i="5"/>
  <c r="G29" i="8" s="1"/>
  <c r="FE28" i="5"/>
  <c r="Y28" i="8" s="1"/>
  <c r="CO28" i="8" s="1"/>
  <c r="FC28" i="5"/>
  <c r="W28" i="8" s="1"/>
  <c r="CM28" i="8" s="1"/>
  <c r="FA28" i="5"/>
  <c r="U28" i="8" s="1"/>
  <c r="CK28" i="8" s="1"/>
  <c r="EY28" i="5"/>
  <c r="S28" i="8" s="1"/>
  <c r="CI28" i="8" s="1"/>
  <c r="EW28" i="5"/>
  <c r="Q28" i="8" s="1"/>
  <c r="EU28" i="5"/>
  <c r="O28" i="8" s="1"/>
  <c r="CE28" i="8" s="1"/>
  <c r="ES28" i="5"/>
  <c r="M28" i="8" s="1"/>
  <c r="EQ28" i="5"/>
  <c r="EO28" i="5"/>
  <c r="I28" i="8" s="1"/>
  <c r="EM28" i="5"/>
  <c r="G28" i="8" s="1"/>
  <c r="FE27" i="5"/>
  <c r="Y27" i="8" s="1"/>
  <c r="CO27" i="8" s="1"/>
  <c r="FC27" i="5"/>
  <c r="W27" i="8" s="1"/>
  <c r="CM27" i="8" s="1"/>
  <c r="FA27" i="5"/>
  <c r="U27" i="8" s="1"/>
  <c r="CK27" i="8" s="1"/>
  <c r="EY27" i="5"/>
  <c r="S27" i="8" s="1"/>
  <c r="CI27" i="8" s="1"/>
  <c r="EW27" i="5"/>
  <c r="Q27" i="8" s="1"/>
  <c r="EU27" i="5"/>
  <c r="O27" i="8" s="1"/>
  <c r="CE27" i="8" s="1"/>
  <c r="ES27" i="5"/>
  <c r="M27" i="8" s="1"/>
  <c r="CC27" i="8" s="1"/>
  <c r="EQ27" i="5"/>
  <c r="K27" i="8" s="1"/>
  <c r="EO27" i="5"/>
  <c r="I27" i="8" s="1"/>
  <c r="EM27" i="5"/>
  <c r="G27" i="8" s="1"/>
  <c r="FE26" i="5"/>
  <c r="Y26" i="8" s="1"/>
  <c r="CO26" i="8" s="1"/>
  <c r="FC26" i="5"/>
  <c r="W26" i="8" s="1"/>
  <c r="CM26" i="8" s="1"/>
  <c r="FA26" i="5"/>
  <c r="U26" i="8" s="1"/>
  <c r="CK26" i="8" s="1"/>
  <c r="EY26" i="5"/>
  <c r="S26" i="8" s="1"/>
  <c r="CI26" i="8" s="1"/>
  <c r="EW26" i="5"/>
  <c r="Q26" i="8" s="1"/>
  <c r="EU26" i="5"/>
  <c r="O26" i="8" s="1"/>
  <c r="CE26" i="8" s="1"/>
  <c r="ES26" i="5"/>
  <c r="M26" i="8" s="1"/>
  <c r="EQ26" i="5"/>
  <c r="K26" i="8" s="1"/>
  <c r="CA26" i="8" s="1"/>
  <c r="EO26" i="5"/>
  <c r="I26" i="8" s="1"/>
  <c r="EM26" i="5"/>
  <c r="FE25" i="5"/>
  <c r="Y25" i="8" s="1"/>
  <c r="CO25" i="8" s="1"/>
  <c r="FC25" i="5"/>
  <c r="W25" i="8" s="1"/>
  <c r="CM25" i="8" s="1"/>
  <c r="FA25" i="5"/>
  <c r="U25" i="8" s="1"/>
  <c r="CK25" i="8" s="1"/>
  <c r="EY25" i="5"/>
  <c r="S25" i="8" s="1"/>
  <c r="CI25" i="8" s="1"/>
  <c r="EW25" i="5"/>
  <c r="Q25" i="8" s="1"/>
  <c r="CG25" i="8" s="1"/>
  <c r="EU25" i="5"/>
  <c r="O25" i="8" s="1"/>
  <c r="CE25" i="8" s="1"/>
  <c r="ES25" i="5"/>
  <c r="M25" i="8" s="1"/>
  <c r="CC25" i="8" s="1"/>
  <c r="EQ25" i="5"/>
  <c r="K25" i="8" s="1"/>
  <c r="EO25" i="5"/>
  <c r="I25" i="8" s="1"/>
  <c r="EM25" i="5"/>
  <c r="G25" i="8" s="1"/>
  <c r="FE24" i="5"/>
  <c r="Y24" i="8" s="1"/>
  <c r="CO24" i="8" s="1"/>
  <c r="FC24" i="5"/>
  <c r="W24" i="8" s="1"/>
  <c r="CM24" i="8" s="1"/>
  <c r="FA24" i="5"/>
  <c r="U24" i="8" s="1"/>
  <c r="CK24" i="8" s="1"/>
  <c r="EY24" i="5"/>
  <c r="S24" i="8" s="1"/>
  <c r="CI24" i="8" s="1"/>
  <c r="EW24" i="5"/>
  <c r="Q24" i="8" s="1"/>
  <c r="EU24" i="5"/>
  <c r="O24" i="8" s="1"/>
  <c r="CE24" i="8" s="1"/>
  <c r="ES24" i="5"/>
  <c r="M24" i="8" s="1"/>
  <c r="EQ24" i="5"/>
  <c r="K24" i="8" s="1"/>
  <c r="EO24" i="5"/>
  <c r="I24" i="8" s="1"/>
  <c r="EM24" i="5"/>
  <c r="G24" i="8" s="1"/>
  <c r="FG23" i="5"/>
  <c r="FE23" i="5"/>
  <c r="Y23" i="8" s="1"/>
  <c r="CO23" i="8" s="1"/>
  <c r="FC23" i="5"/>
  <c r="W23" i="8" s="1"/>
  <c r="CM23" i="8" s="1"/>
  <c r="FA23" i="5"/>
  <c r="U23" i="8" s="1"/>
  <c r="CK23" i="8" s="1"/>
  <c r="EY23" i="5"/>
  <c r="S23" i="8" s="1"/>
  <c r="EW23" i="5"/>
  <c r="Q23" i="8" s="1"/>
  <c r="CG23" i="8" s="1"/>
  <c r="EU23" i="5"/>
  <c r="O23" i="8" s="1"/>
  <c r="CE23" i="8" s="1"/>
  <c r="ES23" i="5"/>
  <c r="M23" i="8" s="1"/>
  <c r="CC23" i="8" s="1"/>
  <c r="EQ23" i="5"/>
  <c r="K23" i="8" s="1"/>
  <c r="EO23" i="5"/>
  <c r="I23" i="8" s="1"/>
  <c r="EM23" i="5"/>
  <c r="G23" i="8" s="1"/>
  <c r="FE22" i="5"/>
  <c r="Y22" i="8" s="1"/>
  <c r="CO22" i="8" s="1"/>
  <c r="FC22" i="5"/>
  <c r="W22" i="8" s="1"/>
  <c r="CM22" i="8" s="1"/>
  <c r="FA22" i="5"/>
  <c r="U22" i="8" s="1"/>
  <c r="CK22" i="8" s="1"/>
  <c r="EY22" i="5"/>
  <c r="S22" i="8" s="1"/>
  <c r="CI22" i="8" s="1"/>
  <c r="EW22" i="5"/>
  <c r="Q22" i="8" s="1"/>
  <c r="EU22" i="5"/>
  <c r="O22" i="8" s="1"/>
  <c r="CE22" i="8" s="1"/>
  <c r="ES22" i="5"/>
  <c r="M22" i="8" s="1"/>
  <c r="EQ22" i="5"/>
  <c r="K22" i="8" s="1"/>
  <c r="CA22" i="8" s="1"/>
  <c r="EO22" i="5"/>
  <c r="I22" i="8" s="1"/>
  <c r="BY22" i="8" s="1"/>
  <c r="EM22" i="5"/>
  <c r="FE21" i="5"/>
  <c r="Y21" i="8" s="1"/>
  <c r="CO21" i="8" s="1"/>
  <c r="FC21" i="5"/>
  <c r="W21" i="8" s="1"/>
  <c r="CM21" i="8" s="1"/>
  <c r="FA21" i="5"/>
  <c r="U21" i="8" s="1"/>
  <c r="CK21" i="8" s="1"/>
  <c r="EY21" i="5"/>
  <c r="S21" i="8" s="1"/>
  <c r="CI21" i="8" s="1"/>
  <c r="EW21" i="5"/>
  <c r="Q21" i="8" s="1"/>
  <c r="CG21" i="8" s="1"/>
  <c r="EU21" i="5"/>
  <c r="O21" i="8" s="1"/>
  <c r="CE21" i="8" s="1"/>
  <c r="ES21" i="5"/>
  <c r="M21" i="8" s="1"/>
  <c r="CC21" i="8" s="1"/>
  <c r="EQ21" i="5"/>
  <c r="K21" i="8" s="1"/>
  <c r="EO21" i="5"/>
  <c r="I21" i="8" s="1"/>
  <c r="EM21" i="5"/>
  <c r="G21" i="8" s="1"/>
  <c r="FG20" i="5"/>
  <c r="FE20" i="5"/>
  <c r="Y20" i="8" s="1"/>
  <c r="CO20" i="8" s="1"/>
  <c r="FC20" i="5"/>
  <c r="W20" i="8" s="1"/>
  <c r="CM20" i="8" s="1"/>
  <c r="FA20" i="5"/>
  <c r="U20" i="8" s="1"/>
  <c r="CK20" i="8" s="1"/>
  <c r="EY20" i="5"/>
  <c r="S20" i="8" s="1"/>
  <c r="CI20" i="8" s="1"/>
  <c r="EW20" i="5"/>
  <c r="Q20" i="8" s="1"/>
  <c r="EU20" i="5"/>
  <c r="O20" i="8" s="1"/>
  <c r="CE20" i="8" s="1"/>
  <c r="ES20" i="5"/>
  <c r="M20" i="8" s="1"/>
  <c r="EQ20" i="5"/>
  <c r="K20" i="8" s="1"/>
  <c r="CA20" i="8" s="1"/>
  <c r="EO20" i="5"/>
  <c r="I20" i="8" s="1"/>
  <c r="BY20" i="8" s="1"/>
  <c r="EM20" i="5"/>
  <c r="G20" i="8" s="1"/>
  <c r="FE19" i="5"/>
  <c r="Y19" i="8" s="1"/>
  <c r="CO19" i="8" s="1"/>
  <c r="FC19" i="5"/>
  <c r="W19" i="8" s="1"/>
  <c r="CM19" i="8" s="1"/>
  <c r="FA19" i="5"/>
  <c r="U19" i="8" s="1"/>
  <c r="CK19" i="8" s="1"/>
  <c r="EY19" i="5"/>
  <c r="S19" i="8" s="1"/>
  <c r="CI19" i="8" s="1"/>
  <c r="EW19" i="5"/>
  <c r="Q19" i="8" s="1"/>
  <c r="CG19" i="8" s="1"/>
  <c r="EU19" i="5"/>
  <c r="O19" i="8" s="1"/>
  <c r="CE19" i="8" s="1"/>
  <c r="ES19" i="5"/>
  <c r="M19" i="8" s="1"/>
  <c r="EQ19" i="5"/>
  <c r="K19" i="8" s="1"/>
  <c r="EO19" i="5"/>
  <c r="I19" i="8" s="1"/>
  <c r="EM19" i="5"/>
  <c r="G19" i="8" s="1"/>
  <c r="FE18" i="5"/>
  <c r="Y18" i="8" s="1"/>
  <c r="CO18" i="8" s="1"/>
  <c r="FC18" i="5"/>
  <c r="W18" i="8" s="1"/>
  <c r="CM18" i="8" s="1"/>
  <c r="FA18" i="5"/>
  <c r="U18" i="8" s="1"/>
  <c r="CK18" i="8" s="1"/>
  <c r="EY18" i="5"/>
  <c r="S18" i="8" s="1"/>
  <c r="CI18" i="8" s="1"/>
  <c r="EW18" i="5"/>
  <c r="Q18" i="8" s="1"/>
  <c r="EU18" i="5"/>
  <c r="O18" i="8" s="1"/>
  <c r="ES18" i="5"/>
  <c r="M18" i="8" s="1"/>
  <c r="EQ18" i="5"/>
  <c r="K18" i="8" s="1"/>
  <c r="CA18" i="8" s="1"/>
  <c r="EO18" i="5"/>
  <c r="I18" i="8" s="1"/>
  <c r="EM18" i="5"/>
  <c r="FE17" i="5"/>
  <c r="Y17" i="8" s="1"/>
  <c r="CO17" i="8" s="1"/>
  <c r="FC17" i="5"/>
  <c r="W17" i="8" s="1"/>
  <c r="CM17" i="8" s="1"/>
  <c r="FA17" i="5"/>
  <c r="U17" i="8" s="1"/>
  <c r="CK17" i="8" s="1"/>
  <c r="EY17" i="5"/>
  <c r="S17" i="8" s="1"/>
  <c r="CI17" i="8" s="1"/>
  <c r="EW17" i="5"/>
  <c r="Q17" i="8" s="1"/>
  <c r="CG17" i="8" s="1"/>
  <c r="EU17" i="5"/>
  <c r="O17" i="8" s="1"/>
  <c r="CE17" i="8" s="1"/>
  <c r="ES17" i="5"/>
  <c r="M17" i="8" s="1"/>
  <c r="CC17" i="8" s="1"/>
  <c r="EQ17" i="5"/>
  <c r="K17" i="8" s="1"/>
  <c r="EO17" i="5"/>
  <c r="I17" i="8" s="1"/>
  <c r="EM17" i="5"/>
  <c r="FE16" i="5"/>
  <c r="Y16" i="8" s="1"/>
  <c r="CO16" i="8" s="1"/>
  <c r="FC16" i="5"/>
  <c r="W16" i="8" s="1"/>
  <c r="CM16" i="8" s="1"/>
  <c r="FA16" i="5"/>
  <c r="U16" i="8" s="1"/>
  <c r="EY16" i="5"/>
  <c r="S16" i="8" s="1"/>
  <c r="CI16" i="8" s="1"/>
  <c r="EW16" i="5"/>
  <c r="Q16" i="8" s="1"/>
  <c r="EU16" i="5"/>
  <c r="O16" i="8" s="1"/>
  <c r="CE16" i="8" s="1"/>
  <c r="ES16" i="5"/>
  <c r="M16" i="8" s="1"/>
  <c r="EQ16" i="5"/>
  <c r="EO16" i="5"/>
  <c r="I16" i="8" s="1"/>
  <c r="EM16" i="5"/>
  <c r="G16" i="8" s="1"/>
  <c r="FG15" i="5"/>
  <c r="FE15" i="5"/>
  <c r="Y15" i="8" s="1"/>
  <c r="CO15" i="8" s="1"/>
  <c r="FC15" i="5"/>
  <c r="W15" i="8" s="1"/>
  <c r="FA15" i="5"/>
  <c r="U15" i="8" s="1"/>
  <c r="CK15" i="8" s="1"/>
  <c r="EY15" i="5"/>
  <c r="S15" i="8" s="1"/>
  <c r="CI15" i="8" s="1"/>
  <c r="EW15" i="5"/>
  <c r="Q15" i="8" s="1"/>
  <c r="EU15" i="5"/>
  <c r="O15" i="8" s="1"/>
  <c r="CE15" i="8" s="1"/>
  <c r="ES15" i="5"/>
  <c r="M15" i="8" s="1"/>
  <c r="CC15" i="8" s="1"/>
  <c r="EQ15" i="5"/>
  <c r="K15" i="8" s="1"/>
  <c r="EO15" i="5"/>
  <c r="I15" i="8" s="1"/>
  <c r="EM15" i="5"/>
  <c r="G15" i="8" s="1"/>
  <c r="FE14" i="5"/>
  <c r="Y14" i="8" s="1"/>
  <c r="FC14" i="5"/>
  <c r="W14" i="8" s="1"/>
  <c r="CM14" i="8" s="1"/>
  <c r="FA14" i="5"/>
  <c r="U14" i="8" s="1"/>
  <c r="EY14" i="5"/>
  <c r="S14" i="8" s="1"/>
  <c r="CI14" i="8" s="1"/>
  <c r="EW14" i="5"/>
  <c r="Q14" i="8" s="1"/>
  <c r="EU14" i="5"/>
  <c r="O14" i="8" s="1"/>
  <c r="CE14" i="8" s="1"/>
  <c r="ES14" i="5"/>
  <c r="M14" i="8" s="1"/>
  <c r="EQ14" i="5"/>
  <c r="K14" i="8" s="1"/>
  <c r="CA14" i="8" s="1"/>
  <c r="EO14" i="5"/>
  <c r="I14" i="8" s="1"/>
  <c r="EM14" i="5"/>
  <c r="G14" i="8" s="1"/>
  <c r="FE13" i="5"/>
  <c r="Y13" i="8" s="1"/>
  <c r="FC13" i="5"/>
  <c r="W13" i="8" s="1"/>
  <c r="CM13" i="8" s="1"/>
  <c r="FA13" i="5"/>
  <c r="U13" i="8" s="1"/>
  <c r="CK13" i="8" s="1"/>
  <c r="EY13" i="5"/>
  <c r="S13" i="8" s="1"/>
  <c r="EW13" i="5"/>
  <c r="Q13" i="8" s="1"/>
  <c r="CG13" i="8" s="1"/>
  <c r="EU13" i="5"/>
  <c r="O13" i="8" s="1"/>
  <c r="CE13" i="8" s="1"/>
  <c r="ES13" i="5"/>
  <c r="M13" i="8" s="1"/>
  <c r="CC13" i="8" s="1"/>
  <c r="EQ13" i="5"/>
  <c r="K13" i="8" s="1"/>
  <c r="EO13" i="5"/>
  <c r="I13" i="8" s="1"/>
  <c r="EM13" i="5"/>
  <c r="FE12" i="5"/>
  <c r="Y12" i="8" s="1"/>
  <c r="FC12" i="5"/>
  <c r="FA12" i="5"/>
  <c r="EY12" i="5"/>
  <c r="EW12" i="5"/>
  <c r="EU12" i="5"/>
  <c r="ES12" i="5"/>
  <c r="EQ12" i="5"/>
  <c r="EO12" i="5"/>
  <c r="I12" i="8" s="1"/>
  <c r="EM12" i="5"/>
  <c r="BU7" i="5"/>
  <c r="M488" i="4"/>
  <c r="E488" i="4"/>
  <c r="M472" i="4"/>
  <c r="E472" i="4"/>
  <c r="F454" i="4"/>
  <c r="G454" i="4" s="1"/>
  <c r="H454" i="4" s="1"/>
  <c r="I454" i="4" s="1"/>
  <c r="E454" i="4"/>
  <c r="F453" i="4"/>
  <c r="G453" i="4" s="1"/>
  <c r="H453" i="4" s="1"/>
  <c r="I453" i="4" s="1"/>
  <c r="G452" i="4"/>
  <c r="H452" i="4" s="1"/>
  <c r="I452" i="4" s="1"/>
  <c r="F452" i="4"/>
  <c r="E452" i="4"/>
  <c r="G451" i="4"/>
  <c r="H451" i="4" s="1"/>
  <c r="I451" i="4" s="1"/>
  <c r="I514" i="4" s="1"/>
  <c r="F451" i="4"/>
  <c r="G450" i="4"/>
  <c r="H450" i="4" s="1"/>
  <c r="I450" i="4" s="1"/>
  <c r="F450" i="4"/>
  <c r="E450" i="4"/>
  <c r="H449" i="4"/>
  <c r="I449" i="4" s="1"/>
  <c r="I512" i="4" s="1"/>
  <c r="G449" i="4"/>
  <c r="F449" i="4"/>
  <c r="E448" i="4"/>
  <c r="F448" i="4" s="1"/>
  <c r="G448" i="4" s="1"/>
  <c r="H448" i="4" s="1"/>
  <c r="I448" i="4" s="1"/>
  <c r="I447" i="4"/>
  <c r="F447" i="4"/>
  <c r="G447" i="4" s="1"/>
  <c r="H447" i="4" s="1"/>
  <c r="F446" i="4"/>
  <c r="G446" i="4" s="1"/>
  <c r="H446" i="4" s="1"/>
  <c r="I446" i="4" s="1"/>
  <c r="E446" i="4"/>
  <c r="F445" i="4"/>
  <c r="G445" i="4" s="1"/>
  <c r="H445" i="4" s="1"/>
  <c r="I445" i="4" s="1"/>
  <c r="G444" i="4"/>
  <c r="H444" i="4" s="1"/>
  <c r="I444" i="4" s="1"/>
  <c r="F444" i="4"/>
  <c r="E444" i="4"/>
  <c r="G443" i="4"/>
  <c r="H443" i="4" s="1"/>
  <c r="I443" i="4" s="1"/>
  <c r="F443" i="4"/>
  <c r="G442" i="4"/>
  <c r="H442" i="4" s="1"/>
  <c r="I442" i="4" s="1"/>
  <c r="F442" i="4"/>
  <c r="E442" i="4"/>
  <c r="H441" i="4"/>
  <c r="I441" i="4" s="1"/>
  <c r="G441" i="4"/>
  <c r="F441" i="4"/>
  <c r="E440" i="4"/>
  <c r="F440" i="4" s="1"/>
  <c r="G440" i="4" s="1"/>
  <c r="H440" i="4" s="1"/>
  <c r="I440" i="4" s="1"/>
  <c r="I439" i="4"/>
  <c r="F439" i="4"/>
  <c r="G439" i="4" s="1"/>
  <c r="H439" i="4" s="1"/>
  <c r="F438" i="4"/>
  <c r="G438" i="4" s="1"/>
  <c r="H438" i="4" s="1"/>
  <c r="I438" i="4" s="1"/>
  <c r="E438" i="4"/>
  <c r="F437" i="4"/>
  <c r="G437" i="4" s="1"/>
  <c r="H437" i="4" s="1"/>
  <c r="I437" i="4" s="1"/>
  <c r="G436" i="4"/>
  <c r="H436" i="4" s="1"/>
  <c r="I436" i="4" s="1"/>
  <c r="F436" i="4"/>
  <c r="E436" i="4"/>
  <c r="G435" i="4"/>
  <c r="H435" i="4" s="1"/>
  <c r="I435" i="4" s="1"/>
  <c r="F435" i="4"/>
  <c r="E434" i="4"/>
  <c r="F434" i="4" s="1"/>
  <c r="G434" i="4" s="1"/>
  <c r="H434" i="4" s="1"/>
  <c r="I434" i="4" s="1"/>
  <c r="I433" i="4"/>
  <c r="H433" i="4"/>
  <c r="G433" i="4"/>
  <c r="F433" i="4"/>
  <c r="N432" i="4"/>
  <c r="M432" i="4"/>
  <c r="L432" i="4"/>
  <c r="K432" i="4"/>
  <c r="J432" i="4"/>
  <c r="F432" i="4"/>
  <c r="G432" i="4" s="1"/>
  <c r="H432" i="4" s="1"/>
  <c r="I432" i="4" s="1"/>
  <c r="N431" i="4"/>
  <c r="M431" i="4"/>
  <c r="L431" i="4"/>
  <c r="K431" i="4"/>
  <c r="J431" i="4"/>
  <c r="G431" i="4"/>
  <c r="H431" i="4" s="1"/>
  <c r="I431" i="4" s="1"/>
  <c r="F431" i="4"/>
  <c r="N430" i="4"/>
  <c r="M430" i="4"/>
  <c r="L430" i="4"/>
  <c r="K430" i="4"/>
  <c r="J430" i="4"/>
  <c r="H430" i="4"/>
  <c r="I430" i="4" s="1"/>
  <c r="G430" i="4"/>
  <c r="F430" i="4"/>
  <c r="N429" i="4"/>
  <c r="M429" i="4"/>
  <c r="L429" i="4"/>
  <c r="K429" i="4"/>
  <c r="J429" i="4"/>
  <c r="I429" i="4"/>
  <c r="H429" i="4"/>
  <c r="G429" i="4"/>
  <c r="F429" i="4"/>
  <c r="N428" i="4"/>
  <c r="M428" i="4"/>
  <c r="L428" i="4"/>
  <c r="K428" i="4"/>
  <c r="J428" i="4"/>
  <c r="I428" i="4"/>
  <c r="F428" i="4"/>
  <c r="G428" i="4" s="1"/>
  <c r="H428" i="4" s="1"/>
  <c r="N427" i="4"/>
  <c r="M427" i="4"/>
  <c r="L427" i="4"/>
  <c r="K427" i="4"/>
  <c r="J427" i="4"/>
  <c r="G427" i="4"/>
  <c r="H427" i="4" s="1"/>
  <c r="I427" i="4" s="1"/>
  <c r="I490" i="4" s="1"/>
  <c r="F427" i="4"/>
  <c r="N426" i="4"/>
  <c r="M426" i="4"/>
  <c r="L426" i="4"/>
  <c r="K426" i="4"/>
  <c r="J426" i="4"/>
  <c r="G426" i="4"/>
  <c r="H426" i="4" s="1"/>
  <c r="I426" i="4" s="1"/>
  <c r="F426" i="4"/>
  <c r="N425" i="4"/>
  <c r="M425" i="4"/>
  <c r="L425" i="4"/>
  <c r="K425" i="4"/>
  <c r="J425" i="4"/>
  <c r="H425" i="4"/>
  <c r="I425" i="4" s="1"/>
  <c r="G425" i="4"/>
  <c r="F425" i="4"/>
  <c r="N424" i="4"/>
  <c r="M424" i="4"/>
  <c r="L424" i="4"/>
  <c r="K424" i="4"/>
  <c r="J424" i="4"/>
  <c r="I424" i="4"/>
  <c r="F424" i="4"/>
  <c r="G424" i="4" s="1"/>
  <c r="H424" i="4" s="1"/>
  <c r="N423" i="4"/>
  <c r="M423" i="4"/>
  <c r="L423" i="4"/>
  <c r="K423" i="4"/>
  <c r="J423" i="4"/>
  <c r="F423" i="4"/>
  <c r="G423" i="4" s="1"/>
  <c r="H423" i="4" s="1"/>
  <c r="I423" i="4" s="1"/>
  <c r="N422" i="4"/>
  <c r="M422" i="4"/>
  <c r="L422" i="4"/>
  <c r="K422" i="4"/>
  <c r="J422" i="4"/>
  <c r="G422" i="4"/>
  <c r="H422" i="4" s="1"/>
  <c r="I422" i="4" s="1"/>
  <c r="F422" i="4"/>
  <c r="N421" i="4"/>
  <c r="M421" i="4"/>
  <c r="L421" i="4"/>
  <c r="K421" i="4"/>
  <c r="J421" i="4"/>
  <c r="H421" i="4"/>
  <c r="I421" i="4" s="1"/>
  <c r="G421" i="4"/>
  <c r="F421" i="4"/>
  <c r="N420" i="4"/>
  <c r="M420" i="4"/>
  <c r="L420" i="4"/>
  <c r="K420" i="4"/>
  <c r="J420" i="4"/>
  <c r="F420" i="4"/>
  <c r="G420" i="4" s="1"/>
  <c r="H420" i="4" s="1"/>
  <c r="I420" i="4" s="1"/>
  <c r="N419" i="4"/>
  <c r="M419" i="4"/>
  <c r="L419" i="4"/>
  <c r="K419" i="4"/>
  <c r="J419" i="4"/>
  <c r="F419" i="4"/>
  <c r="G419" i="4" s="1"/>
  <c r="H419" i="4" s="1"/>
  <c r="I419" i="4" s="1"/>
  <c r="N418" i="4"/>
  <c r="M418" i="4"/>
  <c r="L418" i="4"/>
  <c r="K418" i="4"/>
  <c r="J418" i="4"/>
  <c r="H418" i="4"/>
  <c r="I418" i="4" s="1"/>
  <c r="G418" i="4"/>
  <c r="F418" i="4"/>
  <c r="N417" i="4"/>
  <c r="M417" i="4"/>
  <c r="L417" i="4"/>
  <c r="K417" i="4"/>
  <c r="J417" i="4"/>
  <c r="I417" i="4"/>
  <c r="H417" i="4"/>
  <c r="G417" i="4"/>
  <c r="F417" i="4"/>
  <c r="N416" i="4"/>
  <c r="M416" i="4"/>
  <c r="L416" i="4"/>
  <c r="K416" i="4"/>
  <c r="J416" i="4"/>
  <c r="F416" i="4"/>
  <c r="G416" i="4" s="1"/>
  <c r="H416" i="4" s="1"/>
  <c r="I416" i="4" s="1"/>
  <c r="N415" i="4"/>
  <c r="M415" i="4"/>
  <c r="L415" i="4"/>
  <c r="K415" i="4"/>
  <c r="J415" i="4"/>
  <c r="G415" i="4"/>
  <c r="H415" i="4" s="1"/>
  <c r="I415" i="4" s="1"/>
  <c r="F415" i="4"/>
  <c r="N414" i="4"/>
  <c r="M414" i="4"/>
  <c r="L414" i="4"/>
  <c r="K414" i="4"/>
  <c r="J414" i="4"/>
  <c r="H414" i="4"/>
  <c r="I414" i="4" s="1"/>
  <c r="G414" i="4"/>
  <c r="F414" i="4"/>
  <c r="N413" i="4"/>
  <c r="M413" i="4"/>
  <c r="L413" i="4"/>
  <c r="K413" i="4"/>
  <c r="J413" i="4"/>
  <c r="I413" i="4"/>
  <c r="H413" i="4"/>
  <c r="G413" i="4"/>
  <c r="F413" i="4"/>
  <c r="N412" i="4"/>
  <c r="M412" i="4"/>
  <c r="L412" i="4"/>
  <c r="K412" i="4"/>
  <c r="J412" i="4"/>
  <c r="I412" i="4"/>
  <c r="F412" i="4"/>
  <c r="G412" i="4" s="1"/>
  <c r="H412" i="4" s="1"/>
  <c r="N411" i="4"/>
  <c r="M411" i="4"/>
  <c r="L411" i="4"/>
  <c r="K411" i="4"/>
  <c r="J411" i="4"/>
  <c r="G411" i="4"/>
  <c r="H411" i="4" s="1"/>
  <c r="I411" i="4" s="1"/>
  <c r="F411" i="4"/>
  <c r="N410" i="4"/>
  <c r="M410" i="4"/>
  <c r="L410" i="4"/>
  <c r="K410" i="4"/>
  <c r="J410" i="4"/>
  <c r="G410" i="4"/>
  <c r="H410" i="4" s="1"/>
  <c r="I410" i="4" s="1"/>
  <c r="F410" i="4"/>
  <c r="N409" i="4"/>
  <c r="M409" i="4"/>
  <c r="L409" i="4"/>
  <c r="K409" i="4"/>
  <c r="J409" i="4"/>
  <c r="H409" i="4"/>
  <c r="I409" i="4" s="1"/>
  <c r="G409" i="4"/>
  <c r="F409" i="4"/>
  <c r="N408" i="4"/>
  <c r="M408" i="4"/>
  <c r="L408" i="4"/>
  <c r="K408" i="4"/>
  <c r="J408" i="4"/>
  <c r="I408" i="4"/>
  <c r="F408" i="4"/>
  <c r="G408" i="4" s="1"/>
  <c r="H408" i="4" s="1"/>
  <c r="N407" i="4"/>
  <c r="M407" i="4"/>
  <c r="L407" i="4"/>
  <c r="K407" i="4"/>
  <c r="J407" i="4"/>
  <c r="F407" i="4"/>
  <c r="G407" i="4" s="1"/>
  <c r="H407" i="4" s="1"/>
  <c r="I407" i="4" s="1"/>
  <c r="G406" i="4"/>
  <c r="H406" i="4" s="1"/>
  <c r="I406" i="4" s="1"/>
  <c r="F406" i="4"/>
  <c r="F405" i="4"/>
  <c r="G405" i="4" s="1"/>
  <c r="H405" i="4" s="1"/>
  <c r="I405" i="4" s="1"/>
  <c r="G403" i="4"/>
  <c r="H403" i="4" s="1"/>
  <c r="I403" i="4" s="1"/>
  <c r="E402" i="4"/>
  <c r="I401" i="4"/>
  <c r="F401" i="4"/>
  <c r="G401" i="4" s="1"/>
  <c r="H401" i="4" s="1"/>
  <c r="E401" i="4"/>
  <c r="E403" i="4" s="1"/>
  <c r="F403" i="4" s="1"/>
  <c r="F400" i="4"/>
  <c r="G400" i="4" s="1"/>
  <c r="H400" i="4" s="1"/>
  <c r="I400" i="4" s="1"/>
  <c r="F399" i="4"/>
  <c r="G399" i="4" s="1"/>
  <c r="H399" i="4" s="1"/>
  <c r="I399" i="4" s="1"/>
  <c r="E398" i="4"/>
  <c r="F398" i="4" s="1"/>
  <c r="G398" i="4" s="1"/>
  <c r="H398" i="4" s="1"/>
  <c r="I398" i="4" s="1"/>
  <c r="F397" i="4"/>
  <c r="G397" i="4" s="1"/>
  <c r="H397" i="4" s="1"/>
  <c r="I397" i="4" s="1"/>
  <c r="E397" i="4"/>
  <c r="G396" i="4"/>
  <c r="H396" i="4" s="1"/>
  <c r="I396" i="4" s="1"/>
  <c r="F396" i="4"/>
  <c r="G395" i="4"/>
  <c r="H395" i="4" s="1"/>
  <c r="I395" i="4" s="1"/>
  <c r="F395" i="4"/>
  <c r="N394" i="4"/>
  <c r="M394" i="4"/>
  <c r="L394" i="4"/>
  <c r="K394" i="4"/>
  <c r="J394" i="4"/>
  <c r="E394" i="4"/>
  <c r="F394" i="4" s="1"/>
  <c r="G394" i="4" s="1"/>
  <c r="H394" i="4" s="1"/>
  <c r="I394" i="4" s="1"/>
  <c r="N393" i="4"/>
  <c r="M393" i="4"/>
  <c r="L393" i="4"/>
  <c r="K393" i="4"/>
  <c r="J393" i="4"/>
  <c r="F393" i="4"/>
  <c r="G393" i="4" s="1"/>
  <c r="H393" i="4" s="1"/>
  <c r="I393" i="4" s="1"/>
  <c r="E265" i="4"/>
  <c r="F265" i="4" s="1"/>
  <c r="G265" i="4" s="1"/>
  <c r="H265" i="4" s="1"/>
  <c r="I265" i="4" s="1"/>
  <c r="J265" i="4" s="1"/>
  <c r="K265" i="4" s="1"/>
  <c r="L265" i="4" s="1"/>
  <c r="M265" i="4" s="1"/>
  <c r="N265" i="4" s="1"/>
  <c r="I240" i="4"/>
  <c r="H240" i="4"/>
  <c r="G240" i="4"/>
  <c r="F240" i="4"/>
  <c r="E240" i="4"/>
  <c r="I239" i="4"/>
  <c r="H239" i="4"/>
  <c r="G239" i="4"/>
  <c r="F239" i="4"/>
  <c r="E239" i="4"/>
  <c r="I238" i="4"/>
  <c r="H238" i="4"/>
  <c r="G238" i="4"/>
  <c r="F238" i="4"/>
  <c r="E238" i="4"/>
  <c r="I237" i="4"/>
  <c r="H237" i="4"/>
  <c r="G237" i="4"/>
  <c r="F237" i="4"/>
  <c r="E237" i="4"/>
  <c r="I236" i="4"/>
  <c r="H236" i="4"/>
  <c r="G236" i="4"/>
  <c r="F236" i="4"/>
  <c r="E236" i="4"/>
  <c r="I235" i="4"/>
  <c r="H235" i="4"/>
  <c r="G235" i="4"/>
  <c r="G362" i="4" s="1"/>
  <c r="F235" i="4"/>
  <c r="E235" i="4"/>
  <c r="I234" i="4"/>
  <c r="H234" i="4"/>
  <c r="G234" i="4"/>
  <c r="F234" i="4"/>
  <c r="E234" i="4"/>
  <c r="I233" i="4"/>
  <c r="H233" i="4"/>
  <c r="G233" i="4"/>
  <c r="F233" i="4"/>
  <c r="E233" i="4"/>
  <c r="I232" i="4"/>
  <c r="H232" i="4"/>
  <c r="G232" i="4"/>
  <c r="F232" i="4"/>
  <c r="E232" i="4"/>
  <c r="I231" i="4"/>
  <c r="H231" i="4"/>
  <c r="G231" i="4"/>
  <c r="F231" i="4"/>
  <c r="E231" i="4"/>
  <c r="I230" i="4"/>
  <c r="H230" i="4"/>
  <c r="G230" i="4"/>
  <c r="F230" i="4"/>
  <c r="E230" i="4"/>
  <c r="I229" i="4"/>
  <c r="H229" i="4"/>
  <c r="G229" i="4"/>
  <c r="F229" i="4"/>
  <c r="E229" i="4"/>
  <c r="I228" i="4"/>
  <c r="H228" i="4"/>
  <c r="G228" i="4"/>
  <c r="F228" i="4"/>
  <c r="E228" i="4"/>
  <c r="I227" i="4"/>
  <c r="H227" i="4"/>
  <c r="G227" i="4"/>
  <c r="F227" i="4"/>
  <c r="E227" i="4"/>
  <c r="I226" i="4"/>
  <c r="H226" i="4"/>
  <c r="G226" i="4"/>
  <c r="F226" i="4"/>
  <c r="E226" i="4"/>
  <c r="I225" i="4"/>
  <c r="H225" i="4"/>
  <c r="G225" i="4"/>
  <c r="F225" i="4"/>
  <c r="E225" i="4"/>
  <c r="I224" i="4"/>
  <c r="H224" i="4"/>
  <c r="G224" i="4"/>
  <c r="F224" i="4"/>
  <c r="E224" i="4"/>
  <c r="I223" i="4"/>
  <c r="H223" i="4"/>
  <c r="G223" i="4"/>
  <c r="F223" i="4"/>
  <c r="E223" i="4"/>
  <c r="I222" i="4"/>
  <c r="H222" i="4"/>
  <c r="G222" i="4"/>
  <c r="F222" i="4"/>
  <c r="E222" i="4"/>
  <c r="I221" i="4"/>
  <c r="H221" i="4"/>
  <c r="G221" i="4"/>
  <c r="F221" i="4"/>
  <c r="E221" i="4"/>
  <c r="I220" i="4"/>
  <c r="H220" i="4"/>
  <c r="G220" i="4"/>
  <c r="F220" i="4"/>
  <c r="E220" i="4"/>
  <c r="I219" i="4"/>
  <c r="H219" i="4"/>
  <c r="G219" i="4"/>
  <c r="G346" i="4" s="1"/>
  <c r="F219" i="4"/>
  <c r="E219" i="4"/>
  <c r="I218" i="4"/>
  <c r="H218" i="4"/>
  <c r="G218" i="4"/>
  <c r="F218" i="4"/>
  <c r="E218" i="4"/>
  <c r="I217" i="4"/>
  <c r="H217" i="4"/>
  <c r="G217" i="4"/>
  <c r="F217" i="4"/>
  <c r="I201" i="4"/>
  <c r="I391" i="4" s="1"/>
  <c r="H201" i="4"/>
  <c r="H391" i="4" s="1"/>
  <c r="F201" i="4"/>
  <c r="E201" i="4"/>
  <c r="E391" i="4" s="1"/>
  <c r="I198" i="4"/>
  <c r="E198" i="4"/>
  <c r="E514" i="4" s="1"/>
  <c r="I196" i="4"/>
  <c r="I386" i="4" s="1"/>
  <c r="G196" i="4"/>
  <c r="G512" i="4" s="1"/>
  <c r="F196" i="4"/>
  <c r="F512" i="4" s="1"/>
  <c r="E196" i="4"/>
  <c r="E512" i="4" s="1"/>
  <c r="I193" i="4"/>
  <c r="E193" i="4"/>
  <c r="E509" i="4" s="1"/>
  <c r="I189" i="4"/>
  <c r="E189" i="4"/>
  <c r="E379" i="4" s="1"/>
  <c r="I185" i="4"/>
  <c r="I501" i="4" s="1"/>
  <c r="E185" i="4"/>
  <c r="E375" i="4" s="1"/>
  <c r="I181" i="4"/>
  <c r="I371" i="4" s="1"/>
  <c r="E181" i="4"/>
  <c r="E497" i="4" s="1"/>
  <c r="N174" i="4"/>
  <c r="N490" i="4" s="1"/>
  <c r="M174" i="4"/>
  <c r="M490" i="4" s="1"/>
  <c r="K174" i="4"/>
  <c r="K490" i="4" s="1"/>
  <c r="J174" i="4"/>
  <c r="J490" i="4" s="1"/>
  <c r="I174" i="4"/>
  <c r="I364" i="4" s="1"/>
  <c r="G174" i="4"/>
  <c r="F174" i="4"/>
  <c r="F490" i="4" s="1"/>
  <c r="E174" i="4"/>
  <c r="E490" i="4" s="1"/>
  <c r="N172" i="4"/>
  <c r="N488" i="4" s="1"/>
  <c r="M172" i="4"/>
  <c r="M362" i="4" s="1"/>
  <c r="K172" i="4"/>
  <c r="K488" i="4" s="1"/>
  <c r="J172" i="4"/>
  <c r="J488" i="4" s="1"/>
  <c r="I172" i="4"/>
  <c r="G172" i="4"/>
  <c r="G488" i="4" s="1"/>
  <c r="F172" i="4"/>
  <c r="F488" i="4" s="1"/>
  <c r="E172" i="4"/>
  <c r="E362" i="4" s="1"/>
  <c r="N156" i="4"/>
  <c r="N472" i="4" s="1"/>
  <c r="M156" i="4"/>
  <c r="M346" i="4" s="1"/>
  <c r="K156" i="4"/>
  <c r="K472" i="4" s="1"/>
  <c r="J156" i="4"/>
  <c r="J472" i="4" s="1"/>
  <c r="I156" i="4"/>
  <c r="G156" i="4"/>
  <c r="G472" i="4" s="1"/>
  <c r="F156" i="4"/>
  <c r="F472" i="4" s="1"/>
  <c r="E156" i="4"/>
  <c r="E346" i="4" s="1"/>
  <c r="I151" i="4"/>
  <c r="E151" i="4"/>
  <c r="I147" i="4"/>
  <c r="E147" i="4"/>
  <c r="E463" i="4" s="1"/>
  <c r="I143" i="4"/>
  <c r="E143" i="4"/>
  <c r="E459" i="4" s="1"/>
  <c r="E136" i="4"/>
  <c r="G201" i="4" s="1"/>
  <c r="I132" i="4"/>
  <c r="I200" i="4" s="1"/>
  <c r="H132" i="4"/>
  <c r="H200" i="4" s="1"/>
  <c r="E132" i="4"/>
  <c r="E200" i="4" s="1"/>
  <c r="I131" i="4"/>
  <c r="I199" i="4" s="1"/>
  <c r="E131" i="4"/>
  <c r="E199" i="4" s="1"/>
  <c r="I130" i="4"/>
  <c r="E130" i="4"/>
  <c r="I127" i="4"/>
  <c r="I195" i="4" s="1"/>
  <c r="H127" i="4"/>
  <c r="H195" i="4" s="1"/>
  <c r="E127" i="4"/>
  <c r="E195" i="4" s="1"/>
  <c r="I126" i="4"/>
  <c r="I194" i="4" s="1"/>
  <c r="E126" i="4"/>
  <c r="E194" i="4" s="1"/>
  <c r="I125" i="4"/>
  <c r="E125" i="4"/>
  <c r="I123" i="4"/>
  <c r="I191" i="4" s="1"/>
  <c r="H123" i="4"/>
  <c r="H191" i="4" s="1"/>
  <c r="E123" i="4"/>
  <c r="E191" i="4" s="1"/>
  <c r="I122" i="4"/>
  <c r="I190" i="4" s="1"/>
  <c r="E122" i="4"/>
  <c r="E190" i="4" s="1"/>
  <c r="I121" i="4"/>
  <c r="E121" i="4"/>
  <c r="I119" i="4"/>
  <c r="I187" i="4" s="1"/>
  <c r="H119" i="4"/>
  <c r="H187" i="4" s="1"/>
  <c r="E119" i="4"/>
  <c r="E187" i="4" s="1"/>
  <c r="I118" i="4"/>
  <c r="I186" i="4" s="1"/>
  <c r="E118" i="4"/>
  <c r="E186" i="4" s="1"/>
  <c r="I117" i="4"/>
  <c r="E117" i="4"/>
  <c r="I115" i="4"/>
  <c r="I183" i="4" s="1"/>
  <c r="H115" i="4"/>
  <c r="H183" i="4" s="1"/>
  <c r="E115" i="4"/>
  <c r="E183" i="4" s="1"/>
  <c r="I114" i="4"/>
  <c r="I182" i="4" s="1"/>
  <c r="E114" i="4"/>
  <c r="E182" i="4" s="1"/>
  <c r="I113" i="4"/>
  <c r="E113" i="4"/>
  <c r="M111" i="4"/>
  <c r="M179" i="4" s="1"/>
  <c r="I111" i="4"/>
  <c r="I179" i="4" s="1"/>
  <c r="E111" i="4"/>
  <c r="E179" i="4" s="1"/>
  <c r="M109" i="4"/>
  <c r="M177" i="4" s="1"/>
  <c r="I109" i="4"/>
  <c r="I177" i="4" s="1"/>
  <c r="E109" i="4"/>
  <c r="E177" i="4" s="1"/>
  <c r="M107" i="4"/>
  <c r="M175" i="4" s="1"/>
  <c r="I107" i="4"/>
  <c r="I175" i="4" s="1"/>
  <c r="E107" i="4"/>
  <c r="E175" i="4" s="1"/>
  <c r="M103" i="4"/>
  <c r="M171" i="4" s="1"/>
  <c r="I103" i="4"/>
  <c r="I171" i="4" s="1"/>
  <c r="E103" i="4"/>
  <c r="E171" i="4" s="1"/>
  <c r="M101" i="4"/>
  <c r="M169" i="4" s="1"/>
  <c r="I101" i="4"/>
  <c r="I169" i="4" s="1"/>
  <c r="E101" i="4"/>
  <c r="E169" i="4" s="1"/>
  <c r="M99" i="4"/>
  <c r="M167" i="4" s="1"/>
  <c r="I99" i="4"/>
  <c r="I167" i="4" s="1"/>
  <c r="E99" i="4"/>
  <c r="E167" i="4" s="1"/>
  <c r="M97" i="4"/>
  <c r="M165" i="4" s="1"/>
  <c r="I97" i="4"/>
  <c r="I165" i="4" s="1"/>
  <c r="E97" i="4"/>
  <c r="E165" i="4" s="1"/>
  <c r="M95" i="4"/>
  <c r="M163" i="4" s="1"/>
  <c r="I95" i="4"/>
  <c r="I163" i="4" s="1"/>
  <c r="E95" i="4"/>
  <c r="E163" i="4" s="1"/>
  <c r="M93" i="4"/>
  <c r="M161" i="4" s="1"/>
  <c r="I93" i="4"/>
  <c r="I161" i="4" s="1"/>
  <c r="E93" i="4"/>
  <c r="E161" i="4" s="1"/>
  <c r="M91" i="4"/>
  <c r="M159" i="4" s="1"/>
  <c r="I91" i="4"/>
  <c r="I159" i="4" s="1"/>
  <c r="E91" i="4"/>
  <c r="E159" i="4" s="1"/>
  <c r="M89" i="4"/>
  <c r="M157" i="4" s="1"/>
  <c r="I89" i="4"/>
  <c r="I157" i="4" s="1"/>
  <c r="E89" i="4"/>
  <c r="E157" i="4" s="1"/>
  <c r="M86" i="4"/>
  <c r="M154" i="4" s="1"/>
  <c r="I86" i="4"/>
  <c r="I154" i="4" s="1"/>
  <c r="E86" i="4"/>
  <c r="E154" i="4" s="1"/>
  <c r="I85" i="4"/>
  <c r="I153" i="4" s="1"/>
  <c r="E85" i="4"/>
  <c r="E153" i="4" s="1"/>
  <c r="I83" i="4"/>
  <c r="H83" i="4"/>
  <c r="H151" i="4" s="1"/>
  <c r="G83" i="4"/>
  <c r="G151" i="4" s="1"/>
  <c r="E83" i="4"/>
  <c r="I82" i="4"/>
  <c r="I150" i="4" s="1"/>
  <c r="H82" i="4"/>
  <c r="H150" i="4" s="1"/>
  <c r="E82" i="4"/>
  <c r="E150" i="4" s="1"/>
  <c r="I81" i="4"/>
  <c r="I149" i="4" s="1"/>
  <c r="E81" i="4"/>
  <c r="E149" i="4" s="1"/>
  <c r="I79" i="4"/>
  <c r="H79" i="4"/>
  <c r="H147" i="4" s="1"/>
  <c r="G79" i="4"/>
  <c r="G147" i="4" s="1"/>
  <c r="E79" i="4"/>
  <c r="I78" i="4"/>
  <c r="I146" i="4" s="1"/>
  <c r="H78" i="4"/>
  <c r="H146" i="4" s="1"/>
  <c r="E78" i="4"/>
  <c r="E146" i="4" s="1"/>
  <c r="I77" i="4"/>
  <c r="I145" i="4" s="1"/>
  <c r="E77" i="4"/>
  <c r="E145" i="4" s="1"/>
  <c r="I75" i="4"/>
  <c r="H75" i="4"/>
  <c r="H143" i="4" s="1"/>
  <c r="G75" i="4"/>
  <c r="G143" i="4" s="1"/>
  <c r="E75" i="4"/>
  <c r="I74" i="4"/>
  <c r="I142" i="4" s="1"/>
  <c r="H74" i="4"/>
  <c r="H142" i="4" s="1"/>
  <c r="E74" i="4"/>
  <c r="E142" i="4" s="1"/>
  <c r="M72" i="4"/>
  <c r="M140" i="4" s="1"/>
  <c r="L72" i="4"/>
  <c r="L140" i="4" s="1"/>
  <c r="I72" i="4"/>
  <c r="I140" i="4" s="1"/>
  <c r="H72" i="4"/>
  <c r="H140" i="4" s="1"/>
  <c r="E72" i="4"/>
  <c r="E140" i="4" s="1"/>
  <c r="N7" i="4"/>
  <c r="N110" i="4" s="1"/>
  <c r="N178" i="4" s="1"/>
  <c r="M7" i="4"/>
  <c r="M110" i="4" s="1"/>
  <c r="M178" i="4" s="1"/>
  <c r="L7" i="4"/>
  <c r="L111" i="4" s="1"/>
  <c r="L179" i="4" s="1"/>
  <c r="K7" i="4"/>
  <c r="K111" i="4" s="1"/>
  <c r="K179" i="4" s="1"/>
  <c r="J7" i="4"/>
  <c r="J110" i="4" s="1"/>
  <c r="J178" i="4" s="1"/>
  <c r="I7" i="4"/>
  <c r="I129" i="4" s="1"/>
  <c r="I197" i="4" s="1"/>
  <c r="H7" i="4"/>
  <c r="H131" i="4" s="1"/>
  <c r="H199" i="4" s="1"/>
  <c r="G7" i="4"/>
  <c r="G132" i="4" s="1"/>
  <c r="G200" i="4" s="1"/>
  <c r="F7" i="4"/>
  <c r="F129" i="4" s="1"/>
  <c r="F197" i="4" s="1"/>
  <c r="E7" i="4"/>
  <c r="E129" i="4" s="1"/>
  <c r="E197" i="4" s="1"/>
  <c r="CC19" i="8" l="1"/>
  <c r="AC19" i="8"/>
  <c r="K495" i="4"/>
  <c r="K522" i="4" s="1"/>
  <c r="K369" i="4"/>
  <c r="E456" i="4"/>
  <c r="E330" i="4"/>
  <c r="E461" i="4"/>
  <c r="E335" i="4"/>
  <c r="H466" i="4"/>
  <c r="H340" i="4"/>
  <c r="E470" i="4"/>
  <c r="E344" i="4"/>
  <c r="M475" i="4"/>
  <c r="M349" i="4"/>
  <c r="E479" i="4"/>
  <c r="E353" i="4"/>
  <c r="E487" i="4"/>
  <c r="E361" i="4"/>
  <c r="I491" i="4"/>
  <c r="I365" i="4"/>
  <c r="E499" i="4"/>
  <c r="E373" i="4"/>
  <c r="H503" i="4"/>
  <c r="H377" i="4"/>
  <c r="I507" i="4"/>
  <c r="I381" i="4"/>
  <c r="M552" i="4"/>
  <c r="M615" i="4" s="1"/>
  <c r="M678" i="4" s="1"/>
  <c r="L495" i="4"/>
  <c r="L522" i="4" s="1"/>
  <c r="L369" i="4"/>
  <c r="G459" i="4"/>
  <c r="G333" i="4"/>
  <c r="E465" i="4"/>
  <c r="E339" i="4"/>
  <c r="I344" i="4"/>
  <c r="I470" i="4"/>
  <c r="E477" i="4"/>
  <c r="E351" i="4"/>
  <c r="I479" i="4"/>
  <c r="I353" i="4"/>
  <c r="E485" i="4"/>
  <c r="E359" i="4"/>
  <c r="M491" i="4"/>
  <c r="M365" i="4"/>
  <c r="E495" i="4"/>
  <c r="E369" i="4"/>
  <c r="H499" i="4"/>
  <c r="H373" i="4"/>
  <c r="E502" i="4"/>
  <c r="E376" i="4"/>
  <c r="I506" i="4"/>
  <c r="I380" i="4"/>
  <c r="E511" i="4"/>
  <c r="E385" i="4"/>
  <c r="H516" i="4"/>
  <c r="H390" i="4"/>
  <c r="I488" i="4"/>
  <c r="I554" i="4"/>
  <c r="I617" i="4" s="1"/>
  <c r="I680" i="4" s="1"/>
  <c r="F513" i="4"/>
  <c r="F387" i="4"/>
  <c r="J494" i="4"/>
  <c r="J368" i="4"/>
  <c r="N494" i="4"/>
  <c r="N368" i="4"/>
  <c r="L456" i="4"/>
  <c r="L330" i="4"/>
  <c r="I458" i="4"/>
  <c r="I332" i="4"/>
  <c r="H462" i="4"/>
  <c r="H336" i="4"/>
  <c r="H463" i="4"/>
  <c r="H337" i="4"/>
  <c r="E340" i="4"/>
  <c r="E466" i="4"/>
  <c r="G341" i="4"/>
  <c r="I469" i="4"/>
  <c r="I343" i="4"/>
  <c r="E473" i="4"/>
  <c r="E347" i="4"/>
  <c r="I475" i="4"/>
  <c r="I349" i="4"/>
  <c r="M477" i="4"/>
  <c r="M351" i="4"/>
  <c r="E481" i="4"/>
  <c r="E355" i="4"/>
  <c r="I483" i="4"/>
  <c r="I357" i="4"/>
  <c r="M485" i="4"/>
  <c r="M359" i="4"/>
  <c r="E491" i="4"/>
  <c r="E365" i="4"/>
  <c r="I493" i="4"/>
  <c r="I367" i="4"/>
  <c r="M495" i="4"/>
  <c r="M522" i="4" s="1"/>
  <c r="M369" i="4"/>
  <c r="I498" i="4"/>
  <c r="I372" i="4"/>
  <c r="E503" i="4"/>
  <c r="E377" i="4"/>
  <c r="H507" i="4"/>
  <c r="H381" i="4"/>
  <c r="E510" i="4"/>
  <c r="E384" i="4"/>
  <c r="I511" i="4"/>
  <c r="I385" i="4"/>
  <c r="I515" i="4"/>
  <c r="I389" i="4"/>
  <c r="G517" i="4"/>
  <c r="G391" i="4"/>
  <c r="G536" i="4"/>
  <c r="G599" i="4" s="1"/>
  <c r="G615" i="4"/>
  <c r="G552" i="4"/>
  <c r="G516" i="4"/>
  <c r="G390" i="4"/>
  <c r="M456" i="4"/>
  <c r="M330" i="4"/>
  <c r="I336" i="4"/>
  <c r="I462" i="4"/>
  <c r="H341" i="4"/>
  <c r="I473" i="4"/>
  <c r="I347" i="4"/>
  <c r="I481" i="4"/>
  <c r="I355" i="4"/>
  <c r="M483" i="4"/>
  <c r="M357" i="4"/>
  <c r="M493" i="4"/>
  <c r="M367" i="4"/>
  <c r="E506" i="4"/>
  <c r="E380" i="4"/>
  <c r="I510" i="4"/>
  <c r="I384" i="4"/>
  <c r="E516" i="4"/>
  <c r="E390" i="4"/>
  <c r="M536" i="4"/>
  <c r="M599" i="4" s="1"/>
  <c r="M662" i="4" s="1"/>
  <c r="E565" i="4"/>
  <c r="E628" i="4"/>
  <c r="H515" i="4"/>
  <c r="H389" i="4"/>
  <c r="H456" i="4"/>
  <c r="H330" i="4"/>
  <c r="E332" i="4"/>
  <c r="E458" i="4"/>
  <c r="I461" i="4"/>
  <c r="I335" i="4"/>
  <c r="I466" i="4"/>
  <c r="I340" i="4"/>
  <c r="M473" i="4"/>
  <c r="M347" i="4"/>
  <c r="M481" i="4"/>
  <c r="M355" i="4"/>
  <c r="I487" i="4"/>
  <c r="I361" i="4"/>
  <c r="I503" i="4"/>
  <c r="I377" i="4"/>
  <c r="I472" i="4"/>
  <c r="I576" i="4"/>
  <c r="I639" i="4"/>
  <c r="E513" i="4"/>
  <c r="E387" i="4"/>
  <c r="I387" i="4"/>
  <c r="I513" i="4"/>
  <c r="M494" i="4"/>
  <c r="M368" i="4"/>
  <c r="I330" i="4"/>
  <c r="I456" i="4"/>
  <c r="H458" i="4"/>
  <c r="H332" i="4"/>
  <c r="H333" i="4"/>
  <c r="H459" i="4"/>
  <c r="E462" i="4"/>
  <c r="E336" i="4"/>
  <c r="G463" i="4"/>
  <c r="G337" i="4"/>
  <c r="I465" i="4"/>
  <c r="I339" i="4"/>
  <c r="E469" i="4"/>
  <c r="E343" i="4"/>
  <c r="M470" i="4"/>
  <c r="M344" i="4"/>
  <c r="E475" i="4"/>
  <c r="E349" i="4"/>
  <c r="I477" i="4"/>
  <c r="I351" i="4"/>
  <c r="M479" i="4"/>
  <c r="M353" i="4"/>
  <c r="E483" i="4"/>
  <c r="E357" i="4"/>
  <c r="I485" i="4"/>
  <c r="I359" i="4"/>
  <c r="M487" i="4"/>
  <c r="M361" i="4"/>
  <c r="E493" i="4"/>
  <c r="E367" i="4"/>
  <c r="I495" i="4"/>
  <c r="I369" i="4"/>
  <c r="E498" i="4"/>
  <c r="E372" i="4"/>
  <c r="I499" i="4"/>
  <c r="I373" i="4"/>
  <c r="I502" i="4"/>
  <c r="I376" i="4"/>
  <c r="E507" i="4"/>
  <c r="E381" i="4"/>
  <c r="H511" i="4"/>
  <c r="H385" i="4"/>
  <c r="E515" i="4"/>
  <c r="E389" i="4"/>
  <c r="I516" i="4"/>
  <c r="I390" i="4"/>
  <c r="E536" i="4"/>
  <c r="E599" i="4" s="1"/>
  <c r="E552" i="4"/>
  <c r="E615" i="4"/>
  <c r="F73" i="4"/>
  <c r="F141" i="4" s="1"/>
  <c r="J73" i="4"/>
  <c r="J141" i="4" s="1"/>
  <c r="N73" i="4"/>
  <c r="N141" i="4" s="1"/>
  <c r="F76" i="4"/>
  <c r="F144" i="4" s="1"/>
  <c r="F80" i="4"/>
  <c r="F148" i="4" s="1"/>
  <c r="F84" i="4"/>
  <c r="F152" i="4" s="1"/>
  <c r="G73" i="4"/>
  <c r="G141" i="4" s="1"/>
  <c r="K73" i="4"/>
  <c r="K141" i="4" s="1"/>
  <c r="G76" i="4"/>
  <c r="G144" i="4" s="1"/>
  <c r="F77" i="4"/>
  <c r="F145" i="4" s="1"/>
  <c r="G80" i="4"/>
  <c r="G148" i="4" s="1"/>
  <c r="F81" i="4"/>
  <c r="F149" i="4" s="1"/>
  <c r="G84" i="4"/>
  <c r="G152" i="4" s="1"/>
  <c r="F85" i="4"/>
  <c r="F153" i="4" s="1"/>
  <c r="G87" i="4"/>
  <c r="G155" i="4" s="1"/>
  <c r="K87" i="4"/>
  <c r="K155" i="4" s="1"/>
  <c r="G90" i="4"/>
  <c r="G158" i="4" s="1"/>
  <c r="K90" i="4"/>
  <c r="K158" i="4" s="1"/>
  <c r="G92" i="4"/>
  <c r="G160" i="4" s="1"/>
  <c r="K92" i="4"/>
  <c r="K160" i="4" s="1"/>
  <c r="G94" i="4"/>
  <c r="G162" i="4" s="1"/>
  <c r="K94" i="4"/>
  <c r="K162" i="4" s="1"/>
  <c r="G96" i="4"/>
  <c r="G164" i="4" s="1"/>
  <c r="K96" i="4"/>
  <c r="K164" i="4" s="1"/>
  <c r="G98" i="4"/>
  <c r="G166" i="4" s="1"/>
  <c r="K98" i="4"/>
  <c r="K166" i="4" s="1"/>
  <c r="G100" i="4"/>
  <c r="G168" i="4" s="1"/>
  <c r="K100" i="4"/>
  <c r="K168" i="4" s="1"/>
  <c r="G102" i="4"/>
  <c r="G170" i="4" s="1"/>
  <c r="K102" i="4"/>
  <c r="K170" i="4" s="1"/>
  <c r="G105" i="4"/>
  <c r="G173" i="4" s="1"/>
  <c r="K105" i="4"/>
  <c r="K173" i="4" s="1"/>
  <c r="G108" i="4"/>
  <c r="G176" i="4" s="1"/>
  <c r="K108" i="4"/>
  <c r="K176" i="4" s="1"/>
  <c r="G110" i="4"/>
  <c r="G178" i="4" s="1"/>
  <c r="K110" i="4"/>
  <c r="K178" i="4" s="1"/>
  <c r="G112" i="4"/>
  <c r="G180" i="4" s="1"/>
  <c r="F113" i="4"/>
  <c r="F181" i="4" s="1"/>
  <c r="G116" i="4"/>
  <c r="G184" i="4" s="1"/>
  <c r="F117" i="4"/>
  <c r="F185" i="4" s="1"/>
  <c r="G120" i="4"/>
  <c r="G188" i="4" s="1"/>
  <c r="F121" i="4"/>
  <c r="F189" i="4" s="1"/>
  <c r="G124" i="4"/>
  <c r="G192" i="4" s="1"/>
  <c r="F125" i="4"/>
  <c r="F193" i="4" s="1"/>
  <c r="G129" i="4"/>
  <c r="G197" i="4" s="1"/>
  <c r="F130" i="4"/>
  <c r="F198" i="4" s="1"/>
  <c r="I459" i="4"/>
  <c r="I463" i="4"/>
  <c r="I505" i="4"/>
  <c r="I509" i="4"/>
  <c r="K346" i="4"/>
  <c r="K362" i="4"/>
  <c r="G364" i="4"/>
  <c r="K364" i="4"/>
  <c r="G386" i="4"/>
  <c r="E388" i="4"/>
  <c r="I388" i="4"/>
  <c r="F391" i="4"/>
  <c r="I497" i="4"/>
  <c r="E517" i="4"/>
  <c r="E581" i="4" s="1"/>
  <c r="M12" i="8"/>
  <c r="FI12" i="5"/>
  <c r="U12" i="8"/>
  <c r="FA30" i="5"/>
  <c r="FG14" i="5"/>
  <c r="G22" i="8"/>
  <c r="FG22" i="5"/>
  <c r="K28" i="8"/>
  <c r="CA28" i="8" s="1"/>
  <c r="FG28" i="5"/>
  <c r="FK28" i="5" s="1"/>
  <c r="ES30" i="5"/>
  <c r="AK12" i="8"/>
  <c r="FM30" i="6"/>
  <c r="AK20" i="8"/>
  <c r="CC20" i="8" s="1"/>
  <c r="CT20" i="8" s="1"/>
  <c r="GC20" i="6"/>
  <c r="F72" i="4"/>
  <c r="F140" i="4" s="1"/>
  <c r="J72" i="4"/>
  <c r="J140" i="4" s="1"/>
  <c r="N72" i="4"/>
  <c r="N140" i="4" s="1"/>
  <c r="H73" i="4"/>
  <c r="H141" i="4" s="1"/>
  <c r="L73" i="4"/>
  <c r="L141" i="4" s="1"/>
  <c r="F74" i="4"/>
  <c r="F142" i="4" s="1"/>
  <c r="H76" i="4"/>
  <c r="H144" i="4" s="1"/>
  <c r="G77" i="4"/>
  <c r="G145" i="4" s="1"/>
  <c r="F78" i="4"/>
  <c r="F146" i="4" s="1"/>
  <c r="H80" i="4"/>
  <c r="H148" i="4" s="1"/>
  <c r="G81" i="4"/>
  <c r="G149" i="4" s="1"/>
  <c r="F82" i="4"/>
  <c r="F150" i="4" s="1"/>
  <c r="H84" i="4"/>
  <c r="H152" i="4" s="1"/>
  <c r="G85" i="4"/>
  <c r="G153" i="4" s="1"/>
  <c r="F86" i="4"/>
  <c r="F154" i="4" s="1"/>
  <c r="J86" i="4"/>
  <c r="J154" i="4" s="1"/>
  <c r="N86" i="4"/>
  <c r="N154" i="4" s="1"/>
  <c r="H87" i="4"/>
  <c r="H155" i="4" s="1"/>
  <c r="L87" i="4"/>
  <c r="L155" i="4" s="1"/>
  <c r="F89" i="4"/>
  <c r="F157" i="4" s="1"/>
  <c r="J89" i="4"/>
  <c r="J157" i="4" s="1"/>
  <c r="N89" i="4"/>
  <c r="N157" i="4" s="1"/>
  <c r="H90" i="4"/>
  <c r="H158" i="4" s="1"/>
  <c r="L90" i="4"/>
  <c r="L158" i="4" s="1"/>
  <c r="F91" i="4"/>
  <c r="F159" i="4" s="1"/>
  <c r="J91" i="4"/>
  <c r="J159" i="4" s="1"/>
  <c r="N91" i="4"/>
  <c r="N159" i="4" s="1"/>
  <c r="H92" i="4"/>
  <c r="H160" i="4" s="1"/>
  <c r="L92" i="4"/>
  <c r="L160" i="4" s="1"/>
  <c r="F93" i="4"/>
  <c r="F161" i="4" s="1"/>
  <c r="J93" i="4"/>
  <c r="J161" i="4" s="1"/>
  <c r="N93" i="4"/>
  <c r="N161" i="4" s="1"/>
  <c r="H94" i="4"/>
  <c r="H162" i="4" s="1"/>
  <c r="L94" i="4"/>
  <c r="L162" i="4" s="1"/>
  <c r="F95" i="4"/>
  <c r="F163" i="4" s="1"/>
  <c r="J95" i="4"/>
  <c r="J163" i="4" s="1"/>
  <c r="N95" i="4"/>
  <c r="N163" i="4" s="1"/>
  <c r="H96" i="4"/>
  <c r="H164" i="4" s="1"/>
  <c r="L96" i="4"/>
  <c r="L164" i="4" s="1"/>
  <c r="F97" i="4"/>
  <c r="F165" i="4" s="1"/>
  <c r="J97" i="4"/>
  <c r="J165" i="4" s="1"/>
  <c r="N97" i="4"/>
  <c r="N165" i="4" s="1"/>
  <c r="H98" i="4"/>
  <c r="H166" i="4" s="1"/>
  <c r="L98" i="4"/>
  <c r="L166" i="4" s="1"/>
  <c r="F99" i="4"/>
  <c r="F167" i="4" s="1"/>
  <c r="J99" i="4"/>
  <c r="J167" i="4" s="1"/>
  <c r="N99" i="4"/>
  <c r="N167" i="4" s="1"/>
  <c r="H100" i="4"/>
  <c r="H168" i="4" s="1"/>
  <c r="L100" i="4"/>
  <c r="L168" i="4" s="1"/>
  <c r="F101" i="4"/>
  <c r="F169" i="4" s="1"/>
  <c r="J101" i="4"/>
  <c r="J169" i="4" s="1"/>
  <c r="N101" i="4"/>
  <c r="N169" i="4" s="1"/>
  <c r="H102" i="4"/>
  <c r="H170" i="4" s="1"/>
  <c r="L102" i="4"/>
  <c r="L170" i="4" s="1"/>
  <c r="F103" i="4"/>
  <c r="F171" i="4" s="1"/>
  <c r="J103" i="4"/>
  <c r="J171" i="4" s="1"/>
  <c r="N103" i="4"/>
  <c r="N171" i="4" s="1"/>
  <c r="H105" i="4"/>
  <c r="H173" i="4" s="1"/>
  <c r="L105" i="4"/>
  <c r="L173" i="4" s="1"/>
  <c r="F107" i="4"/>
  <c r="F175" i="4" s="1"/>
  <c r="J107" i="4"/>
  <c r="J175" i="4" s="1"/>
  <c r="N107" i="4"/>
  <c r="N175" i="4" s="1"/>
  <c r="H108" i="4"/>
  <c r="H176" i="4" s="1"/>
  <c r="L108" i="4"/>
  <c r="L176" i="4" s="1"/>
  <c r="F109" i="4"/>
  <c r="F177" i="4" s="1"/>
  <c r="J109" i="4"/>
  <c r="J177" i="4" s="1"/>
  <c r="N109" i="4"/>
  <c r="N177" i="4" s="1"/>
  <c r="H110" i="4"/>
  <c r="H178" i="4" s="1"/>
  <c r="L110" i="4"/>
  <c r="L178" i="4" s="1"/>
  <c r="F111" i="4"/>
  <c r="F179" i="4" s="1"/>
  <c r="J111" i="4"/>
  <c r="J179" i="4" s="1"/>
  <c r="N111" i="4"/>
  <c r="N179" i="4" s="1"/>
  <c r="H112" i="4"/>
  <c r="H180" i="4" s="1"/>
  <c r="G113" i="4"/>
  <c r="G181" i="4" s="1"/>
  <c r="F114" i="4"/>
  <c r="F182" i="4" s="1"/>
  <c r="H116" i="4"/>
  <c r="H184" i="4" s="1"/>
  <c r="G117" i="4"/>
  <c r="G185" i="4" s="1"/>
  <c r="F118" i="4"/>
  <c r="F186" i="4" s="1"/>
  <c r="H120" i="4"/>
  <c r="H188" i="4" s="1"/>
  <c r="G121" i="4"/>
  <c r="G189" i="4" s="1"/>
  <c r="F122" i="4"/>
  <c r="F190" i="4" s="1"/>
  <c r="H124" i="4"/>
  <c r="H192" i="4" s="1"/>
  <c r="G125" i="4"/>
  <c r="G193" i="4" s="1"/>
  <c r="F126" i="4"/>
  <c r="F194" i="4" s="1"/>
  <c r="H129" i="4"/>
  <c r="H197" i="4" s="1"/>
  <c r="G130" i="4"/>
  <c r="G198" i="4" s="1"/>
  <c r="F131" i="4"/>
  <c r="F199" i="4" s="1"/>
  <c r="G490" i="4"/>
  <c r="F517" i="4"/>
  <c r="F402" i="4"/>
  <c r="G402" i="4" s="1"/>
  <c r="H402" i="4" s="1"/>
  <c r="I402" i="4" s="1"/>
  <c r="E404" i="4"/>
  <c r="F404" i="4" s="1"/>
  <c r="G404" i="4" s="1"/>
  <c r="H404" i="4" s="1"/>
  <c r="I404" i="4" s="1"/>
  <c r="I467" i="4" s="1"/>
  <c r="E505" i="4"/>
  <c r="E569" i="4" s="1"/>
  <c r="E632" i="4" s="1"/>
  <c r="I517" i="4"/>
  <c r="G12" i="8"/>
  <c r="EM30" i="5"/>
  <c r="FG12" i="5"/>
  <c r="O12" i="8"/>
  <c r="EU30" i="5"/>
  <c r="C14" i="8"/>
  <c r="K16" i="8"/>
  <c r="CA16" i="8" s="1"/>
  <c r="FG16" i="5"/>
  <c r="FK16" i="5" s="1"/>
  <c r="FG19" i="5"/>
  <c r="FK19" i="5" s="1"/>
  <c r="BW23" i="8"/>
  <c r="C23" i="8"/>
  <c r="IM18" i="7"/>
  <c r="G72" i="4"/>
  <c r="G140" i="4" s="1"/>
  <c r="K72" i="4"/>
  <c r="K140" i="4" s="1"/>
  <c r="E73" i="4"/>
  <c r="E141" i="4" s="1"/>
  <c r="I73" i="4"/>
  <c r="I141" i="4" s="1"/>
  <c r="M73" i="4"/>
  <c r="M141" i="4" s="1"/>
  <c r="G74" i="4"/>
  <c r="G142" i="4" s="1"/>
  <c r="F75" i="4"/>
  <c r="F143" i="4" s="1"/>
  <c r="E76" i="4"/>
  <c r="E144" i="4" s="1"/>
  <c r="I76" i="4"/>
  <c r="I144" i="4" s="1"/>
  <c r="H77" i="4"/>
  <c r="H145" i="4" s="1"/>
  <c r="G78" i="4"/>
  <c r="G146" i="4" s="1"/>
  <c r="F79" i="4"/>
  <c r="F147" i="4" s="1"/>
  <c r="E80" i="4"/>
  <c r="E148" i="4" s="1"/>
  <c r="I80" i="4"/>
  <c r="I148" i="4" s="1"/>
  <c r="H81" i="4"/>
  <c r="H149" i="4" s="1"/>
  <c r="G82" i="4"/>
  <c r="G150" i="4" s="1"/>
  <c r="F83" i="4"/>
  <c r="F151" i="4" s="1"/>
  <c r="E84" i="4"/>
  <c r="E152" i="4" s="1"/>
  <c r="I84" i="4"/>
  <c r="I152" i="4" s="1"/>
  <c r="H85" i="4"/>
  <c r="H153" i="4" s="1"/>
  <c r="G86" i="4"/>
  <c r="G154" i="4" s="1"/>
  <c r="K86" i="4"/>
  <c r="K154" i="4" s="1"/>
  <c r="E87" i="4"/>
  <c r="E155" i="4" s="1"/>
  <c r="I87" i="4"/>
  <c r="I155" i="4" s="1"/>
  <c r="M87" i="4"/>
  <c r="M155" i="4" s="1"/>
  <c r="G89" i="4"/>
  <c r="G157" i="4" s="1"/>
  <c r="K89" i="4"/>
  <c r="K157" i="4" s="1"/>
  <c r="E90" i="4"/>
  <c r="E158" i="4" s="1"/>
  <c r="I90" i="4"/>
  <c r="I158" i="4" s="1"/>
  <c r="M90" i="4"/>
  <c r="M158" i="4" s="1"/>
  <c r="G91" i="4"/>
  <c r="G159" i="4" s="1"/>
  <c r="K91" i="4"/>
  <c r="K159" i="4" s="1"/>
  <c r="E92" i="4"/>
  <c r="E160" i="4" s="1"/>
  <c r="I92" i="4"/>
  <c r="I160" i="4" s="1"/>
  <c r="M92" i="4"/>
  <c r="M160" i="4" s="1"/>
  <c r="G93" i="4"/>
  <c r="G161" i="4" s="1"/>
  <c r="K93" i="4"/>
  <c r="K161" i="4" s="1"/>
  <c r="E94" i="4"/>
  <c r="E162" i="4" s="1"/>
  <c r="I94" i="4"/>
  <c r="I162" i="4" s="1"/>
  <c r="M94" i="4"/>
  <c r="M162" i="4" s="1"/>
  <c r="G95" i="4"/>
  <c r="G163" i="4" s="1"/>
  <c r="K95" i="4"/>
  <c r="K163" i="4" s="1"/>
  <c r="E96" i="4"/>
  <c r="E164" i="4" s="1"/>
  <c r="I96" i="4"/>
  <c r="I164" i="4" s="1"/>
  <c r="M96" i="4"/>
  <c r="M164" i="4" s="1"/>
  <c r="G97" i="4"/>
  <c r="G165" i="4" s="1"/>
  <c r="K97" i="4"/>
  <c r="K165" i="4" s="1"/>
  <c r="E98" i="4"/>
  <c r="E166" i="4" s="1"/>
  <c r="I98" i="4"/>
  <c r="I166" i="4" s="1"/>
  <c r="M98" i="4"/>
  <c r="M166" i="4" s="1"/>
  <c r="G99" i="4"/>
  <c r="G167" i="4" s="1"/>
  <c r="K99" i="4"/>
  <c r="K167" i="4" s="1"/>
  <c r="E100" i="4"/>
  <c r="E168" i="4" s="1"/>
  <c r="I100" i="4"/>
  <c r="I168" i="4" s="1"/>
  <c r="M100" i="4"/>
  <c r="M168" i="4" s="1"/>
  <c r="G101" i="4"/>
  <c r="G169" i="4" s="1"/>
  <c r="K101" i="4"/>
  <c r="K169" i="4" s="1"/>
  <c r="E102" i="4"/>
  <c r="E170" i="4" s="1"/>
  <c r="I102" i="4"/>
  <c r="I170" i="4" s="1"/>
  <c r="M102" i="4"/>
  <c r="M170" i="4" s="1"/>
  <c r="G103" i="4"/>
  <c r="G171" i="4" s="1"/>
  <c r="K103" i="4"/>
  <c r="K171" i="4" s="1"/>
  <c r="E105" i="4"/>
  <c r="E173" i="4" s="1"/>
  <c r="I105" i="4"/>
  <c r="I173" i="4" s="1"/>
  <c r="M105" i="4"/>
  <c r="M173" i="4" s="1"/>
  <c r="G107" i="4"/>
  <c r="G175" i="4" s="1"/>
  <c r="K107" i="4"/>
  <c r="K175" i="4" s="1"/>
  <c r="E108" i="4"/>
  <c r="E176" i="4" s="1"/>
  <c r="I108" i="4"/>
  <c r="I176" i="4" s="1"/>
  <c r="M108" i="4"/>
  <c r="M176" i="4" s="1"/>
  <c r="G109" i="4"/>
  <c r="G177" i="4" s="1"/>
  <c r="K109" i="4"/>
  <c r="K177" i="4" s="1"/>
  <c r="E110" i="4"/>
  <c r="E178" i="4" s="1"/>
  <c r="I110" i="4"/>
  <c r="I178" i="4" s="1"/>
  <c r="G111" i="4"/>
  <c r="G179" i="4" s="1"/>
  <c r="E112" i="4"/>
  <c r="E180" i="4" s="1"/>
  <c r="I112" i="4"/>
  <c r="I180" i="4" s="1"/>
  <c r="H113" i="4"/>
  <c r="H181" i="4" s="1"/>
  <c r="G114" i="4"/>
  <c r="G182" i="4" s="1"/>
  <c r="F115" i="4"/>
  <c r="F183" i="4" s="1"/>
  <c r="E116" i="4"/>
  <c r="E184" i="4" s="1"/>
  <c r="I116" i="4"/>
  <c r="I184" i="4" s="1"/>
  <c r="H117" i="4"/>
  <c r="H185" i="4" s="1"/>
  <c r="G118" i="4"/>
  <c r="G186" i="4" s="1"/>
  <c r="F119" i="4"/>
  <c r="F187" i="4" s="1"/>
  <c r="E120" i="4"/>
  <c r="E188" i="4" s="1"/>
  <c r="I120" i="4"/>
  <c r="I188" i="4" s="1"/>
  <c r="H121" i="4"/>
  <c r="H189" i="4" s="1"/>
  <c r="G122" i="4"/>
  <c r="G190" i="4" s="1"/>
  <c r="F123" i="4"/>
  <c r="F191" i="4" s="1"/>
  <c r="E124" i="4"/>
  <c r="E192" i="4" s="1"/>
  <c r="I124" i="4"/>
  <c r="I192" i="4" s="1"/>
  <c r="H125" i="4"/>
  <c r="H193" i="4" s="1"/>
  <c r="G126" i="4"/>
  <c r="G194" i="4" s="1"/>
  <c r="F127" i="4"/>
  <c r="F195" i="4" s="1"/>
  <c r="H130" i="4"/>
  <c r="H198" i="4" s="1"/>
  <c r="G131" i="4"/>
  <c r="G199" i="4" s="1"/>
  <c r="F132" i="4"/>
  <c r="F200" i="4" s="1"/>
  <c r="H156" i="4"/>
  <c r="L156" i="4"/>
  <c r="H172" i="4"/>
  <c r="L172" i="4"/>
  <c r="H174" i="4"/>
  <c r="L174" i="4"/>
  <c r="H196" i="4"/>
  <c r="I346" i="4"/>
  <c r="I362" i="4"/>
  <c r="E364" i="4"/>
  <c r="M364" i="4"/>
  <c r="E386" i="4"/>
  <c r="E501" i="4"/>
  <c r="CM15" i="8"/>
  <c r="G18" i="8"/>
  <c r="FG18" i="5"/>
  <c r="FG24" i="5"/>
  <c r="FK24" i="5" s="1"/>
  <c r="CA27" i="8"/>
  <c r="GA13" i="6"/>
  <c r="GC26" i="6"/>
  <c r="AI27" i="8"/>
  <c r="GA27" i="6"/>
  <c r="AI29" i="8"/>
  <c r="GA29" i="6"/>
  <c r="AY12" i="8"/>
  <c r="H86" i="4"/>
  <c r="H154" i="4" s="1"/>
  <c r="L86" i="4"/>
  <c r="L154" i="4" s="1"/>
  <c r="F87" i="4"/>
  <c r="F155" i="4" s="1"/>
  <c r="J87" i="4"/>
  <c r="J155" i="4" s="1"/>
  <c r="N87" i="4"/>
  <c r="N155" i="4" s="1"/>
  <c r="H89" i="4"/>
  <c r="H157" i="4" s="1"/>
  <c r="L89" i="4"/>
  <c r="L157" i="4" s="1"/>
  <c r="F90" i="4"/>
  <c r="F158" i="4" s="1"/>
  <c r="J90" i="4"/>
  <c r="J158" i="4" s="1"/>
  <c r="N90" i="4"/>
  <c r="N158" i="4" s="1"/>
  <c r="H91" i="4"/>
  <c r="H159" i="4" s="1"/>
  <c r="L91" i="4"/>
  <c r="L159" i="4" s="1"/>
  <c r="F92" i="4"/>
  <c r="F160" i="4" s="1"/>
  <c r="J92" i="4"/>
  <c r="J160" i="4" s="1"/>
  <c r="N92" i="4"/>
  <c r="N160" i="4" s="1"/>
  <c r="H93" i="4"/>
  <c r="H161" i="4" s="1"/>
  <c r="L93" i="4"/>
  <c r="L161" i="4" s="1"/>
  <c r="F94" i="4"/>
  <c r="F162" i="4" s="1"/>
  <c r="J94" i="4"/>
  <c r="J162" i="4" s="1"/>
  <c r="N94" i="4"/>
  <c r="N162" i="4" s="1"/>
  <c r="H95" i="4"/>
  <c r="H163" i="4" s="1"/>
  <c r="L95" i="4"/>
  <c r="L163" i="4" s="1"/>
  <c r="F96" i="4"/>
  <c r="F164" i="4" s="1"/>
  <c r="J96" i="4"/>
  <c r="J164" i="4" s="1"/>
  <c r="N96" i="4"/>
  <c r="N164" i="4" s="1"/>
  <c r="H97" i="4"/>
  <c r="H165" i="4" s="1"/>
  <c r="L97" i="4"/>
  <c r="L165" i="4" s="1"/>
  <c r="F98" i="4"/>
  <c r="F166" i="4" s="1"/>
  <c r="J98" i="4"/>
  <c r="J166" i="4" s="1"/>
  <c r="N98" i="4"/>
  <c r="N166" i="4" s="1"/>
  <c r="H99" i="4"/>
  <c r="H167" i="4" s="1"/>
  <c r="L99" i="4"/>
  <c r="L167" i="4" s="1"/>
  <c r="F100" i="4"/>
  <c r="F168" i="4" s="1"/>
  <c r="J100" i="4"/>
  <c r="J168" i="4" s="1"/>
  <c r="N100" i="4"/>
  <c r="N168" i="4" s="1"/>
  <c r="H101" i="4"/>
  <c r="H169" i="4" s="1"/>
  <c r="L101" i="4"/>
  <c r="L169" i="4" s="1"/>
  <c r="F102" i="4"/>
  <c r="F170" i="4" s="1"/>
  <c r="J102" i="4"/>
  <c r="J170" i="4" s="1"/>
  <c r="N102" i="4"/>
  <c r="N170" i="4" s="1"/>
  <c r="H103" i="4"/>
  <c r="H171" i="4" s="1"/>
  <c r="L103" i="4"/>
  <c r="L171" i="4" s="1"/>
  <c r="F105" i="4"/>
  <c r="F173" i="4" s="1"/>
  <c r="J105" i="4"/>
  <c r="J173" i="4" s="1"/>
  <c r="N105" i="4"/>
  <c r="N173" i="4" s="1"/>
  <c r="H107" i="4"/>
  <c r="H175" i="4" s="1"/>
  <c r="L107" i="4"/>
  <c r="L175" i="4" s="1"/>
  <c r="F108" i="4"/>
  <c r="F176" i="4" s="1"/>
  <c r="J108" i="4"/>
  <c r="J176" i="4" s="1"/>
  <c r="N108" i="4"/>
  <c r="N176" i="4" s="1"/>
  <c r="H109" i="4"/>
  <c r="H177" i="4" s="1"/>
  <c r="L109" i="4"/>
  <c r="L177" i="4" s="1"/>
  <c r="F110" i="4"/>
  <c r="F178" i="4" s="1"/>
  <c r="H111" i="4"/>
  <c r="H179" i="4" s="1"/>
  <c r="F112" i="4"/>
  <c r="F180" i="4" s="1"/>
  <c r="H114" i="4"/>
  <c r="H182" i="4" s="1"/>
  <c r="G115" i="4"/>
  <c r="G183" i="4" s="1"/>
  <c r="F116" i="4"/>
  <c r="F184" i="4" s="1"/>
  <c r="H118" i="4"/>
  <c r="H186" i="4" s="1"/>
  <c r="G119" i="4"/>
  <c r="G187" i="4" s="1"/>
  <c r="F120" i="4"/>
  <c r="F188" i="4" s="1"/>
  <c r="H122" i="4"/>
  <c r="H190" i="4" s="1"/>
  <c r="G123" i="4"/>
  <c r="G191" i="4" s="1"/>
  <c r="F124" i="4"/>
  <c r="F192" i="4" s="1"/>
  <c r="H126" i="4"/>
  <c r="H194" i="4" s="1"/>
  <c r="G127" i="4"/>
  <c r="G195" i="4" s="1"/>
  <c r="H517" i="4"/>
  <c r="E333" i="4"/>
  <c r="I333" i="4"/>
  <c r="E337" i="4"/>
  <c r="I337" i="4"/>
  <c r="E341" i="4"/>
  <c r="I341" i="4"/>
  <c r="F346" i="4"/>
  <c r="J346" i="4"/>
  <c r="N346" i="4"/>
  <c r="F362" i="4"/>
  <c r="J362" i="4"/>
  <c r="N362" i="4"/>
  <c r="F364" i="4"/>
  <c r="J364" i="4"/>
  <c r="N364" i="4"/>
  <c r="E371" i="4"/>
  <c r="I375" i="4"/>
  <c r="I379" i="4"/>
  <c r="E383" i="4"/>
  <c r="I383" i="4"/>
  <c r="F386" i="4"/>
  <c r="GC12" i="6"/>
  <c r="GC18" i="6"/>
  <c r="AI19" i="8"/>
  <c r="AA19" i="8" s="1"/>
  <c r="GA19" i="6"/>
  <c r="AI21" i="8"/>
  <c r="GA21" i="6"/>
  <c r="AK28" i="8"/>
  <c r="CC28" i="8" s="1"/>
  <c r="GC28" i="6"/>
  <c r="BO13" i="8"/>
  <c r="IA30" i="7"/>
  <c r="BB22" i="8"/>
  <c r="AY22" i="8" s="1"/>
  <c r="II22" i="7"/>
  <c r="IM22" i="7" s="1"/>
  <c r="K12" i="8"/>
  <c r="EQ30" i="5"/>
  <c r="W12" i="8"/>
  <c r="FC30" i="5"/>
  <c r="CI13" i="8"/>
  <c r="G17" i="8"/>
  <c r="FG17" i="5"/>
  <c r="C19" i="8"/>
  <c r="BW19" i="8"/>
  <c r="CA24" i="8"/>
  <c r="G26" i="8"/>
  <c r="FG26" i="5"/>
  <c r="FK26" i="5" s="1"/>
  <c r="AO12" i="8"/>
  <c r="AO30" i="8" s="1"/>
  <c r="FQ30" i="6"/>
  <c r="AI15" i="8"/>
  <c r="CA15" i="8" s="1"/>
  <c r="GA15" i="6"/>
  <c r="GE15" i="6" s="1"/>
  <c r="AI23" i="8"/>
  <c r="GA23" i="6"/>
  <c r="BB14" i="8"/>
  <c r="II14" i="7"/>
  <c r="IM14" i="7" s="1"/>
  <c r="Q12" i="8"/>
  <c r="EW30" i="5"/>
  <c r="G13" i="8"/>
  <c r="FG13" i="5"/>
  <c r="FK13" i="5" s="1"/>
  <c r="C15" i="8"/>
  <c r="BW15" i="8"/>
  <c r="CA23" i="8"/>
  <c r="BW27" i="8"/>
  <c r="C27" i="8"/>
  <c r="FG27" i="5"/>
  <c r="FK27" i="5" s="1"/>
  <c r="AI17" i="8"/>
  <c r="AA17" i="8" s="1"/>
  <c r="GA17" i="6"/>
  <c r="AI25" i="8"/>
  <c r="GA25" i="6"/>
  <c r="GE25" i="6" s="1"/>
  <c r="BM15" i="8"/>
  <c r="BA15" i="8" s="1"/>
  <c r="IK15" i="7"/>
  <c r="C21" i="8"/>
  <c r="BW21" i="8"/>
  <c r="C25" i="8"/>
  <c r="C29" i="8"/>
  <c r="BW29" i="8"/>
  <c r="CQ29" i="8" s="1"/>
  <c r="CV29" i="8" s="1"/>
  <c r="EO30" i="5"/>
  <c r="FE30" i="5"/>
  <c r="AS12" i="8"/>
  <c r="AS30" i="8" s="1"/>
  <c r="FU30" i="6"/>
  <c r="GC14" i="6"/>
  <c r="AG14" i="8"/>
  <c r="AC14" i="8" s="1"/>
  <c r="FS30" i="6"/>
  <c r="BD23" i="8"/>
  <c r="BA23" i="8" s="1"/>
  <c r="IK23" i="7"/>
  <c r="BG29" i="8"/>
  <c r="II29" i="7"/>
  <c r="I30" i="8"/>
  <c r="E12" i="8"/>
  <c r="S12" i="8"/>
  <c r="EY30" i="5"/>
  <c r="Y30" i="8"/>
  <c r="CO12" i="8"/>
  <c r="CA13" i="8"/>
  <c r="C16" i="8"/>
  <c r="CS16" i="8" s="1"/>
  <c r="BW16" i="8"/>
  <c r="CQ16" i="8" s="1"/>
  <c r="CE18" i="8"/>
  <c r="BW20" i="8"/>
  <c r="CQ20" i="8" s="1"/>
  <c r="C20" i="8"/>
  <c r="CA21" i="8"/>
  <c r="FG21" i="5"/>
  <c r="FK21" i="5" s="1"/>
  <c r="CI23" i="8"/>
  <c r="C24" i="8"/>
  <c r="BW24" i="8"/>
  <c r="CQ24" i="8" s="1"/>
  <c r="CA25" i="8"/>
  <c r="FG25" i="5"/>
  <c r="BW28" i="8"/>
  <c r="CQ28" i="8" s="1"/>
  <c r="C28" i="8"/>
  <c r="CS28" i="8" s="1"/>
  <c r="CA29" i="8"/>
  <c r="FG29" i="5"/>
  <c r="AC12" i="8"/>
  <c r="AW12" i="8"/>
  <c r="AW30" i="8" s="1"/>
  <c r="FY30" i="6"/>
  <c r="AA13" i="8"/>
  <c r="BG17" i="8"/>
  <c r="CA17" i="8" s="1"/>
  <c r="II17" i="7"/>
  <c r="AA15" i="8"/>
  <c r="AC16" i="8"/>
  <c r="AC18" i="8"/>
  <c r="AC20" i="8"/>
  <c r="AA21" i="8"/>
  <c r="AC22" i="8"/>
  <c r="AA23" i="8"/>
  <c r="AC24" i="8"/>
  <c r="AA25" i="8"/>
  <c r="AC26" i="8"/>
  <c r="AA27" i="8"/>
  <c r="AC28" i="8"/>
  <c r="AA29" i="8"/>
  <c r="FW30" i="6"/>
  <c r="BD13" i="8"/>
  <c r="BA13" i="8" s="1"/>
  <c r="IK13" i="7"/>
  <c r="IK30" i="7" s="1"/>
  <c r="BA27" i="8"/>
  <c r="E13" i="8"/>
  <c r="CO13" i="8"/>
  <c r="FI13" i="5"/>
  <c r="E14" i="8"/>
  <c r="BY14" i="8"/>
  <c r="CC14" i="8"/>
  <c r="CG14" i="8"/>
  <c r="CO14" i="8"/>
  <c r="FI14" i="5"/>
  <c r="E15" i="8"/>
  <c r="BY15" i="8"/>
  <c r="FI15" i="5"/>
  <c r="FK15" i="5" s="1"/>
  <c r="BY16" i="8"/>
  <c r="E16" i="8"/>
  <c r="CC16" i="8"/>
  <c r="CG16" i="8"/>
  <c r="CK16" i="8"/>
  <c r="FI16" i="5"/>
  <c r="E17" i="8"/>
  <c r="BY17" i="8"/>
  <c r="CT17" i="8" s="1"/>
  <c r="FI17" i="5"/>
  <c r="E18" i="8"/>
  <c r="BY18" i="8"/>
  <c r="CG18" i="8"/>
  <c r="FI18" i="5"/>
  <c r="E19" i="8"/>
  <c r="BY19" i="8"/>
  <c r="CT19" i="8" s="1"/>
  <c r="FI19" i="5"/>
  <c r="CG20" i="8"/>
  <c r="FI20" i="5"/>
  <c r="FK20" i="5" s="1"/>
  <c r="E21" i="8"/>
  <c r="BY21" i="8"/>
  <c r="CT21" i="8" s="1"/>
  <c r="FI21" i="5"/>
  <c r="CC22" i="8"/>
  <c r="CT22" i="8" s="1"/>
  <c r="CG22" i="8"/>
  <c r="FI22" i="5"/>
  <c r="E23" i="8"/>
  <c r="BY23" i="8"/>
  <c r="CT23" i="8" s="1"/>
  <c r="FI23" i="5"/>
  <c r="FK23" i="5" s="1"/>
  <c r="E24" i="8"/>
  <c r="CC24" i="8"/>
  <c r="CG24" i="8"/>
  <c r="FI24" i="5"/>
  <c r="E25" i="8"/>
  <c r="BY25" i="8"/>
  <c r="CT25" i="8" s="1"/>
  <c r="FI25" i="5"/>
  <c r="BY26" i="8"/>
  <c r="E26" i="8"/>
  <c r="CC26" i="8"/>
  <c r="CG26" i="8"/>
  <c r="FI26" i="5"/>
  <c r="E27" i="8"/>
  <c r="BY27" i="8"/>
  <c r="CT27" i="8" s="1"/>
  <c r="CG27" i="8"/>
  <c r="FI27" i="5"/>
  <c r="BY28" i="8"/>
  <c r="E28" i="8"/>
  <c r="CG28" i="8"/>
  <c r="FI28" i="5"/>
  <c r="E29" i="8"/>
  <c r="BY29" i="8"/>
  <c r="CT29" i="8" s="1"/>
  <c r="FI29" i="5"/>
  <c r="AE30" i="8"/>
  <c r="AA12" i="8"/>
  <c r="AI12" i="8"/>
  <c r="FK30" i="6"/>
  <c r="AM12" i="8"/>
  <c r="AM30" i="8" s="1"/>
  <c r="FO30" i="6"/>
  <c r="AQ30" i="8"/>
  <c r="AU30" i="8"/>
  <c r="GA12" i="6"/>
  <c r="AG13" i="8"/>
  <c r="AC13" i="8" s="1"/>
  <c r="GC13" i="6"/>
  <c r="BI20" i="8"/>
  <c r="IK20" i="7"/>
  <c r="BD24" i="8"/>
  <c r="BA24" i="8" s="1"/>
  <c r="IK24" i="7"/>
  <c r="BM27" i="8"/>
  <c r="IK27" i="7"/>
  <c r="E20" i="8"/>
  <c r="E22" i="8"/>
  <c r="GA14" i="6"/>
  <c r="GC15" i="6"/>
  <c r="GA16" i="6"/>
  <c r="GE16" i="6" s="1"/>
  <c r="GC17" i="6"/>
  <c r="GA18" i="6"/>
  <c r="GE18" i="6" s="1"/>
  <c r="GC19" i="6"/>
  <c r="AA20" i="8"/>
  <c r="GA20" i="6"/>
  <c r="GE20" i="6" s="1"/>
  <c r="GC21" i="6"/>
  <c r="GA22" i="6"/>
  <c r="GE22" i="6" s="1"/>
  <c r="GC23" i="6"/>
  <c r="GA24" i="6"/>
  <c r="GE24" i="6" s="1"/>
  <c r="GC25" i="6"/>
  <c r="GA26" i="6"/>
  <c r="GE26" i="6" s="1"/>
  <c r="GC27" i="6"/>
  <c r="GA28" i="6"/>
  <c r="GC29" i="6"/>
  <c r="II13" i="7"/>
  <c r="AY17" i="8"/>
  <c r="AY18" i="8"/>
  <c r="BD12" i="8"/>
  <c r="HQ30" i="7"/>
  <c r="HU30" i="7"/>
  <c r="BI12" i="8"/>
  <c r="BI30" i="8" s="1"/>
  <c r="BM12" i="8"/>
  <c r="HY30" i="7"/>
  <c r="BQ12" i="8"/>
  <c r="BQ30" i="8" s="1"/>
  <c r="IC30" i="7"/>
  <c r="BU12" i="8"/>
  <c r="BU30" i="8" s="1"/>
  <c r="IG30" i="7"/>
  <c r="AY13" i="8"/>
  <c r="BA16" i="8"/>
  <c r="AY21" i="8"/>
  <c r="II21" i="7"/>
  <c r="BB25" i="8"/>
  <c r="AY25" i="8" s="1"/>
  <c r="II25" i="7"/>
  <c r="BB26" i="8"/>
  <c r="AY26" i="8" s="1"/>
  <c r="II26" i="7"/>
  <c r="IM26" i="7" s="1"/>
  <c r="BA19" i="8"/>
  <c r="BA20" i="8"/>
  <c r="HO30" i="7"/>
  <c r="BG12" i="8"/>
  <c r="HS30" i="7"/>
  <c r="BK30" i="8"/>
  <c r="BO30" i="8"/>
  <c r="BS12" i="8"/>
  <c r="BS30" i="8" s="1"/>
  <c r="IE30" i="7"/>
  <c r="II12" i="7"/>
  <c r="BA14" i="8"/>
  <c r="IK14" i="7"/>
  <c r="II16" i="7"/>
  <c r="IM16" i="7" s="1"/>
  <c r="BA18" i="8"/>
  <c r="IK18" i="7"/>
  <c r="II20" i="7"/>
  <c r="IM20" i="7" s="1"/>
  <c r="II23" i="7"/>
  <c r="IM23" i="7" s="1"/>
  <c r="AY29" i="8"/>
  <c r="AY15" i="8"/>
  <c r="II15" i="7"/>
  <c r="IM15" i="7" s="1"/>
  <c r="IK17" i="7"/>
  <c r="AY19" i="8"/>
  <c r="II19" i="7"/>
  <c r="IM19" i="7" s="1"/>
  <c r="IK21" i="7"/>
  <c r="AY23" i="8"/>
  <c r="BA28" i="8"/>
  <c r="HW30" i="7"/>
  <c r="IK22" i="7"/>
  <c r="AY24" i="8"/>
  <c r="II24" i="7"/>
  <c r="IM24" i="7" s="1"/>
  <c r="IK26" i="7"/>
  <c r="II28" i="7"/>
  <c r="IM28" i="7" s="1"/>
  <c r="BA25" i="8"/>
  <c r="IK25" i="7"/>
  <c r="II27" i="7"/>
  <c r="IK29" i="7"/>
  <c r="AA15" i="9"/>
  <c r="AG19" i="10"/>
  <c r="W15" i="9"/>
  <c r="AI14" i="10"/>
  <c r="AI16" i="10"/>
  <c r="AI18" i="10"/>
  <c r="AI12" i="10"/>
  <c r="CA19" i="8" l="1"/>
  <c r="CS19" i="8"/>
  <c r="GE19" i="6"/>
  <c r="I624" i="4"/>
  <c r="CH10" i="7"/>
  <c r="CH11" i="7"/>
  <c r="CH9" i="7"/>
  <c r="E695" i="4"/>
  <c r="X9" i="6"/>
  <c r="E662" i="4"/>
  <c r="FH9" i="6" s="1"/>
  <c r="X11" i="6"/>
  <c r="X10" i="6"/>
  <c r="AF9" i="6"/>
  <c r="AF11" i="6"/>
  <c r="AF10" i="6"/>
  <c r="G662" i="4"/>
  <c r="E30" i="8"/>
  <c r="BW25" i="8"/>
  <c r="CQ25" i="8" s="1"/>
  <c r="CV25" i="8" s="1"/>
  <c r="I628" i="4"/>
  <c r="I565" i="4"/>
  <c r="N536" i="4"/>
  <c r="N599" i="4"/>
  <c r="N662" i="4" s="1"/>
  <c r="E523" i="4"/>
  <c r="E586" i="4" s="1"/>
  <c r="G503" i="4"/>
  <c r="G377" i="4"/>
  <c r="L493" i="4"/>
  <c r="L367" i="4"/>
  <c r="N486" i="4"/>
  <c r="N360" i="4"/>
  <c r="L483" i="4"/>
  <c r="L357" i="4"/>
  <c r="J480" i="4"/>
  <c r="J354" i="4"/>
  <c r="L475" i="4"/>
  <c r="L349" i="4"/>
  <c r="M554" i="4"/>
  <c r="M617" i="4"/>
  <c r="M680" i="4" s="1"/>
  <c r="H488" i="4"/>
  <c r="H362" i="4"/>
  <c r="H509" i="4"/>
  <c r="H383" i="4"/>
  <c r="F503" i="4"/>
  <c r="F377" i="4"/>
  <c r="E494" i="4"/>
  <c r="E368" i="4"/>
  <c r="M489" i="4"/>
  <c r="M363" i="4"/>
  <c r="K359" i="4"/>
  <c r="K485" i="4"/>
  <c r="I356" i="4"/>
  <c r="I482" i="4"/>
  <c r="G353" i="4"/>
  <c r="G479" i="4"/>
  <c r="E350" i="4"/>
  <c r="E476" i="4"/>
  <c r="M471" i="4"/>
  <c r="M345" i="4"/>
  <c r="F467" i="4"/>
  <c r="F341" i="4"/>
  <c r="M457" i="4"/>
  <c r="M331" i="4"/>
  <c r="F515" i="4"/>
  <c r="F389" i="4"/>
  <c r="H504" i="4"/>
  <c r="H378" i="4"/>
  <c r="J495" i="4"/>
  <c r="J522" i="4" s="1"/>
  <c r="J369" i="4"/>
  <c r="H492" i="4"/>
  <c r="H366" i="4"/>
  <c r="F487" i="4"/>
  <c r="F361" i="4"/>
  <c r="N483" i="4"/>
  <c r="N357" i="4"/>
  <c r="L480" i="4"/>
  <c r="L354" i="4"/>
  <c r="J477" i="4"/>
  <c r="J351" i="4"/>
  <c r="H474" i="4"/>
  <c r="H348" i="4"/>
  <c r="G465" i="4"/>
  <c r="G339" i="4"/>
  <c r="N456" i="4"/>
  <c r="N330" i="4"/>
  <c r="C22" i="8"/>
  <c r="CS22" i="8" s="1"/>
  <c r="BW22" i="8"/>
  <c r="CQ22" i="8" s="1"/>
  <c r="CV22" i="8" s="1"/>
  <c r="G576" i="4"/>
  <c r="G639" i="4" s="1"/>
  <c r="G513" i="4"/>
  <c r="G387" i="4"/>
  <c r="G496" i="4"/>
  <c r="G370" i="4"/>
  <c r="G486" i="4"/>
  <c r="G360" i="4"/>
  <c r="G478" i="4"/>
  <c r="G352" i="4"/>
  <c r="G468" i="4"/>
  <c r="G342" i="4"/>
  <c r="F457" i="4"/>
  <c r="F331" i="4"/>
  <c r="I567" i="4"/>
  <c r="I630" i="4" s="1"/>
  <c r="M545" i="4"/>
  <c r="M608" i="4" s="1"/>
  <c r="M671" i="4" s="1"/>
  <c r="I530" i="4"/>
  <c r="I593" i="4"/>
  <c r="H579" i="4"/>
  <c r="H642" i="4" s="1"/>
  <c r="E580" i="4"/>
  <c r="E643" i="4"/>
  <c r="M547" i="4"/>
  <c r="M610" i="4" s="1"/>
  <c r="M673" i="4" s="1"/>
  <c r="I579" i="4"/>
  <c r="I642" i="4"/>
  <c r="E567" i="4"/>
  <c r="E630" i="4"/>
  <c r="E555" i="4"/>
  <c r="E618" i="4" s="1"/>
  <c r="E681" i="4" s="1"/>
  <c r="M541" i="4"/>
  <c r="M604" i="4" s="1"/>
  <c r="M667" i="4" s="1"/>
  <c r="G531" i="4"/>
  <c r="G594" i="4"/>
  <c r="I522" i="4"/>
  <c r="I585" i="4"/>
  <c r="F577" i="4"/>
  <c r="F640" i="4" s="1"/>
  <c r="I571" i="4"/>
  <c r="I634" i="4" s="1"/>
  <c r="E551" i="4"/>
  <c r="E614" i="4" s="1"/>
  <c r="H530" i="4"/>
  <c r="H593" i="4"/>
  <c r="BG30" i="8"/>
  <c r="IM21" i="7"/>
  <c r="IM13" i="7"/>
  <c r="GA30" i="6"/>
  <c r="GE12" i="6"/>
  <c r="CT28" i="8"/>
  <c r="CV28" i="8" s="1"/>
  <c r="CT14" i="8"/>
  <c r="BY13" i="8"/>
  <c r="CT13" i="8" s="1"/>
  <c r="CS20" i="8"/>
  <c r="BW13" i="8"/>
  <c r="CQ13" i="8" s="1"/>
  <c r="C13" i="8"/>
  <c r="CS13" i="8" s="1"/>
  <c r="FK17" i="5"/>
  <c r="CM12" i="8"/>
  <c r="CM30" i="8" s="1"/>
  <c r="W30" i="8"/>
  <c r="E561" i="4"/>
  <c r="E624" i="4"/>
  <c r="J536" i="4"/>
  <c r="J599" i="4" s="1"/>
  <c r="J662" i="4" s="1"/>
  <c r="G381" i="4"/>
  <c r="G507" i="4"/>
  <c r="F496" i="4"/>
  <c r="F370" i="4"/>
  <c r="L491" i="4"/>
  <c r="L365" i="4"/>
  <c r="J486" i="4"/>
  <c r="J360" i="4"/>
  <c r="H483" i="4"/>
  <c r="H357" i="4"/>
  <c r="F480" i="4"/>
  <c r="F354" i="4"/>
  <c r="N476" i="4"/>
  <c r="N350" i="4"/>
  <c r="L473" i="4"/>
  <c r="L347" i="4"/>
  <c r="E554" i="4"/>
  <c r="E617" i="4"/>
  <c r="E680" i="4" s="1"/>
  <c r="L472" i="4"/>
  <c r="L346" i="4"/>
  <c r="I508" i="4"/>
  <c r="I382" i="4"/>
  <c r="G502" i="4"/>
  <c r="G376" i="4"/>
  <c r="E370" i="4"/>
  <c r="E496" i="4"/>
  <c r="E366" i="4"/>
  <c r="E492" i="4"/>
  <c r="M486" i="4"/>
  <c r="M360" i="4"/>
  <c r="K483" i="4"/>
  <c r="K357" i="4"/>
  <c r="I480" i="4"/>
  <c r="I354" i="4"/>
  <c r="G477" i="4"/>
  <c r="G351" i="4"/>
  <c r="E474" i="4"/>
  <c r="E348" i="4"/>
  <c r="G466" i="4"/>
  <c r="G340" i="4"/>
  <c r="E460" i="4"/>
  <c r="E334" i="4"/>
  <c r="I457" i="4"/>
  <c r="I331" i="4"/>
  <c r="H508" i="4"/>
  <c r="H382" i="4"/>
  <c r="G497" i="4"/>
  <c r="G371" i="4"/>
  <c r="J493" i="4"/>
  <c r="J367" i="4"/>
  <c r="H489" i="4"/>
  <c r="H363" i="4"/>
  <c r="F485" i="4"/>
  <c r="F359" i="4"/>
  <c r="N481" i="4"/>
  <c r="N355" i="4"/>
  <c r="L478" i="4"/>
  <c r="L352" i="4"/>
  <c r="J475" i="4"/>
  <c r="J349" i="4"/>
  <c r="H471" i="4"/>
  <c r="H345" i="4"/>
  <c r="H464" i="4"/>
  <c r="H338" i="4"/>
  <c r="FI30" i="5"/>
  <c r="K554" i="4"/>
  <c r="K617" i="4" s="1"/>
  <c r="K680" i="4" s="1"/>
  <c r="F501" i="4"/>
  <c r="F375" i="4"/>
  <c r="K363" i="4"/>
  <c r="K489" i="4"/>
  <c r="K480" i="4"/>
  <c r="K354" i="4"/>
  <c r="K471" i="4"/>
  <c r="K345" i="4"/>
  <c r="K457" i="4"/>
  <c r="K331" i="4"/>
  <c r="CZ9" i="6"/>
  <c r="E678" i="4"/>
  <c r="CZ11" i="6"/>
  <c r="CZ10" i="6"/>
  <c r="I580" i="4"/>
  <c r="I643" i="4"/>
  <c r="I566" i="4"/>
  <c r="I629" i="4" s="1"/>
  <c r="E557" i="4"/>
  <c r="E620" i="4" s="1"/>
  <c r="M543" i="4"/>
  <c r="M606" i="4" s="1"/>
  <c r="M669" i="4" s="1"/>
  <c r="E533" i="4"/>
  <c r="E596" i="4" s="1"/>
  <c r="G527" i="4"/>
  <c r="G590" i="4" s="1"/>
  <c r="E522" i="4"/>
  <c r="E585" i="4"/>
  <c r="I561" i="4"/>
  <c r="G467" i="4"/>
  <c r="H580" i="4"/>
  <c r="H643" i="4" s="1"/>
  <c r="H563" i="4"/>
  <c r="H626" i="4" s="1"/>
  <c r="I543" i="4"/>
  <c r="I606" i="4" s="1"/>
  <c r="I669" i="4" s="1"/>
  <c r="IM27" i="7"/>
  <c r="BM30" i="8"/>
  <c r="BD30" i="8"/>
  <c r="BA12" i="8"/>
  <c r="BA30" i="8" s="1"/>
  <c r="BY12" i="8"/>
  <c r="GE14" i="6"/>
  <c r="CT26" i="8"/>
  <c r="BY24" i="8"/>
  <c r="CT24" i="8" s="1"/>
  <c r="CV24" i="8" s="1"/>
  <c r="CT18" i="8"/>
  <c r="CG15" i="8"/>
  <c r="FK29" i="5"/>
  <c r="FK25" i="5"/>
  <c r="CV20" i="8"/>
  <c r="IM29" i="7"/>
  <c r="CS29" i="8"/>
  <c r="CS21" i="8"/>
  <c r="CS27" i="8"/>
  <c r="CQ15" i="8"/>
  <c r="GE23" i="6"/>
  <c r="BW17" i="8"/>
  <c r="CQ17" i="8" s="1"/>
  <c r="CV17" i="8" s="1"/>
  <c r="C17" i="8"/>
  <c r="CS17" i="8" s="1"/>
  <c r="GE21" i="6"/>
  <c r="E573" i="4"/>
  <c r="E636" i="4" s="1"/>
  <c r="N554" i="4"/>
  <c r="N617" i="4" s="1"/>
  <c r="N680" i="4" s="1"/>
  <c r="J552" i="4"/>
  <c r="J615" i="4"/>
  <c r="J678" i="4" s="1"/>
  <c r="F536" i="4"/>
  <c r="F599" i="4" s="1"/>
  <c r="E527" i="4"/>
  <c r="E590" i="4"/>
  <c r="G385" i="4"/>
  <c r="G511" i="4"/>
  <c r="H506" i="4"/>
  <c r="H380" i="4"/>
  <c r="F500" i="4"/>
  <c r="F374" i="4"/>
  <c r="H495" i="4"/>
  <c r="H369" i="4"/>
  <c r="N492" i="4"/>
  <c r="N366" i="4"/>
  <c r="H491" i="4"/>
  <c r="H365" i="4"/>
  <c r="L487" i="4"/>
  <c r="L361" i="4"/>
  <c r="F486" i="4"/>
  <c r="F360" i="4"/>
  <c r="J484" i="4"/>
  <c r="J358" i="4"/>
  <c r="N482" i="4"/>
  <c r="N356" i="4"/>
  <c r="H481" i="4"/>
  <c r="H355" i="4"/>
  <c r="L479" i="4"/>
  <c r="L353" i="4"/>
  <c r="F478" i="4"/>
  <c r="F352" i="4"/>
  <c r="J476" i="4"/>
  <c r="J350" i="4"/>
  <c r="N474" i="4"/>
  <c r="N348" i="4"/>
  <c r="H473" i="4"/>
  <c r="H347" i="4"/>
  <c r="L470" i="4"/>
  <c r="L344" i="4"/>
  <c r="GE29" i="6"/>
  <c r="FK18" i="5"/>
  <c r="I552" i="4"/>
  <c r="I615" i="4" s="1"/>
  <c r="H490" i="4"/>
  <c r="H364" i="4"/>
  <c r="H472" i="4"/>
  <c r="H346" i="4"/>
  <c r="F511" i="4"/>
  <c r="F385" i="4"/>
  <c r="E508" i="4"/>
  <c r="E382" i="4"/>
  <c r="I504" i="4"/>
  <c r="I378" i="4"/>
  <c r="H501" i="4"/>
  <c r="H375" i="4"/>
  <c r="G498" i="4"/>
  <c r="G372" i="4"/>
  <c r="G369" i="4"/>
  <c r="G495" i="4"/>
  <c r="G493" i="4"/>
  <c r="G367" i="4"/>
  <c r="K491" i="4"/>
  <c r="K365" i="4"/>
  <c r="E489" i="4"/>
  <c r="E363" i="4"/>
  <c r="I360" i="4"/>
  <c r="I486" i="4"/>
  <c r="M358" i="4"/>
  <c r="M484" i="4"/>
  <c r="G357" i="4"/>
  <c r="G483" i="4"/>
  <c r="K355" i="4"/>
  <c r="K481" i="4"/>
  <c r="E354" i="4"/>
  <c r="E480" i="4"/>
  <c r="I352" i="4"/>
  <c r="I478" i="4"/>
  <c r="M350" i="4"/>
  <c r="M476" i="4"/>
  <c r="G349" i="4"/>
  <c r="G475" i="4"/>
  <c r="K347" i="4"/>
  <c r="K473" i="4"/>
  <c r="E471" i="4"/>
  <c r="E345" i="4"/>
  <c r="I468" i="4"/>
  <c r="I342" i="4"/>
  <c r="H465" i="4"/>
  <c r="H339" i="4"/>
  <c r="G462" i="4"/>
  <c r="G336" i="4"/>
  <c r="F459" i="4"/>
  <c r="F333" i="4"/>
  <c r="E457" i="4"/>
  <c r="E331" i="4"/>
  <c r="CS23" i="8"/>
  <c r="O30" i="8"/>
  <c r="CE12" i="8"/>
  <c r="CE30" i="8" s="1"/>
  <c r="H387" i="4"/>
  <c r="H513" i="4"/>
  <c r="F506" i="4"/>
  <c r="F380" i="4"/>
  <c r="G501" i="4"/>
  <c r="G375" i="4"/>
  <c r="H496" i="4"/>
  <c r="H370" i="4"/>
  <c r="L494" i="4"/>
  <c r="L368" i="4"/>
  <c r="F493" i="4"/>
  <c r="F367" i="4"/>
  <c r="J491" i="4"/>
  <c r="J365" i="4"/>
  <c r="N487" i="4"/>
  <c r="N361" i="4"/>
  <c r="H486" i="4"/>
  <c r="H360" i="4"/>
  <c r="L484" i="4"/>
  <c r="L358" i="4"/>
  <c r="F483" i="4"/>
  <c r="F357" i="4"/>
  <c r="J481" i="4"/>
  <c r="J355" i="4"/>
  <c r="N479" i="4"/>
  <c r="N353" i="4"/>
  <c r="H478" i="4"/>
  <c r="H352" i="4"/>
  <c r="L476" i="4"/>
  <c r="L350" i="4"/>
  <c r="F475" i="4"/>
  <c r="F349" i="4"/>
  <c r="J473" i="4"/>
  <c r="J347" i="4"/>
  <c r="N470" i="4"/>
  <c r="N344" i="4"/>
  <c r="H468" i="4"/>
  <c r="H342" i="4"/>
  <c r="F462" i="4"/>
  <c r="F336" i="4"/>
  <c r="L457" i="4"/>
  <c r="L331" i="4"/>
  <c r="F456" i="4"/>
  <c r="F330" i="4"/>
  <c r="AK30" i="8"/>
  <c r="FK14" i="5"/>
  <c r="M30" i="8"/>
  <c r="CC12" i="8"/>
  <c r="CC30" i="8" s="1"/>
  <c r="I578" i="4"/>
  <c r="I641" i="4" s="1"/>
  <c r="G617" i="4"/>
  <c r="G680" i="4" s="1"/>
  <c r="G554" i="4"/>
  <c r="G508" i="4"/>
  <c r="G382" i="4"/>
  <c r="G500" i="4"/>
  <c r="G374" i="4"/>
  <c r="G494" i="4"/>
  <c r="G368" i="4"/>
  <c r="G489" i="4"/>
  <c r="G363" i="4"/>
  <c r="G484" i="4"/>
  <c r="G358" i="4"/>
  <c r="G480" i="4"/>
  <c r="G354" i="4"/>
  <c r="G476" i="4"/>
  <c r="G350" i="4"/>
  <c r="G345" i="4"/>
  <c r="G471" i="4"/>
  <c r="G338" i="4"/>
  <c r="G464" i="4"/>
  <c r="G331" i="4"/>
  <c r="G457" i="4"/>
  <c r="N457" i="4"/>
  <c r="N331" i="4"/>
  <c r="H581" i="4"/>
  <c r="H644" i="4" s="1"/>
  <c r="H523" i="4"/>
  <c r="H586" i="4" s="1"/>
  <c r="I520" i="4"/>
  <c r="I583" i="4"/>
  <c r="I646" i="4" s="1"/>
  <c r="I577" i="4"/>
  <c r="I640" i="4" s="1"/>
  <c r="I551" i="4"/>
  <c r="I614" i="4" s="1"/>
  <c r="M537" i="4"/>
  <c r="M600" i="4" s="1"/>
  <c r="M663" i="4" s="1"/>
  <c r="I525" i="4"/>
  <c r="I588" i="4"/>
  <c r="H520" i="4"/>
  <c r="H583" i="4" s="1"/>
  <c r="E644" i="4"/>
  <c r="I637" i="4"/>
  <c r="I574" i="4"/>
  <c r="M557" i="4"/>
  <c r="M620" i="4" s="1"/>
  <c r="M683" i="4" s="1"/>
  <c r="I608" i="4"/>
  <c r="I545" i="4"/>
  <c r="H467" i="4"/>
  <c r="M520" i="4"/>
  <c r="M583" i="4"/>
  <c r="M646" i="4" s="1"/>
  <c r="I581" i="4"/>
  <c r="I644" i="4" s="1"/>
  <c r="G581" i="4"/>
  <c r="G644" i="4"/>
  <c r="I575" i="4"/>
  <c r="I638" i="4" s="1"/>
  <c r="H571" i="4"/>
  <c r="H634" i="4" s="1"/>
  <c r="I625" i="4"/>
  <c r="I562" i="4"/>
  <c r="I557" i="4"/>
  <c r="I620" i="4" s="1"/>
  <c r="M612" i="4"/>
  <c r="M675" i="4" s="1"/>
  <c r="M549" i="4"/>
  <c r="E545" i="4"/>
  <c r="E608" i="4" s="1"/>
  <c r="I602" i="4"/>
  <c r="I665" i="4" s="1"/>
  <c r="I539" i="4"/>
  <c r="I533" i="4"/>
  <c r="I596" i="4" s="1"/>
  <c r="H589" i="4"/>
  <c r="H526" i="4"/>
  <c r="L520" i="4"/>
  <c r="L583" i="4"/>
  <c r="L646" i="4" s="1"/>
  <c r="J621" i="4"/>
  <c r="J684" i="4" s="1"/>
  <c r="J558" i="4"/>
  <c r="I534" i="4"/>
  <c r="I597" i="4"/>
  <c r="H630" i="4"/>
  <c r="H567" i="4"/>
  <c r="I555" i="4"/>
  <c r="I618" i="4" s="1"/>
  <c r="I681" i="4" s="1"/>
  <c r="E606" i="4"/>
  <c r="E669" i="4" s="1"/>
  <c r="E543" i="4"/>
  <c r="E534" i="4"/>
  <c r="E597" i="4"/>
  <c r="E525" i="4"/>
  <c r="E588" i="4" s="1"/>
  <c r="K559" i="4"/>
  <c r="K622" i="4"/>
  <c r="K685" i="4" s="1"/>
  <c r="AA30" i="8"/>
  <c r="CT16" i="8"/>
  <c r="AC30" i="8"/>
  <c r="CO30" i="8"/>
  <c r="F639" i="4"/>
  <c r="F576" i="4"/>
  <c r="F554" i="4"/>
  <c r="F617" i="4"/>
  <c r="F680" i="4" s="1"/>
  <c r="F508" i="4"/>
  <c r="F382" i="4"/>
  <c r="H372" i="4"/>
  <c r="H498" i="4"/>
  <c r="F492" i="4"/>
  <c r="F366" i="4"/>
  <c r="J489" i="4"/>
  <c r="J363" i="4"/>
  <c r="H485" i="4"/>
  <c r="H359" i="4"/>
  <c r="F482" i="4"/>
  <c r="F356" i="4"/>
  <c r="N478" i="4"/>
  <c r="N352" i="4"/>
  <c r="H477" i="4"/>
  <c r="H351" i="4"/>
  <c r="F474" i="4"/>
  <c r="F348" i="4"/>
  <c r="J471" i="4"/>
  <c r="J345" i="4"/>
  <c r="GE27" i="6"/>
  <c r="H512" i="4"/>
  <c r="H386" i="4"/>
  <c r="G515" i="4"/>
  <c r="G389" i="4"/>
  <c r="G380" i="4"/>
  <c r="G506" i="4"/>
  <c r="E374" i="4"/>
  <c r="E500" i="4"/>
  <c r="I496" i="4"/>
  <c r="I370" i="4"/>
  <c r="I492" i="4"/>
  <c r="I366" i="4"/>
  <c r="G361" i="4"/>
  <c r="G487" i="4"/>
  <c r="E358" i="4"/>
  <c r="E484" i="4"/>
  <c r="M354" i="4"/>
  <c r="M480" i="4"/>
  <c r="K351" i="4"/>
  <c r="K477" i="4"/>
  <c r="I348" i="4"/>
  <c r="I474" i="4"/>
  <c r="G470" i="4"/>
  <c r="G344" i="4"/>
  <c r="E464" i="4"/>
  <c r="E338" i="4"/>
  <c r="I460" i="4"/>
  <c r="I334" i="4"/>
  <c r="G456" i="4"/>
  <c r="G330" i="4"/>
  <c r="G509" i="4"/>
  <c r="G383" i="4"/>
  <c r="F498" i="4"/>
  <c r="F372" i="4"/>
  <c r="N493" i="4"/>
  <c r="N367" i="4"/>
  <c r="L489" i="4"/>
  <c r="L363" i="4"/>
  <c r="J485" i="4"/>
  <c r="J359" i="4"/>
  <c r="H482" i="4"/>
  <c r="H356" i="4"/>
  <c r="F479" i="4"/>
  <c r="F353" i="4"/>
  <c r="N475" i="4"/>
  <c r="N349" i="4"/>
  <c r="L471" i="4"/>
  <c r="L345" i="4"/>
  <c r="F470" i="4"/>
  <c r="F344" i="4"/>
  <c r="H460" i="4"/>
  <c r="H334" i="4"/>
  <c r="U30" i="8"/>
  <c r="CK12" i="8"/>
  <c r="CK30" i="8" s="1"/>
  <c r="K536" i="4"/>
  <c r="K599" i="4" s="1"/>
  <c r="K662" i="4" s="1"/>
  <c r="E467" i="4"/>
  <c r="G504" i="4"/>
  <c r="G378" i="4"/>
  <c r="G492" i="4"/>
  <c r="G366" i="4"/>
  <c r="G482" i="4"/>
  <c r="G356" i="4"/>
  <c r="G474" i="4"/>
  <c r="G348" i="4"/>
  <c r="G460" i="4"/>
  <c r="G334" i="4"/>
  <c r="F464" i="4"/>
  <c r="F338" i="4"/>
  <c r="AT10" i="7"/>
  <c r="AT9" i="7"/>
  <c r="AT11" i="7"/>
  <c r="E691" i="4"/>
  <c r="E570" i="4"/>
  <c r="E633" i="4" s="1"/>
  <c r="I537" i="4"/>
  <c r="I600" i="4" s="1"/>
  <c r="G580" i="4"/>
  <c r="G643" i="4" s="1"/>
  <c r="E574" i="4"/>
  <c r="E637" i="4" s="1"/>
  <c r="M559" i="4"/>
  <c r="M622" i="4" s="1"/>
  <c r="M685" i="4" s="1"/>
  <c r="I547" i="4"/>
  <c r="I610" i="4" s="1"/>
  <c r="I673" i="4" s="1"/>
  <c r="E537" i="4"/>
  <c r="E600" i="4" s="1"/>
  <c r="H527" i="4"/>
  <c r="H590" i="4"/>
  <c r="N558" i="4"/>
  <c r="N621" i="4" s="1"/>
  <c r="N684" i="4" s="1"/>
  <c r="E563" i="4"/>
  <c r="E626" i="4"/>
  <c r="M539" i="4"/>
  <c r="M602" i="4" s="1"/>
  <c r="M665" i="4" s="1"/>
  <c r="E520" i="4"/>
  <c r="E583" i="4" s="1"/>
  <c r="AI19" i="10"/>
  <c r="AG30" i="8"/>
  <c r="CS24" i="8"/>
  <c r="CV16" i="8"/>
  <c r="CQ21" i="8"/>
  <c r="CV21" i="8" s="1"/>
  <c r="AY14" i="8"/>
  <c r="AY30" i="8" s="1"/>
  <c r="BB30" i="8"/>
  <c r="C26" i="8"/>
  <c r="CS26" i="8" s="1"/>
  <c r="BW26" i="8"/>
  <c r="CQ26" i="8" s="1"/>
  <c r="I573" i="4"/>
  <c r="I636" i="4"/>
  <c r="N552" i="4"/>
  <c r="N615" i="4" s="1"/>
  <c r="N678" i="4" s="1"/>
  <c r="I527" i="4"/>
  <c r="I590" i="4" s="1"/>
  <c r="H502" i="4"/>
  <c r="H376" i="4"/>
  <c r="H493" i="4"/>
  <c r="H367" i="4"/>
  <c r="F489" i="4"/>
  <c r="F363" i="4"/>
  <c r="N484" i="4"/>
  <c r="N358" i="4"/>
  <c r="L481" i="4"/>
  <c r="L355" i="4"/>
  <c r="J478" i="4"/>
  <c r="J352" i="4"/>
  <c r="H475" i="4"/>
  <c r="H349" i="4"/>
  <c r="F471" i="4"/>
  <c r="F345" i="4"/>
  <c r="L490" i="4"/>
  <c r="L364" i="4"/>
  <c r="H514" i="4"/>
  <c r="H388" i="4"/>
  <c r="H505" i="4"/>
  <c r="H379" i="4"/>
  <c r="F499" i="4"/>
  <c r="F373" i="4"/>
  <c r="K367" i="4"/>
  <c r="K493" i="4"/>
  <c r="I489" i="4"/>
  <c r="I363" i="4"/>
  <c r="G485" i="4"/>
  <c r="G359" i="4"/>
  <c r="E482" i="4"/>
  <c r="E356" i="4"/>
  <c r="M478" i="4"/>
  <c r="M352" i="4"/>
  <c r="K475" i="4"/>
  <c r="K349" i="4"/>
  <c r="I471" i="4"/>
  <c r="I345" i="4"/>
  <c r="H469" i="4"/>
  <c r="H343" i="4"/>
  <c r="F463" i="4"/>
  <c r="F337" i="4"/>
  <c r="G30" i="8"/>
  <c r="C12" i="8"/>
  <c r="BW12" i="8"/>
  <c r="G514" i="4"/>
  <c r="G388" i="4"/>
  <c r="F502" i="4"/>
  <c r="F376" i="4"/>
  <c r="F495" i="4"/>
  <c r="F369" i="4"/>
  <c r="N491" i="4"/>
  <c r="N365" i="4"/>
  <c r="L486" i="4"/>
  <c r="L360" i="4"/>
  <c r="J483" i="4"/>
  <c r="J357" i="4"/>
  <c r="H480" i="4"/>
  <c r="H354" i="4"/>
  <c r="F477" i="4"/>
  <c r="F351" i="4"/>
  <c r="N473" i="4"/>
  <c r="N347" i="4"/>
  <c r="G469" i="4"/>
  <c r="G343" i="4"/>
  <c r="F458" i="4"/>
  <c r="F332" i="4"/>
  <c r="J456" i="4"/>
  <c r="J330" i="4"/>
  <c r="F581" i="4"/>
  <c r="F644" i="4" s="1"/>
  <c r="F509" i="4"/>
  <c r="F383" i="4"/>
  <c r="K494" i="4"/>
  <c r="K368" i="4"/>
  <c r="K484" i="4"/>
  <c r="K358" i="4"/>
  <c r="K476" i="4"/>
  <c r="K350" i="4"/>
  <c r="F465" i="4"/>
  <c r="F339" i="4"/>
  <c r="F460" i="4"/>
  <c r="F334" i="4"/>
  <c r="H575" i="4"/>
  <c r="H638" i="4" s="1"/>
  <c r="E562" i="4"/>
  <c r="E625" i="4" s="1"/>
  <c r="I549" i="4"/>
  <c r="I612" i="4" s="1"/>
  <c r="E539" i="4"/>
  <c r="E602" i="4" s="1"/>
  <c r="E665" i="4" s="1"/>
  <c r="FX11" i="7"/>
  <c r="FX9" i="7"/>
  <c r="I702" i="4"/>
  <c r="FX10" i="7"/>
  <c r="I526" i="4"/>
  <c r="I589" i="4"/>
  <c r="I570" i="4"/>
  <c r="I633" i="4" s="1"/>
  <c r="M555" i="4"/>
  <c r="M618" i="4" s="1"/>
  <c r="M681" i="4" s="1"/>
  <c r="G523" i="4"/>
  <c r="G586" i="4" s="1"/>
  <c r="II30" i="7"/>
  <c r="IM12" i="7"/>
  <c r="IM30" i="7" s="1"/>
  <c r="IM25" i="7"/>
  <c r="GE28" i="6"/>
  <c r="AI30" i="8"/>
  <c r="CT15" i="8"/>
  <c r="IM17" i="7"/>
  <c r="S30" i="8"/>
  <c r="CI12" i="8"/>
  <c r="CI30" i="8" s="1"/>
  <c r="CS25" i="8"/>
  <c r="GE17" i="6"/>
  <c r="CQ27" i="8"/>
  <c r="CV27" i="8" s="1"/>
  <c r="CS15" i="8"/>
  <c r="Q30" i="8"/>
  <c r="CG12" i="8"/>
  <c r="CG30" i="8" s="1"/>
  <c r="CQ19" i="8"/>
  <c r="CV19" i="8" s="1"/>
  <c r="K30" i="8"/>
  <c r="CA12" i="8"/>
  <c r="CA30" i="8" s="1"/>
  <c r="GC30" i="6"/>
  <c r="I569" i="4"/>
  <c r="I632" i="4" s="1"/>
  <c r="J554" i="4"/>
  <c r="J617" i="4" s="1"/>
  <c r="J680" i="4" s="1"/>
  <c r="F552" i="4"/>
  <c r="F615" i="4" s="1"/>
  <c r="I594" i="4"/>
  <c r="I531" i="4"/>
  <c r="I523" i="4"/>
  <c r="I586" i="4"/>
  <c r="H384" i="4"/>
  <c r="H510" i="4"/>
  <c r="F378" i="4"/>
  <c r="F504" i="4"/>
  <c r="G499" i="4"/>
  <c r="G373" i="4"/>
  <c r="F494" i="4"/>
  <c r="F368" i="4"/>
  <c r="J492" i="4"/>
  <c r="J366" i="4"/>
  <c r="N489" i="4"/>
  <c r="N363" i="4"/>
  <c r="H487" i="4"/>
  <c r="H361" i="4"/>
  <c r="L485" i="4"/>
  <c r="L359" i="4"/>
  <c r="F484" i="4"/>
  <c r="F358" i="4"/>
  <c r="J482" i="4"/>
  <c r="J356" i="4"/>
  <c r="N480" i="4"/>
  <c r="N354" i="4"/>
  <c r="H479" i="4"/>
  <c r="H353" i="4"/>
  <c r="L477" i="4"/>
  <c r="L351" i="4"/>
  <c r="F476" i="4"/>
  <c r="F350" i="4"/>
  <c r="J474" i="4"/>
  <c r="J348" i="4"/>
  <c r="N471" i="4"/>
  <c r="N345" i="4"/>
  <c r="H470" i="4"/>
  <c r="H344" i="4"/>
  <c r="GE13" i="6"/>
  <c r="C18" i="8"/>
  <c r="CS18" i="8" s="1"/>
  <c r="BW18" i="8"/>
  <c r="CQ18" i="8" s="1"/>
  <c r="CV18" i="8" s="1"/>
  <c r="E576" i="4"/>
  <c r="E639" i="4"/>
  <c r="I536" i="4"/>
  <c r="I599" i="4"/>
  <c r="L488" i="4"/>
  <c r="L362" i="4"/>
  <c r="F516" i="4"/>
  <c r="F390" i="4"/>
  <c r="G510" i="4"/>
  <c r="G384" i="4"/>
  <c r="F381" i="4"/>
  <c r="F507" i="4"/>
  <c r="E504" i="4"/>
  <c r="E378" i="4"/>
  <c r="I374" i="4"/>
  <c r="I500" i="4"/>
  <c r="H497" i="4"/>
  <c r="H371" i="4"/>
  <c r="I368" i="4"/>
  <c r="I494" i="4"/>
  <c r="M366" i="4"/>
  <c r="M492" i="4"/>
  <c r="G365" i="4"/>
  <c r="G491" i="4"/>
  <c r="K487" i="4"/>
  <c r="K361" i="4"/>
  <c r="E486" i="4"/>
  <c r="E360" i="4"/>
  <c r="I484" i="4"/>
  <c r="I358" i="4"/>
  <c r="M482" i="4"/>
  <c r="M356" i="4"/>
  <c r="G481" i="4"/>
  <c r="G355" i="4"/>
  <c r="K479" i="4"/>
  <c r="K353" i="4"/>
  <c r="E478" i="4"/>
  <c r="E352" i="4"/>
  <c r="I476" i="4"/>
  <c r="I350" i="4"/>
  <c r="M474" i="4"/>
  <c r="M348" i="4"/>
  <c r="G473" i="4"/>
  <c r="G347" i="4"/>
  <c r="K470" i="4"/>
  <c r="K344" i="4"/>
  <c r="E468" i="4"/>
  <c r="E342" i="4"/>
  <c r="I464" i="4"/>
  <c r="I338" i="4"/>
  <c r="H461" i="4"/>
  <c r="H335" i="4"/>
  <c r="G458" i="4"/>
  <c r="G332" i="4"/>
  <c r="K456" i="4"/>
  <c r="K330" i="4"/>
  <c r="CQ23" i="8"/>
  <c r="CV23" i="8" s="1"/>
  <c r="BW14" i="8"/>
  <c r="CQ14" i="8" s="1"/>
  <c r="CV14" i="8" s="1"/>
  <c r="FG30" i="5"/>
  <c r="FK12" i="5"/>
  <c r="FK30" i="5" s="1"/>
  <c r="F510" i="4"/>
  <c r="F384" i="4"/>
  <c r="G505" i="4"/>
  <c r="G379" i="4"/>
  <c r="H500" i="4"/>
  <c r="H374" i="4"/>
  <c r="N495" i="4"/>
  <c r="N522" i="4" s="1"/>
  <c r="N369" i="4"/>
  <c r="H494" i="4"/>
  <c r="H368" i="4"/>
  <c r="L492" i="4"/>
  <c r="L366" i="4"/>
  <c r="F491" i="4"/>
  <c r="F365" i="4"/>
  <c r="J487" i="4"/>
  <c r="J361" i="4"/>
  <c r="N485" i="4"/>
  <c r="N359" i="4"/>
  <c r="H484" i="4"/>
  <c r="H358" i="4"/>
  <c r="L482" i="4"/>
  <c r="L356" i="4"/>
  <c r="F481" i="4"/>
  <c r="F355" i="4"/>
  <c r="J479" i="4"/>
  <c r="J353" i="4"/>
  <c r="N477" i="4"/>
  <c r="N351" i="4"/>
  <c r="H476" i="4"/>
  <c r="H350" i="4"/>
  <c r="L474" i="4"/>
  <c r="L348" i="4"/>
  <c r="F473" i="4"/>
  <c r="F347" i="4"/>
  <c r="J470" i="4"/>
  <c r="J344" i="4"/>
  <c r="F466" i="4"/>
  <c r="F340" i="4"/>
  <c r="G461" i="4"/>
  <c r="G335" i="4"/>
  <c r="H457" i="4"/>
  <c r="H331" i="4"/>
  <c r="FK22" i="5"/>
  <c r="E641" i="4"/>
  <c r="E578" i="4"/>
  <c r="K552" i="4"/>
  <c r="K615" i="4" s="1"/>
  <c r="K678" i="4" s="1"/>
  <c r="F514" i="4"/>
  <c r="F388" i="4"/>
  <c r="F505" i="4"/>
  <c r="F379" i="4"/>
  <c r="F497" i="4"/>
  <c r="F371" i="4"/>
  <c r="K492" i="4"/>
  <c r="K366" i="4"/>
  <c r="K486" i="4"/>
  <c r="K360" i="4"/>
  <c r="K482" i="4"/>
  <c r="K356" i="4"/>
  <c r="K478" i="4"/>
  <c r="K352" i="4"/>
  <c r="K474" i="4"/>
  <c r="K348" i="4"/>
  <c r="F343" i="4"/>
  <c r="F469" i="4"/>
  <c r="F335" i="4"/>
  <c r="F461" i="4"/>
  <c r="F468" i="4"/>
  <c r="F342" i="4"/>
  <c r="J457" i="4"/>
  <c r="J331" i="4"/>
  <c r="E579" i="4"/>
  <c r="E642" i="4" s="1"/>
  <c r="E571" i="4"/>
  <c r="E634" i="4" s="1"/>
  <c r="I563" i="4"/>
  <c r="I626" i="4" s="1"/>
  <c r="I559" i="4"/>
  <c r="I622" i="4" s="1"/>
  <c r="M614" i="4"/>
  <c r="M677" i="4" s="1"/>
  <c r="M551" i="4"/>
  <c r="E547" i="4"/>
  <c r="E610" i="4" s="1"/>
  <c r="E673" i="4" s="1"/>
  <c r="I604" i="4"/>
  <c r="I667" i="4" s="1"/>
  <c r="I541" i="4"/>
  <c r="M534" i="4"/>
  <c r="M597" i="4"/>
  <c r="M660" i="4" s="1"/>
  <c r="I592" i="4"/>
  <c r="I529" i="4"/>
  <c r="E526" i="4"/>
  <c r="E589" i="4"/>
  <c r="H522" i="4"/>
  <c r="H585" i="4" s="1"/>
  <c r="M558" i="4"/>
  <c r="M621" i="4"/>
  <c r="M684" i="4" s="1"/>
  <c r="E577" i="4"/>
  <c r="E640" i="4" s="1"/>
  <c r="H531" i="4"/>
  <c r="H594" i="4"/>
  <c r="DH9" i="6"/>
  <c r="DH11" i="6"/>
  <c r="DH10" i="6"/>
  <c r="G678" i="4"/>
  <c r="E530" i="4"/>
  <c r="E593" i="4" s="1"/>
  <c r="E575" i="4"/>
  <c r="E638" i="4"/>
  <c r="E629" i="4"/>
  <c r="E566" i="4"/>
  <c r="E559" i="4"/>
  <c r="E622" i="4" s="1"/>
  <c r="E612" i="4"/>
  <c r="E549" i="4"/>
  <c r="E541" i="4"/>
  <c r="E604" i="4" s="1"/>
  <c r="E667" i="4" s="1"/>
  <c r="E529" i="4"/>
  <c r="E592" i="4" s="1"/>
  <c r="L559" i="4"/>
  <c r="L622" i="4" s="1"/>
  <c r="L685" i="4" s="1"/>
  <c r="DB11" i="7" l="1"/>
  <c r="DB9" i="7"/>
  <c r="DB10" i="7"/>
  <c r="E697" i="4"/>
  <c r="HB11" i="7"/>
  <c r="HB9" i="7"/>
  <c r="HB10" i="7"/>
  <c r="F707" i="4"/>
  <c r="CZ10" i="7"/>
  <c r="CZ11" i="7"/>
  <c r="CZ9" i="7"/>
  <c r="E696" i="4"/>
  <c r="EL11" i="5"/>
  <c r="EL9" i="5"/>
  <c r="EL10" i="5"/>
  <c r="I659" i="4"/>
  <c r="FZ10" i="7"/>
  <c r="FZ11" i="7"/>
  <c r="FZ9" i="7"/>
  <c r="I703" i="4"/>
  <c r="X9" i="10"/>
  <c r="AB11" i="6"/>
  <c r="AB10" i="6"/>
  <c r="F662" i="4"/>
  <c r="AB9" i="6"/>
  <c r="CH9" i="6"/>
  <c r="CH11" i="6"/>
  <c r="CH10" i="6"/>
  <c r="E677" i="4"/>
  <c r="GD11" i="7"/>
  <c r="GD9" i="7"/>
  <c r="GD10" i="7"/>
  <c r="E705" i="4"/>
  <c r="DD11" i="6"/>
  <c r="DD10" i="6"/>
  <c r="DD9" i="6"/>
  <c r="F678" i="4"/>
  <c r="DP9" i="7"/>
  <c r="DP11" i="7"/>
  <c r="DP10" i="7"/>
  <c r="I696" i="4"/>
  <c r="CD11" i="6"/>
  <c r="CD10" i="6"/>
  <c r="CD9" i="6"/>
  <c r="I675" i="4"/>
  <c r="EN10" i="7"/>
  <c r="EN11" i="7"/>
  <c r="EN9" i="7"/>
  <c r="E700" i="4"/>
  <c r="DN10" i="7"/>
  <c r="DN11" i="7"/>
  <c r="DN9" i="7"/>
  <c r="H697" i="4"/>
  <c r="HN10" i="7"/>
  <c r="HN11" i="7"/>
  <c r="HN9" i="7"/>
  <c r="I707" i="4"/>
  <c r="GR10" i="7"/>
  <c r="GR11" i="7"/>
  <c r="GR9" i="7"/>
  <c r="I704" i="4"/>
  <c r="DP9" i="6"/>
  <c r="I678" i="4"/>
  <c r="DP11" i="6"/>
  <c r="DP10" i="6"/>
  <c r="HH9" i="7"/>
  <c r="HH10" i="7"/>
  <c r="HH11" i="7"/>
  <c r="H706" i="4"/>
  <c r="DV9" i="6"/>
  <c r="DV11" i="6"/>
  <c r="DV10" i="6"/>
  <c r="E683" i="4"/>
  <c r="DR11" i="7"/>
  <c r="DR9" i="7"/>
  <c r="DR10" i="7"/>
  <c r="I697" i="4"/>
  <c r="FP11" i="7"/>
  <c r="FP9" i="7"/>
  <c r="FP10" i="7"/>
  <c r="G702" i="4"/>
  <c r="AJ10" i="5"/>
  <c r="AJ9" i="5"/>
  <c r="AJ11" i="5"/>
  <c r="H648" i="4"/>
  <c r="CP9" i="8"/>
  <c r="FF11" i="6"/>
  <c r="FF10" i="6"/>
  <c r="FZ9" i="6"/>
  <c r="FF9" i="6"/>
  <c r="I685" i="4"/>
  <c r="X9" i="7"/>
  <c r="X10" i="7"/>
  <c r="E688" i="4"/>
  <c r="X11" i="7"/>
  <c r="CD10" i="5"/>
  <c r="CD11" i="5"/>
  <c r="CD9" i="5"/>
  <c r="I653" i="4"/>
  <c r="Z11" i="6"/>
  <c r="Z10" i="6"/>
  <c r="E663" i="4"/>
  <c r="FJ9" i="6" s="1"/>
  <c r="Z9" i="6"/>
  <c r="HD11" i="7"/>
  <c r="HD10" i="7"/>
  <c r="G706" i="4"/>
  <c r="HD9" i="7"/>
  <c r="EL9" i="6"/>
  <c r="EL11" i="6"/>
  <c r="EL10" i="6"/>
  <c r="I683" i="4"/>
  <c r="FF11" i="7"/>
  <c r="FF9" i="7"/>
  <c r="I701" i="4"/>
  <c r="FF10" i="7"/>
  <c r="BV10" i="5"/>
  <c r="BV11" i="5"/>
  <c r="G653" i="4"/>
  <c r="BV9" i="5"/>
  <c r="CB10" i="7"/>
  <c r="CB11" i="7"/>
  <c r="CB9" i="7"/>
  <c r="I692" i="4"/>
  <c r="FN11" i="7"/>
  <c r="FN9" i="7"/>
  <c r="FN10" i="7"/>
  <c r="F703" i="4"/>
  <c r="E656" i="4"/>
  <c r="CZ9" i="5"/>
  <c r="CZ10" i="5"/>
  <c r="CZ11" i="5"/>
  <c r="AT11" i="5"/>
  <c r="AT9" i="5"/>
  <c r="AT10" i="5"/>
  <c r="E651" i="4"/>
  <c r="HJ11" i="7"/>
  <c r="HJ9" i="7"/>
  <c r="HJ10" i="7"/>
  <c r="H707" i="4"/>
  <c r="DV10" i="7"/>
  <c r="DV11" i="7"/>
  <c r="E699" i="4"/>
  <c r="DV9" i="7"/>
  <c r="AL10" i="7"/>
  <c r="AL11" i="7"/>
  <c r="AL9" i="7"/>
  <c r="H689" i="4"/>
  <c r="GP10" i="7"/>
  <c r="GP9" i="7"/>
  <c r="GP11" i="7"/>
  <c r="H705" i="4"/>
  <c r="CD11" i="7"/>
  <c r="CD9" i="7"/>
  <c r="CD10" i="7"/>
  <c r="I693" i="4"/>
  <c r="Z10" i="5"/>
  <c r="Z9" i="5"/>
  <c r="E649" i="4"/>
  <c r="Z11" i="5"/>
  <c r="CH11" i="5"/>
  <c r="CH9" i="5"/>
  <c r="E655" i="4"/>
  <c r="CH10" i="5"/>
  <c r="BZ9" i="8"/>
  <c r="EP11" i="6"/>
  <c r="EP10" i="6"/>
  <c r="EP9" i="6"/>
  <c r="E685" i="4"/>
  <c r="FJ10" i="7"/>
  <c r="FJ11" i="7"/>
  <c r="E703" i="4"/>
  <c r="FJ9" i="7"/>
  <c r="AP11" i="7"/>
  <c r="AP9" i="7"/>
  <c r="AP10" i="7"/>
  <c r="I689" i="4"/>
  <c r="CX10" i="7"/>
  <c r="CX11" i="7"/>
  <c r="CX9" i="7"/>
  <c r="I695" i="4"/>
  <c r="BN9" i="8"/>
  <c r="AP9" i="8"/>
  <c r="AH10" i="5"/>
  <c r="AH11" i="5"/>
  <c r="G649" i="4"/>
  <c r="AH9" i="5"/>
  <c r="FB10" i="7"/>
  <c r="FB11" i="7"/>
  <c r="FB9" i="7"/>
  <c r="H701" i="4"/>
  <c r="D11" i="10"/>
  <c r="D9" i="10"/>
  <c r="D9" i="9"/>
  <c r="D11" i="9"/>
  <c r="D10" i="9"/>
  <c r="D10" i="10"/>
  <c r="H9" i="8"/>
  <c r="BC9" i="8"/>
  <c r="AF9" i="8"/>
  <c r="E646" i="4"/>
  <c r="D10" i="5"/>
  <c r="D9" i="5"/>
  <c r="D11" i="5"/>
  <c r="AP11" i="6"/>
  <c r="AP10" i="6"/>
  <c r="AP9" i="6"/>
  <c r="I663" i="4"/>
  <c r="AT9" i="6"/>
  <c r="AT11" i="6"/>
  <c r="AT10" i="6"/>
  <c r="E671" i="4"/>
  <c r="T11" i="10"/>
  <c r="P10" i="10"/>
  <c r="T9" i="10"/>
  <c r="P11" i="10"/>
  <c r="T10" i="9"/>
  <c r="T9" i="9"/>
  <c r="P11" i="9"/>
  <c r="T10" i="10"/>
  <c r="T11" i="9"/>
  <c r="P10" i="9"/>
  <c r="P9" i="10"/>
  <c r="X10" i="9"/>
  <c r="P9" i="9"/>
  <c r="X11" i="9"/>
  <c r="P9" i="5"/>
  <c r="H646" i="4"/>
  <c r="P11" i="5"/>
  <c r="P10" i="5"/>
  <c r="T10" i="5"/>
  <c r="T11" i="5"/>
  <c r="T9" i="5"/>
  <c r="CX9" i="6"/>
  <c r="I677" i="4"/>
  <c r="CX10" i="6"/>
  <c r="CX11" i="6"/>
  <c r="AL11" i="5"/>
  <c r="AL9" i="5"/>
  <c r="H649" i="4"/>
  <c r="AL10" i="5"/>
  <c r="DV11" i="5"/>
  <c r="DV9" i="5"/>
  <c r="DV10" i="5"/>
  <c r="E659" i="4"/>
  <c r="BN11" i="6"/>
  <c r="BN10" i="6"/>
  <c r="BN9" i="6"/>
  <c r="E675" i="4"/>
  <c r="CX11" i="5"/>
  <c r="CX9" i="5"/>
  <c r="CX10" i="5"/>
  <c r="I655" i="4"/>
  <c r="G525" i="4"/>
  <c r="G588" i="4" s="1"/>
  <c r="L538" i="4"/>
  <c r="L601" i="4" s="1"/>
  <c r="L664" i="4" s="1"/>
  <c r="F545" i="4"/>
  <c r="F608" i="4"/>
  <c r="J551" i="4"/>
  <c r="J614" i="4" s="1"/>
  <c r="J677" i="4" s="1"/>
  <c r="L556" i="4"/>
  <c r="L619" i="4"/>
  <c r="L682" i="4" s="1"/>
  <c r="N559" i="4"/>
  <c r="N622" i="4" s="1"/>
  <c r="N685" i="4" s="1"/>
  <c r="G569" i="4"/>
  <c r="G632" i="4"/>
  <c r="K583" i="4"/>
  <c r="K646" i="4" s="1"/>
  <c r="K520" i="4"/>
  <c r="E532" i="4"/>
  <c r="E595" i="4" s="1"/>
  <c r="I540" i="4"/>
  <c r="I603" i="4" s="1"/>
  <c r="I666" i="4" s="1"/>
  <c r="M546" i="4"/>
  <c r="M609" i="4"/>
  <c r="M672" i="4" s="1"/>
  <c r="H574" i="4"/>
  <c r="H637" i="4" s="1"/>
  <c r="DR10" i="5"/>
  <c r="DR11" i="5"/>
  <c r="DR9" i="5"/>
  <c r="I657" i="4"/>
  <c r="I652" i="4"/>
  <c r="CB11" i="5"/>
  <c r="CB9" i="5"/>
  <c r="CB10" i="5"/>
  <c r="F529" i="4"/>
  <c r="F592" i="4"/>
  <c r="F636" i="4"/>
  <c r="F573" i="4"/>
  <c r="G533" i="4"/>
  <c r="G596" i="4"/>
  <c r="J547" i="4"/>
  <c r="J610" i="4" s="1"/>
  <c r="J673" i="4" s="1"/>
  <c r="F566" i="4"/>
  <c r="F629" i="4"/>
  <c r="BZ11" i="5"/>
  <c r="BZ9" i="5"/>
  <c r="H653" i="4"/>
  <c r="BZ10" i="5"/>
  <c r="F528" i="4"/>
  <c r="F591" i="4" s="1"/>
  <c r="E528" i="4"/>
  <c r="E591" i="4" s="1"/>
  <c r="I560" i="4"/>
  <c r="I623" i="4" s="1"/>
  <c r="H562" i="4"/>
  <c r="H625" i="4" s="1"/>
  <c r="FL10" i="7"/>
  <c r="FL11" i="7"/>
  <c r="FL9" i="7"/>
  <c r="F702" i="4"/>
  <c r="BZ10" i="7"/>
  <c r="BZ9" i="7"/>
  <c r="BZ11" i="7"/>
  <c r="H693" i="4"/>
  <c r="BX10" i="5"/>
  <c r="H652" i="4"/>
  <c r="BX11" i="5"/>
  <c r="BX9" i="5"/>
  <c r="FD11" i="7"/>
  <c r="FD9" i="7"/>
  <c r="I700" i="4"/>
  <c r="FD10" i="7"/>
  <c r="G521" i="4"/>
  <c r="G584" i="4" s="1"/>
  <c r="H529" i="4"/>
  <c r="H592" i="4" s="1"/>
  <c r="E616" i="4"/>
  <c r="E553" i="4"/>
  <c r="G562" i="4"/>
  <c r="G625" i="4"/>
  <c r="F575" i="4"/>
  <c r="F638" i="4" s="1"/>
  <c r="H537" i="4"/>
  <c r="H600" i="4" s="1"/>
  <c r="L606" i="4"/>
  <c r="L669" i="4" s="1"/>
  <c r="L543" i="4"/>
  <c r="F550" i="4"/>
  <c r="F613" i="4" s="1"/>
  <c r="H559" i="4"/>
  <c r="H622" i="4" s="1"/>
  <c r="BN10" i="5"/>
  <c r="BN11" i="5"/>
  <c r="BN9" i="5"/>
  <c r="E653" i="4"/>
  <c r="HL10" i="7"/>
  <c r="HL9" i="7"/>
  <c r="I706" i="4"/>
  <c r="HL11" i="7"/>
  <c r="GT11" i="7"/>
  <c r="GT9" i="7"/>
  <c r="GT10" i="7"/>
  <c r="I705" i="4"/>
  <c r="I656" i="4"/>
  <c r="DP10" i="5"/>
  <c r="DP11" i="5"/>
  <c r="DP9" i="5"/>
  <c r="G550" i="4"/>
  <c r="G613" i="4" s="1"/>
  <c r="G640" i="4"/>
  <c r="G577" i="4"/>
  <c r="G529" i="4"/>
  <c r="G592" i="4"/>
  <c r="J604" i="4"/>
  <c r="J667" i="4" s="1"/>
  <c r="J541" i="4"/>
  <c r="H556" i="4"/>
  <c r="H619" i="4" s="1"/>
  <c r="M584" i="4"/>
  <c r="M647" i="4" s="1"/>
  <c r="M521" i="4"/>
  <c r="H573" i="4"/>
  <c r="H636" i="4"/>
  <c r="BJ10" i="7"/>
  <c r="BJ11" i="7"/>
  <c r="BJ9" i="7"/>
  <c r="I691" i="4"/>
  <c r="AF29" i="6"/>
  <c r="AF27" i="6"/>
  <c r="AF25" i="6"/>
  <c r="AF23" i="6"/>
  <c r="AF21" i="6"/>
  <c r="AF19" i="6"/>
  <c r="AF17" i="6"/>
  <c r="AF15" i="6"/>
  <c r="AF28" i="6"/>
  <c r="AF26" i="6"/>
  <c r="AF24" i="6"/>
  <c r="AF22" i="6"/>
  <c r="AF20" i="6"/>
  <c r="AF18" i="6"/>
  <c r="AF16" i="6"/>
  <c r="AF13" i="6"/>
  <c r="AF12" i="6"/>
  <c r="AF30" i="6" s="1"/>
  <c r="AF14" i="6"/>
  <c r="EP11" i="7"/>
  <c r="EP9" i="7"/>
  <c r="EP10" i="7"/>
  <c r="E701" i="4"/>
  <c r="DN11" i="5"/>
  <c r="DN9" i="5"/>
  <c r="H657" i="4"/>
  <c r="DN10" i="5"/>
  <c r="J521" i="4"/>
  <c r="J584" i="4"/>
  <c r="J647" i="4" s="1"/>
  <c r="K601" i="4"/>
  <c r="K664" i="4" s="1"/>
  <c r="K538" i="4"/>
  <c r="F569" i="4"/>
  <c r="F632" i="4" s="1"/>
  <c r="G555" i="4"/>
  <c r="G618" i="4" s="1"/>
  <c r="G681" i="4" s="1"/>
  <c r="F571" i="4"/>
  <c r="F634" i="4"/>
  <c r="F540" i="4"/>
  <c r="F603" i="4" s="1"/>
  <c r="F666" i="4" s="1"/>
  <c r="J546" i="4"/>
  <c r="J609" i="4"/>
  <c r="J672" i="4" s="1"/>
  <c r="N553" i="4"/>
  <c r="N616" i="4" s="1"/>
  <c r="N679" i="4" s="1"/>
  <c r="F558" i="4"/>
  <c r="F621" i="4" s="1"/>
  <c r="H596" i="4"/>
  <c r="H533" i="4"/>
  <c r="K539" i="4"/>
  <c r="K602" i="4"/>
  <c r="K665" i="4" s="1"/>
  <c r="F563" i="4"/>
  <c r="F626" i="4" s="1"/>
  <c r="F535" i="4"/>
  <c r="F598" i="4" s="1"/>
  <c r="N611" i="4"/>
  <c r="N674" i="4" s="1"/>
  <c r="N548" i="4"/>
  <c r="H524" i="4"/>
  <c r="H587" i="4" s="1"/>
  <c r="F606" i="4"/>
  <c r="F669" i="4" s="1"/>
  <c r="F543" i="4"/>
  <c r="N557" i="4"/>
  <c r="N620" i="4"/>
  <c r="N683" i="4" s="1"/>
  <c r="M544" i="4"/>
  <c r="M607" i="4" s="1"/>
  <c r="M670" i="4" s="1"/>
  <c r="G570" i="4"/>
  <c r="G633" i="4"/>
  <c r="F538" i="4"/>
  <c r="F601" i="4" s="1"/>
  <c r="F664" i="4" s="1"/>
  <c r="H549" i="4"/>
  <c r="H612" i="4"/>
  <c r="F635" i="4"/>
  <c r="F572" i="4"/>
  <c r="D11" i="6"/>
  <c r="D10" i="6"/>
  <c r="E660" i="4"/>
  <c r="D9" i="6"/>
  <c r="T11" i="6"/>
  <c r="T10" i="6"/>
  <c r="I660" i="4"/>
  <c r="T9" i="6"/>
  <c r="HF10" i="7"/>
  <c r="HF11" i="7"/>
  <c r="HF9" i="7"/>
  <c r="G707" i="4"/>
  <c r="GX10" i="7"/>
  <c r="GX9" i="7"/>
  <c r="GX11" i="7"/>
  <c r="E707" i="4"/>
  <c r="N521" i="4"/>
  <c r="N584" i="4"/>
  <c r="N647" i="4" s="1"/>
  <c r="G603" i="4"/>
  <c r="G666" i="4" s="1"/>
  <c r="G540" i="4"/>
  <c r="G558" i="4"/>
  <c r="G621" i="4" s="1"/>
  <c r="L521" i="4"/>
  <c r="L584" i="4" s="1"/>
  <c r="L647" i="4" s="1"/>
  <c r="J537" i="4"/>
  <c r="J600" i="4"/>
  <c r="J663" i="4" s="1"/>
  <c r="N543" i="4"/>
  <c r="N606" i="4" s="1"/>
  <c r="N669" i="4" s="1"/>
  <c r="H550" i="4"/>
  <c r="H613" i="4"/>
  <c r="L558" i="4"/>
  <c r="L621" i="4" s="1"/>
  <c r="L684" i="4" s="1"/>
  <c r="G539" i="4"/>
  <c r="G602" i="4"/>
  <c r="G665" i="4" s="1"/>
  <c r="K545" i="4"/>
  <c r="K608" i="4" s="1"/>
  <c r="K671" i="4" s="1"/>
  <c r="H535" i="4"/>
  <c r="H598" i="4"/>
  <c r="F549" i="4"/>
  <c r="F612" i="4" s="1"/>
  <c r="J557" i="4"/>
  <c r="J620" i="4" s="1"/>
  <c r="J683" i="4" s="1"/>
  <c r="E587" i="4"/>
  <c r="E524" i="4"/>
  <c r="I544" i="4"/>
  <c r="I607" i="4"/>
  <c r="I572" i="4"/>
  <c r="I635" i="4" s="1"/>
  <c r="N540" i="4"/>
  <c r="N603" i="4" s="1"/>
  <c r="N666" i="4" s="1"/>
  <c r="F10" i="7"/>
  <c r="F9" i="7"/>
  <c r="F11" i="7"/>
  <c r="E687" i="4"/>
  <c r="GE30" i="6"/>
  <c r="G543" i="4"/>
  <c r="G606" i="4" s="1"/>
  <c r="G669" i="4" s="1"/>
  <c r="K549" i="4"/>
  <c r="K612" i="4"/>
  <c r="K675" i="4" s="1"/>
  <c r="J544" i="4"/>
  <c r="J607" i="4" s="1"/>
  <c r="J670" i="4" s="1"/>
  <c r="N550" i="4"/>
  <c r="N613" i="4"/>
  <c r="N676" i="4" s="1"/>
  <c r="G567" i="4"/>
  <c r="G630" i="4" s="1"/>
  <c r="F532" i="4"/>
  <c r="F595" i="4"/>
  <c r="K605" i="4"/>
  <c r="K668" i="4" s="1"/>
  <c r="K542" i="4"/>
  <c r="K550" i="4"/>
  <c r="K613" i="4" s="1"/>
  <c r="K676" i="4" s="1"/>
  <c r="F624" i="4"/>
  <c r="F561" i="4"/>
  <c r="F578" i="4"/>
  <c r="F641" i="4" s="1"/>
  <c r="M556" i="4"/>
  <c r="M619" i="4" s="1"/>
  <c r="M682" i="4" s="1"/>
  <c r="H534" i="4"/>
  <c r="H597" i="4"/>
  <c r="J538" i="4"/>
  <c r="J601" i="4" s="1"/>
  <c r="J664" i="4" s="1"/>
  <c r="L541" i="4"/>
  <c r="L604" i="4"/>
  <c r="L667" i="4" s="1"/>
  <c r="N544" i="4"/>
  <c r="N607" i="4" s="1"/>
  <c r="N670" i="4" s="1"/>
  <c r="F548" i="4"/>
  <c r="F611" i="4"/>
  <c r="H551" i="4"/>
  <c r="H614" i="4" s="1"/>
  <c r="J556" i="4"/>
  <c r="J619" i="4" s="1"/>
  <c r="J682" i="4" s="1"/>
  <c r="G626" i="4"/>
  <c r="G563" i="4"/>
  <c r="F527" i="4"/>
  <c r="F590" i="4" s="1"/>
  <c r="I598" i="4"/>
  <c r="I535" i="4"/>
  <c r="M542" i="4"/>
  <c r="M605" i="4"/>
  <c r="M668" i="4" s="1"/>
  <c r="G549" i="4"/>
  <c r="G612" i="4" s="1"/>
  <c r="H569" i="4"/>
  <c r="H632" i="4"/>
  <c r="L554" i="4"/>
  <c r="L617" i="4" s="1"/>
  <c r="L680" i="4" s="1"/>
  <c r="H539" i="4"/>
  <c r="H602" i="4" s="1"/>
  <c r="H665" i="4" s="1"/>
  <c r="L608" i="4"/>
  <c r="L671" i="4" s="1"/>
  <c r="L545" i="4"/>
  <c r="F553" i="4"/>
  <c r="F616" i="4" s="1"/>
  <c r="H629" i="4"/>
  <c r="H566" i="4"/>
  <c r="CV26" i="8"/>
  <c r="F597" i="4"/>
  <c r="F534" i="4"/>
  <c r="N539" i="4"/>
  <c r="N602" i="4" s="1"/>
  <c r="N665" i="4" s="1"/>
  <c r="H609" i="4"/>
  <c r="H672" i="4" s="1"/>
  <c r="H546" i="4"/>
  <c r="L553" i="4"/>
  <c r="L616" i="4" s="1"/>
  <c r="L679" i="4" s="1"/>
  <c r="F562" i="4"/>
  <c r="F625" i="4" s="1"/>
  <c r="CS14" i="8"/>
  <c r="K541" i="4"/>
  <c r="K604" i="4"/>
  <c r="K667" i="4" s="1"/>
  <c r="E548" i="4"/>
  <c r="E611" i="4" s="1"/>
  <c r="E564" i="4"/>
  <c r="E627" i="4"/>
  <c r="J535" i="4"/>
  <c r="J598" i="4" s="1"/>
  <c r="J661" i="4" s="1"/>
  <c r="H541" i="4"/>
  <c r="H604" i="4"/>
  <c r="H667" i="4" s="1"/>
  <c r="F546" i="4"/>
  <c r="F609" i="4" s="1"/>
  <c r="F672" i="4" s="1"/>
  <c r="J553" i="4"/>
  <c r="J616" i="4"/>
  <c r="J679" i="4" s="1"/>
  <c r="E531" i="4"/>
  <c r="E594" i="4" s="1"/>
  <c r="G544" i="4"/>
  <c r="G607" i="4" s="1"/>
  <c r="G553" i="4"/>
  <c r="G616" i="4" s="1"/>
  <c r="G564" i="4"/>
  <c r="G627" i="4" s="1"/>
  <c r="F520" i="4"/>
  <c r="F583" i="4" s="1"/>
  <c r="F526" i="4"/>
  <c r="F589" i="4"/>
  <c r="N534" i="4"/>
  <c r="N597" i="4" s="1"/>
  <c r="N660" i="4" s="1"/>
  <c r="F539" i="4"/>
  <c r="F602" i="4"/>
  <c r="F665" i="4" s="1"/>
  <c r="H542" i="4"/>
  <c r="H605" i="4" s="1"/>
  <c r="H668" i="4" s="1"/>
  <c r="J545" i="4"/>
  <c r="J608" i="4"/>
  <c r="J671" i="4" s="1"/>
  <c r="L548" i="4"/>
  <c r="L611" i="4" s="1"/>
  <c r="L674" i="4" s="1"/>
  <c r="N551" i="4"/>
  <c r="N614" i="4"/>
  <c r="N677" i="4" s="1"/>
  <c r="F557" i="4"/>
  <c r="F620" i="4" s="1"/>
  <c r="H560" i="4"/>
  <c r="H623" i="4"/>
  <c r="F570" i="4"/>
  <c r="F633" i="4" s="1"/>
  <c r="K537" i="4"/>
  <c r="K600" i="4"/>
  <c r="K663" i="4" s="1"/>
  <c r="M540" i="4"/>
  <c r="M603" i="4" s="1"/>
  <c r="M666" i="4" s="1"/>
  <c r="E544" i="4"/>
  <c r="E607" i="4"/>
  <c r="G547" i="4"/>
  <c r="G610" i="4" s="1"/>
  <c r="G673" i="4" s="1"/>
  <c r="I550" i="4"/>
  <c r="I613" i="4"/>
  <c r="G559" i="4"/>
  <c r="G622" i="4" s="1"/>
  <c r="G575" i="4"/>
  <c r="G638" i="4" s="1"/>
  <c r="BY30" i="8"/>
  <c r="CT12" i="8"/>
  <c r="CT30" i="8" s="1"/>
  <c r="H528" i="4"/>
  <c r="H591" i="4" s="1"/>
  <c r="J539" i="4"/>
  <c r="J602" i="4" s="1"/>
  <c r="J665" i="4" s="1"/>
  <c r="N545" i="4"/>
  <c r="N608" i="4"/>
  <c r="N671" i="4" s="1"/>
  <c r="H616" i="4"/>
  <c r="H553" i="4"/>
  <c r="G561" i="4"/>
  <c r="G624" i="4" s="1"/>
  <c r="I584" i="4"/>
  <c r="I521" i="4"/>
  <c r="G530" i="4"/>
  <c r="G593" i="4" s="1"/>
  <c r="G541" i="4"/>
  <c r="G604" i="4" s="1"/>
  <c r="G667" i="4" s="1"/>
  <c r="K547" i="4"/>
  <c r="K610" i="4"/>
  <c r="K673" i="4" s="1"/>
  <c r="G566" i="4"/>
  <c r="G629" i="4" s="1"/>
  <c r="L536" i="4"/>
  <c r="L599" i="4" s="1"/>
  <c r="L662" i="4" s="1"/>
  <c r="L600" i="4"/>
  <c r="L663" i="4" s="1"/>
  <c r="L537" i="4"/>
  <c r="F544" i="4"/>
  <c r="F607" i="4" s="1"/>
  <c r="J613" i="4"/>
  <c r="J676" i="4" s="1"/>
  <c r="J550" i="4"/>
  <c r="F560" i="4"/>
  <c r="F623" i="4" s="1"/>
  <c r="CV13" i="8"/>
  <c r="E540" i="4"/>
  <c r="E603" i="4" s="1"/>
  <c r="E666" i="4" s="1"/>
  <c r="I546" i="4"/>
  <c r="I609" i="4"/>
  <c r="I672" i="4" s="1"/>
  <c r="L539" i="4"/>
  <c r="L602" i="4" s="1"/>
  <c r="L665" i="4" s="1"/>
  <c r="L547" i="4"/>
  <c r="L610" i="4"/>
  <c r="L673" i="4" s="1"/>
  <c r="L557" i="4"/>
  <c r="L620" i="4" s="1"/>
  <c r="L683" i="4" s="1"/>
  <c r="BL11" i="7"/>
  <c r="BL9" i="7"/>
  <c r="BL10" i="7"/>
  <c r="E692" i="4"/>
  <c r="DH29" i="6"/>
  <c r="DH27" i="6"/>
  <c r="DH25" i="6"/>
  <c r="DH23" i="6"/>
  <c r="DH21" i="6"/>
  <c r="DH19" i="6"/>
  <c r="DH17" i="6"/>
  <c r="DH15" i="6"/>
  <c r="DH28" i="6"/>
  <c r="DH26" i="6"/>
  <c r="DH24" i="6"/>
  <c r="DH22" i="6"/>
  <c r="DH20" i="6"/>
  <c r="DH18" i="6"/>
  <c r="DH16" i="6"/>
  <c r="DH13" i="6"/>
  <c r="DH14" i="6"/>
  <c r="DH12" i="6"/>
  <c r="DH30" i="6" s="1"/>
  <c r="F533" i="4"/>
  <c r="F596" i="4" s="1"/>
  <c r="GB9" i="7"/>
  <c r="GB11" i="7"/>
  <c r="GB10" i="7"/>
  <c r="E704" i="4"/>
  <c r="J534" i="4"/>
  <c r="J597" i="4" s="1"/>
  <c r="J660" i="4" s="1"/>
  <c r="N541" i="4"/>
  <c r="N604" i="4" s="1"/>
  <c r="N667" i="4" s="1"/>
  <c r="H548" i="4"/>
  <c r="H611" i="4"/>
  <c r="H588" i="4"/>
  <c r="H525" i="4"/>
  <c r="G537" i="4"/>
  <c r="G600" i="4"/>
  <c r="K543" i="4"/>
  <c r="K606" i="4" s="1"/>
  <c r="K669" i="4" s="1"/>
  <c r="E550" i="4"/>
  <c r="E613" i="4"/>
  <c r="F580" i="4"/>
  <c r="F643" i="4" s="1"/>
  <c r="AN9" i="6"/>
  <c r="I662" i="4"/>
  <c r="AN11" i="6"/>
  <c r="AN10" i="6"/>
  <c r="FX29" i="7"/>
  <c r="FX25" i="7"/>
  <c r="FX26" i="7"/>
  <c r="FX22" i="7"/>
  <c r="FX23" i="7"/>
  <c r="FX21" i="7"/>
  <c r="FX17" i="7"/>
  <c r="FX28" i="7"/>
  <c r="FX27" i="7"/>
  <c r="FX18" i="7"/>
  <c r="FX14" i="7"/>
  <c r="FX16" i="7"/>
  <c r="FX15" i="7"/>
  <c r="FX13" i="7"/>
  <c r="FX12" i="7"/>
  <c r="FX20" i="7"/>
  <c r="FX24" i="7"/>
  <c r="FX19" i="7"/>
  <c r="K611" i="4"/>
  <c r="K674" i="4" s="1"/>
  <c r="K548" i="4"/>
  <c r="J520" i="4"/>
  <c r="J583" i="4"/>
  <c r="J646" i="4" s="1"/>
  <c r="F541" i="4"/>
  <c r="F604" i="4" s="1"/>
  <c r="F667" i="4" s="1"/>
  <c r="N555" i="4"/>
  <c r="N618" i="4" s="1"/>
  <c r="N681" i="4" s="1"/>
  <c r="BW30" i="8"/>
  <c r="CQ12" i="8"/>
  <c r="K557" i="4"/>
  <c r="K620" i="4"/>
  <c r="K683" i="4" s="1"/>
  <c r="Z11" i="7"/>
  <c r="Z9" i="7"/>
  <c r="Z10" i="7"/>
  <c r="E689" i="4"/>
  <c r="G601" i="4"/>
  <c r="G664" i="4" s="1"/>
  <c r="G538" i="4"/>
  <c r="G556" i="4"/>
  <c r="G619" i="4" s="1"/>
  <c r="G583" i="4"/>
  <c r="G520" i="4"/>
  <c r="H576" i="4"/>
  <c r="H639" i="4"/>
  <c r="AN10" i="7"/>
  <c r="AN11" i="7"/>
  <c r="I688" i="4"/>
  <c r="AN9" i="7"/>
  <c r="BJ9" i="6"/>
  <c r="BJ11" i="6"/>
  <c r="BJ10" i="6"/>
  <c r="I671" i="4"/>
  <c r="BJ11" i="5"/>
  <c r="BJ9" i="5"/>
  <c r="BJ10" i="5"/>
  <c r="I651" i="4"/>
  <c r="G535" i="4"/>
  <c r="G598" i="4" s="1"/>
  <c r="F523" i="4"/>
  <c r="F586" i="4" s="1"/>
  <c r="E598" i="4"/>
  <c r="E535" i="4"/>
  <c r="G557" i="4"/>
  <c r="G620" i="4"/>
  <c r="I568" i="4"/>
  <c r="I631" i="4" s="1"/>
  <c r="H554" i="4"/>
  <c r="H617" i="4" s="1"/>
  <c r="H680" i="4" s="1"/>
  <c r="J603" i="4"/>
  <c r="J666" i="4" s="1"/>
  <c r="J540" i="4"/>
  <c r="N546" i="4"/>
  <c r="N609" i="4" s="1"/>
  <c r="N672" i="4" s="1"/>
  <c r="H618" i="4"/>
  <c r="H681" i="4" s="1"/>
  <c r="H555" i="4"/>
  <c r="H570" i="4"/>
  <c r="H633" i="4"/>
  <c r="E648" i="4"/>
  <c r="X11" i="5"/>
  <c r="X10" i="5"/>
  <c r="X9" i="5"/>
  <c r="K535" i="4"/>
  <c r="K598" i="4" s="1"/>
  <c r="K661" i="4" s="1"/>
  <c r="E556" i="4"/>
  <c r="E619" i="4"/>
  <c r="DJ10" i="5"/>
  <c r="G657" i="4"/>
  <c r="DJ9" i="5"/>
  <c r="DJ11" i="5"/>
  <c r="GV11" i="7"/>
  <c r="GV9" i="7"/>
  <c r="E706" i="4"/>
  <c r="GV10" i="7"/>
  <c r="G532" i="4"/>
  <c r="G595" i="4" s="1"/>
  <c r="N547" i="4"/>
  <c r="N610" i="4" s="1"/>
  <c r="N673" i="4" s="1"/>
  <c r="H568" i="4"/>
  <c r="H631" i="4" s="1"/>
  <c r="M535" i="4"/>
  <c r="M598" i="4" s="1"/>
  <c r="M661" i="4" s="1"/>
  <c r="E558" i="4"/>
  <c r="E621" i="4" s="1"/>
  <c r="X29" i="6"/>
  <c r="X27" i="6"/>
  <c r="X25" i="6"/>
  <c r="X23" i="6"/>
  <c r="X21" i="6"/>
  <c r="X19" i="6"/>
  <c r="X17" i="6"/>
  <c r="X15" i="6"/>
  <c r="X13" i="6"/>
  <c r="X28" i="6"/>
  <c r="X26" i="6"/>
  <c r="X24" i="6"/>
  <c r="X22" i="6"/>
  <c r="X20" i="6"/>
  <c r="X18" i="6"/>
  <c r="X16" i="6"/>
  <c r="X14" i="6"/>
  <c r="X12" i="6"/>
  <c r="X30" i="6" s="1"/>
  <c r="E652" i="4"/>
  <c r="BL11" i="5"/>
  <c r="BL9" i="5"/>
  <c r="BL10" i="5"/>
  <c r="K609" i="4"/>
  <c r="K672" i="4" s="1"/>
  <c r="K546" i="4"/>
  <c r="K556" i="4"/>
  <c r="K619" i="4" s="1"/>
  <c r="K682" i="4" s="1"/>
  <c r="I558" i="4"/>
  <c r="I621" i="4" s="1"/>
  <c r="I564" i="4"/>
  <c r="I627" i="4"/>
  <c r="N535" i="4"/>
  <c r="N598" i="4" s="1"/>
  <c r="N661" i="4" s="1"/>
  <c r="H543" i="4"/>
  <c r="H606" i="4"/>
  <c r="H669" i="4" s="1"/>
  <c r="L549" i="4"/>
  <c r="L612" i="4" s="1"/>
  <c r="L675" i="4" s="1"/>
  <c r="BV9" i="8"/>
  <c r="AX9" i="8"/>
  <c r="AP10" i="5"/>
  <c r="AP11" i="5"/>
  <c r="AP9" i="5"/>
  <c r="I649" i="4"/>
  <c r="C30" i="8"/>
  <c r="CS12" i="8"/>
  <c r="CS30" i="8" s="1"/>
  <c r="E546" i="4"/>
  <c r="E609" i="4"/>
  <c r="E672" i="4" s="1"/>
  <c r="I616" i="4"/>
  <c r="I553" i="4"/>
  <c r="H578" i="4"/>
  <c r="H641" i="4" s="1"/>
  <c r="J605" i="4"/>
  <c r="J668" i="4" s="1"/>
  <c r="J542" i="4"/>
  <c r="H557" i="4"/>
  <c r="H620" i="4"/>
  <c r="EL10" i="7"/>
  <c r="EL9" i="7"/>
  <c r="EL11" i="7"/>
  <c r="I699" i="4"/>
  <c r="L598" i="4"/>
  <c r="L661" i="4" s="1"/>
  <c r="L535" i="4"/>
  <c r="J549" i="4"/>
  <c r="J612" i="4" s="1"/>
  <c r="J675" i="4" s="1"/>
  <c r="G573" i="4"/>
  <c r="G636" i="4" s="1"/>
  <c r="I538" i="4"/>
  <c r="I601" i="4"/>
  <c r="I664" i="4" s="1"/>
  <c r="G551" i="4"/>
  <c r="G614" i="4" s="1"/>
  <c r="N542" i="4"/>
  <c r="N605" i="4"/>
  <c r="N668" i="4" s="1"/>
  <c r="F556" i="4"/>
  <c r="F619" i="4" s="1"/>
  <c r="G548" i="4"/>
  <c r="G611" i="4" s="1"/>
  <c r="G635" i="4"/>
  <c r="G572" i="4"/>
  <c r="H532" i="4"/>
  <c r="H595" i="4"/>
  <c r="L540" i="4"/>
  <c r="L603" i="4" s="1"/>
  <c r="L666" i="4" s="1"/>
  <c r="F547" i="4"/>
  <c r="F610" i="4"/>
  <c r="F673" i="4" s="1"/>
  <c r="J555" i="4"/>
  <c r="J618" i="4" s="1"/>
  <c r="J681" i="4" s="1"/>
  <c r="G565" i="4"/>
  <c r="G628" i="4" s="1"/>
  <c r="I542" i="4"/>
  <c r="I605" i="4" s="1"/>
  <c r="I668" i="4" s="1"/>
  <c r="M548" i="4"/>
  <c r="M611" i="4"/>
  <c r="M674" i="4" s="1"/>
  <c r="CZ29" i="6"/>
  <c r="CZ27" i="6"/>
  <c r="CZ25" i="6"/>
  <c r="CZ23" i="6"/>
  <c r="CZ21" i="6"/>
  <c r="CZ19" i="6"/>
  <c r="CZ17" i="6"/>
  <c r="CZ15" i="6"/>
  <c r="CZ14" i="6"/>
  <c r="CZ13" i="6"/>
  <c r="CZ26" i="6"/>
  <c r="CZ18" i="6"/>
  <c r="CZ24" i="6"/>
  <c r="CZ16" i="6"/>
  <c r="CZ20" i="6"/>
  <c r="CZ28" i="6"/>
  <c r="CZ22" i="6"/>
  <c r="CZ12" i="6"/>
  <c r="K553" i="4"/>
  <c r="K616" i="4"/>
  <c r="K679" i="4" s="1"/>
  <c r="L542" i="4"/>
  <c r="L605" i="4" s="1"/>
  <c r="L668" i="4" s="1"/>
  <c r="H572" i="4"/>
  <c r="H635" i="4"/>
  <c r="E538" i="4"/>
  <c r="E601" i="4" s="1"/>
  <c r="E664" i="4" s="1"/>
  <c r="M550" i="4"/>
  <c r="M613" i="4"/>
  <c r="M676" i="4" s="1"/>
  <c r="H610" i="4"/>
  <c r="H673" i="4" s="1"/>
  <c r="H547" i="4"/>
  <c r="L555" i="4"/>
  <c r="L618" i="4"/>
  <c r="L681" i="4" s="1"/>
  <c r="V10" i="7"/>
  <c r="V11" i="7"/>
  <c r="V9" i="7"/>
  <c r="I687" i="4"/>
  <c r="F525" i="4"/>
  <c r="F588" i="4" s="1"/>
  <c r="H521" i="4"/>
  <c r="H584" i="4"/>
  <c r="H647" i="4" s="1"/>
  <c r="F530" i="4"/>
  <c r="F593" i="4" s="1"/>
  <c r="F537" i="4"/>
  <c r="F600" i="4" s="1"/>
  <c r="H603" i="4"/>
  <c r="H666" i="4" s="1"/>
  <c r="H540" i="4"/>
  <c r="J543" i="4"/>
  <c r="J606" i="4" s="1"/>
  <c r="J669" i="4" s="1"/>
  <c r="L609" i="4"/>
  <c r="L672" i="4" s="1"/>
  <c r="L546" i="4"/>
  <c r="N549" i="4"/>
  <c r="N612" i="4" s="1"/>
  <c r="N675" i="4" s="1"/>
  <c r="F555" i="4"/>
  <c r="F618" i="4" s="1"/>
  <c r="F681" i="4" s="1"/>
  <c r="H558" i="4"/>
  <c r="H621" i="4"/>
  <c r="H627" i="4"/>
  <c r="H564" i="4"/>
  <c r="F574" i="4"/>
  <c r="F637" i="4" s="1"/>
  <c r="G585" i="4"/>
  <c r="G522" i="4"/>
  <c r="I528" i="4"/>
  <c r="I591" i="4" s="1"/>
  <c r="K597" i="4"/>
  <c r="K660" i="4" s="1"/>
  <c r="K534" i="4"/>
  <c r="M538" i="4"/>
  <c r="M601" i="4"/>
  <c r="M664" i="4" s="1"/>
  <c r="E542" i="4"/>
  <c r="E605" i="4" s="1"/>
  <c r="E668" i="4" s="1"/>
  <c r="G545" i="4"/>
  <c r="G608" i="4"/>
  <c r="I548" i="4"/>
  <c r="I611" i="4" s="1"/>
  <c r="K551" i="4"/>
  <c r="K614" i="4"/>
  <c r="K677" i="4" s="1"/>
  <c r="H561" i="4"/>
  <c r="H624" i="4" s="1"/>
  <c r="E568" i="4"/>
  <c r="E631" i="4"/>
  <c r="G574" i="4"/>
  <c r="G637" i="4" s="1"/>
  <c r="L552" i="4"/>
  <c r="L615" i="4" s="1"/>
  <c r="L678" i="4" s="1"/>
  <c r="FH9" i="7"/>
  <c r="FH10" i="7"/>
  <c r="FH11" i="7"/>
  <c r="E702" i="4"/>
  <c r="F568" i="4"/>
  <c r="F631" i="4" s="1"/>
  <c r="F524" i="4"/>
  <c r="F587" i="4"/>
  <c r="K603" i="4"/>
  <c r="K666" i="4" s="1"/>
  <c r="K540" i="4"/>
  <c r="K558" i="4"/>
  <c r="K621" i="4" s="1"/>
  <c r="K684" i="4" s="1"/>
  <c r="F522" i="4"/>
  <c r="F585" i="4" s="1"/>
  <c r="N537" i="4"/>
  <c r="N600" i="4"/>
  <c r="N663" i="4" s="1"/>
  <c r="H544" i="4"/>
  <c r="H607" i="4" s="1"/>
  <c r="L550" i="4"/>
  <c r="L613" i="4"/>
  <c r="L676" i="4" s="1"/>
  <c r="F622" i="4"/>
  <c r="F559" i="4"/>
  <c r="G578" i="4"/>
  <c r="G641" i="4"/>
  <c r="AT27" i="7"/>
  <c r="AT28" i="7"/>
  <c r="AT24" i="7"/>
  <c r="AT22" i="7"/>
  <c r="AT19" i="7"/>
  <c r="AT15" i="7"/>
  <c r="AT29" i="7"/>
  <c r="AT20" i="7"/>
  <c r="AT16" i="7"/>
  <c r="AT12" i="7"/>
  <c r="AT23" i="7"/>
  <c r="AT18" i="7"/>
  <c r="AT17" i="7"/>
  <c r="AT14" i="7"/>
  <c r="AT21" i="7"/>
  <c r="AT26" i="7"/>
  <c r="AT25" i="7"/>
  <c r="AT13" i="7"/>
  <c r="G524" i="4"/>
  <c r="G587" i="4"/>
  <c r="G609" i="4"/>
  <c r="G672" i="4" s="1"/>
  <c r="G546" i="4"/>
  <c r="G568" i="4"/>
  <c r="G631" i="4" s="1"/>
  <c r="I587" i="4"/>
  <c r="I524" i="4"/>
  <c r="G534" i="4"/>
  <c r="G597" i="4" s="1"/>
  <c r="I556" i="4"/>
  <c r="I619" i="4" s="1"/>
  <c r="G579" i="4"/>
  <c r="G642" i="4" s="1"/>
  <c r="G528" i="4"/>
  <c r="G591" i="4" s="1"/>
  <c r="H577" i="4"/>
  <c r="H640" i="4"/>
  <c r="E584" i="4"/>
  <c r="E521" i="4"/>
  <c r="G526" i="4"/>
  <c r="G589" i="4" s="1"/>
  <c r="I595" i="4"/>
  <c r="I532" i="4"/>
  <c r="K555" i="4"/>
  <c r="K618" i="4"/>
  <c r="K681" i="4" s="1"/>
  <c r="H565" i="4"/>
  <c r="H628" i="4" s="1"/>
  <c r="E572" i="4"/>
  <c r="E635" i="4"/>
  <c r="H536" i="4"/>
  <c r="H599" i="4" s="1"/>
  <c r="L534" i="4"/>
  <c r="L597" i="4"/>
  <c r="L660" i="4" s="1"/>
  <c r="N601" i="4"/>
  <c r="N664" i="4" s="1"/>
  <c r="N538" i="4"/>
  <c r="F542" i="4"/>
  <c r="F605" i="4" s="1"/>
  <c r="F668" i="4" s="1"/>
  <c r="H608" i="4"/>
  <c r="H545" i="4"/>
  <c r="J548" i="4"/>
  <c r="J611" i="4" s="1"/>
  <c r="J674" i="4" s="1"/>
  <c r="L614" i="4"/>
  <c r="L677" i="4" s="1"/>
  <c r="L551" i="4"/>
  <c r="N556" i="4"/>
  <c r="N619" i="4" s="1"/>
  <c r="N682" i="4" s="1"/>
  <c r="F564" i="4"/>
  <c r="F627" i="4" s="1"/>
  <c r="CV15" i="8"/>
  <c r="K584" i="4"/>
  <c r="K647" i="4" s="1"/>
  <c r="K521" i="4"/>
  <c r="K544" i="4"/>
  <c r="K607" i="4" s="1"/>
  <c r="K670" i="4" s="1"/>
  <c r="F628" i="4"/>
  <c r="F565" i="4"/>
  <c r="E560" i="4"/>
  <c r="E623" i="4"/>
  <c r="G571" i="4"/>
  <c r="G634" i="4" s="1"/>
  <c r="DL11" i="5"/>
  <c r="H656" i="4"/>
  <c r="DL9" i="5"/>
  <c r="DL10" i="5"/>
  <c r="BT9" i="8"/>
  <c r="AV9" i="8"/>
  <c r="I648" i="4"/>
  <c r="AN9" i="5"/>
  <c r="AN10" i="5"/>
  <c r="AN11" i="5"/>
  <c r="BN11" i="7"/>
  <c r="BN9" i="7"/>
  <c r="BN10" i="7"/>
  <c r="E693" i="4"/>
  <c r="F584" i="4"/>
  <c r="F521" i="4"/>
  <c r="G542" i="4"/>
  <c r="G605" i="4" s="1"/>
  <c r="G668" i="4" s="1"/>
  <c r="G623" i="4"/>
  <c r="G560" i="4"/>
  <c r="N520" i="4"/>
  <c r="N583" i="4"/>
  <c r="N646" i="4" s="1"/>
  <c r="H601" i="4"/>
  <c r="H664" i="4" s="1"/>
  <c r="H538" i="4"/>
  <c r="L544" i="4"/>
  <c r="L607" i="4" s="1"/>
  <c r="L670" i="4" s="1"/>
  <c r="F614" i="4"/>
  <c r="F551" i="4"/>
  <c r="J559" i="4"/>
  <c r="J622" i="4" s="1"/>
  <c r="J685" i="4" s="1"/>
  <c r="F579" i="4"/>
  <c r="F642" i="4" s="1"/>
  <c r="F531" i="4"/>
  <c r="F594" i="4" s="1"/>
  <c r="M616" i="4"/>
  <c r="M679" i="4" s="1"/>
  <c r="M553" i="4"/>
  <c r="F567" i="4"/>
  <c r="F630" i="4"/>
  <c r="H552" i="4"/>
  <c r="H615" i="4" s="1"/>
  <c r="CH27" i="7"/>
  <c r="CH28" i="7"/>
  <c r="CH24" i="7"/>
  <c r="CH19" i="7"/>
  <c r="CH15" i="7"/>
  <c r="CH26" i="7"/>
  <c r="CH25" i="7"/>
  <c r="CH22" i="7"/>
  <c r="CH20" i="7"/>
  <c r="CH16" i="7"/>
  <c r="CH12" i="7"/>
  <c r="CH30" i="7" s="1"/>
  <c r="CH29" i="7"/>
  <c r="CH21" i="7"/>
  <c r="CH14" i="7"/>
  <c r="CH13" i="7"/>
  <c r="CH18" i="7"/>
  <c r="CH23" i="7"/>
  <c r="CH17" i="7"/>
  <c r="BT9" i="5" l="1"/>
  <c r="G652" i="4"/>
  <c r="BT11" i="5"/>
  <c r="BT10" i="5"/>
  <c r="BD9" i="6"/>
  <c r="BD11" i="6"/>
  <c r="BD10" i="6"/>
  <c r="H670" i="4"/>
  <c r="ER11" i="7"/>
  <c r="ER10" i="7"/>
  <c r="ER9" i="7"/>
  <c r="F700" i="4"/>
  <c r="AX10" i="5"/>
  <c r="F651" i="4"/>
  <c r="AX9" i="5"/>
  <c r="AX11" i="5"/>
  <c r="AL9" i="8"/>
  <c r="AD11" i="5"/>
  <c r="AD9" i="5"/>
  <c r="F649" i="4"/>
  <c r="AD10" i="5"/>
  <c r="H10" i="7"/>
  <c r="H11" i="7"/>
  <c r="H9" i="7"/>
  <c r="F686" i="4"/>
  <c r="CH9" i="8"/>
  <c r="EX11" i="6"/>
  <c r="EX10" i="6"/>
  <c r="FR9" i="6"/>
  <c r="G685" i="4"/>
  <c r="EX9" i="6"/>
  <c r="DB10" i="5"/>
  <c r="DB11" i="5"/>
  <c r="DB9" i="5"/>
  <c r="E657" i="4"/>
  <c r="BR9" i="6"/>
  <c r="BR11" i="6"/>
  <c r="BR10" i="6"/>
  <c r="F675" i="4"/>
  <c r="CF11" i="5"/>
  <c r="CF10" i="5"/>
  <c r="CF9" i="5"/>
  <c r="E654" i="4"/>
  <c r="DL11" i="6"/>
  <c r="DL10" i="6"/>
  <c r="DL9" i="6"/>
  <c r="H678" i="4"/>
  <c r="G654" i="4"/>
  <c r="CN11" i="5"/>
  <c r="CN10" i="5"/>
  <c r="CN9" i="5"/>
  <c r="CJ9" i="7"/>
  <c r="CJ10" i="7"/>
  <c r="CJ11" i="7"/>
  <c r="F694" i="4"/>
  <c r="CB9" i="6"/>
  <c r="I674" i="4"/>
  <c r="CB11" i="6"/>
  <c r="CB10" i="6"/>
  <c r="CV10" i="5"/>
  <c r="CV9" i="5"/>
  <c r="CV11" i="5"/>
  <c r="I654" i="4"/>
  <c r="DD11" i="5"/>
  <c r="DD9" i="5"/>
  <c r="DD10" i="5"/>
  <c r="F656" i="4"/>
  <c r="CN9" i="8"/>
  <c r="FD9" i="6"/>
  <c r="I684" i="4"/>
  <c r="FD11" i="6"/>
  <c r="FD10" i="6"/>
  <c r="FX9" i="6"/>
  <c r="CR11" i="7"/>
  <c r="CR9" i="7"/>
  <c r="CR10" i="7"/>
  <c r="H694" i="4"/>
  <c r="N9" i="6"/>
  <c r="G661" i="4"/>
  <c r="N11" i="6"/>
  <c r="N10" i="6"/>
  <c r="GZ10" i="7"/>
  <c r="GZ11" i="7"/>
  <c r="F706" i="4"/>
  <c r="GZ9" i="7"/>
  <c r="DZ10" i="5"/>
  <c r="F659" i="4"/>
  <c r="DZ11" i="5"/>
  <c r="DZ9" i="5"/>
  <c r="DD11" i="7"/>
  <c r="DD9" i="7"/>
  <c r="DD10" i="7"/>
  <c r="F696" i="4"/>
  <c r="AZ11" i="7"/>
  <c r="AZ9" i="7"/>
  <c r="AZ10" i="7"/>
  <c r="G690" i="4"/>
  <c r="BL9" i="6"/>
  <c r="E674" i="4"/>
  <c r="BL11" i="6"/>
  <c r="BL10" i="6"/>
  <c r="AB10" i="7"/>
  <c r="AB9" i="7"/>
  <c r="F688" i="4"/>
  <c r="AB11" i="7"/>
  <c r="GF10" i="7"/>
  <c r="GF11" i="7"/>
  <c r="GF9" i="7"/>
  <c r="F704" i="4"/>
  <c r="BV11" i="7"/>
  <c r="BV9" i="7"/>
  <c r="G693" i="4"/>
  <c r="BV10" i="7"/>
  <c r="CF9" i="8"/>
  <c r="EV9" i="6"/>
  <c r="EV11" i="6"/>
  <c r="EV10" i="6"/>
  <c r="FP9" i="6"/>
  <c r="G684" i="4"/>
  <c r="J11" i="6"/>
  <c r="J10" i="6"/>
  <c r="J9" i="6"/>
  <c r="F661" i="4"/>
  <c r="CN11" i="6"/>
  <c r="CN10" i="6"/>
  <c r="CN9" i="6"/>
  <c r="G676" i="4"/>
  <c r="N10" i="10"/>
  <c r="N11" i="9"/>
  <c r="N10" i="9"/>
  <c r="N9" i="10"/>
  <c r="N11" i="10"/>
  <c r="N9" i="9"/>
  <c r="R9" i="8"/>
  <c r="N11" i="5"/>
  <c r="N9" i="5"/>
  <c r="G647" i="4"/>
  <c r="N10" i="5"/>
  <c r="CJ10" i="5"/>
  <c r="F654" i="4"/>
  <c r="CJ9" i="5"/>
  <c r="CJ11" i="5"/>
  <c r="DF11" i="5"/>
  <c r="DF9" i="5"/>
  <c r="DF10" i="5"/>
  <c r="F657" i="4"/>
  <c r="GL11" i="7"/>
  <c r="GL9" i="7"/>
  <c r="GL10" i="7"/>
  <c r="G705" i="4"/>
  <c r="R11" i="7"/>
  <c r="R9" i="7"/>
  <c r="R10" i="7"/>
  <c r="H687" i="4"/>
  <c r="BB10" i="7"/>
  <c r="BB11" i="7"/>
  <c r="BB9" i="7"/>
  <c r="G691" i="4"/>
  <c r="ED10" i="7"/>
  <c r="ED9" i="7"/>
  <c r="ED11" i="7"/>
  <c r="G699" i="4"/>
  <c r="GN9" i="7"/>
  <c r="GN10" i="7"/>
  <c r="GN11" i="7"/>
  <c r="H704" i="4"/>
  <c r="EB11" i="6"/>
  <c r="EB10" i="6"/>
  <c r="EB9" i="6"/>
  <c r="G682" i="4"/>
  <c r="N10" i="7"/>
  <c r="N9" i="7"/>
  <c r="N11" i="7"/>
  <c r="G687" i="4"/>
  <c r="DJ11" i="6"/>
  <c r="DJ10" i="6"/>
  <c r="G679" i="4"/>
  <c r="DJ9" i="6"/>
  <c r="BV11" i="6"/>
  <c r="BV10" i="6"/>
  <c r="G675" i="4"/>
  <c r="BV9" i="6"/>
  <c r="EJ11" i="7"/>
  <c r="EJ9" i="7"/>
  <c r="I698" i="4"/>
  <c r="EJ10" i="7"/>
  <c r="BD11" i="5"/>
  <c r="BD10" i="5"/>
  <c r="H650" i="4"/>
  <c r="BD9" i="5"/>
  <c r="AD10" i="7"/>
  <c r="AD11" i="7"/>
  <c r="AD9" i="7"/>
  <c r="F689" i="4"/>
  <c r="EF9" i="6"/>
  <c r="H682" i="4"/>
  <c r="EF10" i="6"/>
  <c r="EF11" i="6"/>
  <c r="CL9" i="8"/>
  <c r="FB9" i="6"/>
  <c r="FB11" i="6"/>
  <c r="FB10" i="6"/>
  <c r="FV9" i="6"/>
  <c r="H685" i="4"/>
  <c r="AL9" i="6"/>
  <c r="AL10" i="6"/>
  <c r="H663" i="4"/>
  <c r="AL11" i="6"/>
  <c r="AJ9" i="7"/>
  <c r="AJ10" i="7"/>
  <c r="AJ11" i="7"/>
  <c r="H688" i="4"/>
  <c r="AV10" i="7"/>
  <c r="AV9" i="7"/>
  <c r="AV11" i="7"/>
  <c r="F690" i="4"/>
  <c r="AJ11" i="6"/>
  <c r="AJ10" i="6"/>
  <c r="AJ9" i="6"/>
  <c r="H662" i="4"/>
  <c r="L11" i="6"/>
  <c r="L10" i="6"/>
  <c r="L9" i="6"/>
  <c r="G660" i="4"/>
  <c r="Z9" i="10"/>
  <c r="AD9" i="6"/>
  <c r="AD11" i="6"/>
  <c r="AD10" i="6"/>
  <c r="F663" i="4"/>
  <c r="DX9" i="6"/>
  <c r="DX11" i="6"/>
  <c r="DX10" i="6"/>
  <c r="F682" i="4"/>
  <c r="CR11" i="5"/>
  <c r="H654" i="4"/>
  <c r="CR9" i="5"/>
  <c r="CR10" i="5"/>
  <c r="DZ11" i="6"/>
  <c r="DZ10" i="6"/>
  <c r="DZ9" i="6"/>
  <c r="F683" i="4"/>
  <c r="AB11" i="10"/>
  <c r="X10" i="10"/>
  <c r="X18" i="10" s="1"/>
  <c r="H10" i="10"/>
  <c r="AB10" i="10"/>
  <c r="H9" i="10"/>
  <c r="H11" i="9"/>
  <c r="H9" i="9"/>
  <c r="X11" i="10"/>
  <c r="H11" i="10"/>
  <c r="H10" i="9"/>
  <c r="L9" i="8"/>
  <c r="H9" i="5"/>
  <c r="H11" i="5"/>
  <c r="H10" i="5"/>
  <c r="F646" i="4"/>
  <c r="CT10" i="5"/>
  <c r="CT11" i="5"/>
  <c r="H655" i="4"/>
  <c r="CT9" i="5"/>
  <c r="GH10" i="7"/>
  <c r="GH11" i="7"/>
  <c r="F705" i="4"/>
  <c r="GH9" i="7"/>
  <c r="DJ11" i="7"/>
  <c r="DJ9" i="7"/>
  <c r="DJ10" i="7"/>
  <c r="G697" i="4"/>
  <c r="BF11" i="7"/>
  <c r="BF9" i="7"/>
  <c r="BF10" i="7"/>
  <c r="H691" i="4"/>
  <c r="EJ11" i="6"/>
  <c r="EJ10" i="6"/>
  <c r="I682" i="4"/>
  <c r="EJ9" i="6"/>
  <c r="CN10" i="7"/>
  <c r="CN9" i="7"/>
  <c r="CN11" i="7"/>
  <c r="G694" i="4"/>
  <c r="AJ9" i="8"/>
  <c r="AB10" i="5"/>
  <c r="AB9" i="5"/>
  <c r="F648" i="4"/>
  <c r="AB11" i="5"/>
  <c r="EV9" i="7"/>
  <c r="EV10" i="7"/>
  <c r="G700" i="4"/>
  <c r="EV11" i="7"/>
  <c r="BT9" i="6"/>
  <c r="G674" i="4"/>
  <c r="BT10" i="6"/>
  <c r="BT11" i="6"/>
  <c r="CP9" i="6"/>
  <c r="G677" i="4"/>
  <c r="CP11" i="6"/>
  <c r="CP10" i="6"/>
  <c r="BX9" i="8"/>
  <c r="EN9" i="6"/>
  <c r="E684" i="4"/>
  <c r="EN11" i="6"/>
  <c r="EN10" i="6"/>
  <c r="G658" i="4"/>
  <c r="EB10" i="5"/>
  <c r="EB9" i="5"/>
  <c r="EB11" i="5"/>
  <c r="CV9" i="7"/>
  <c r="CV10" i="7"/>
  <c r="CV11" i="7"/>
  <c r="I694" i="4"/>
  <c r="AV9" i="6"/>
  <c r="AV11" i="6"/>
  <c r="AV10" i="6"/>
  <c r="F670" i="4"/>
  <c r="BT10" i="7"/>
  <c r="BT11" i="7"/>
  <c r="BT9" i="7"/>
  <c r="G692" i="4"/>
  <c r="DH9" i="5"/>
  <c r="G656" i="4"/>
  <c r="DH11" i="5"/>
  <c r="DH10" i="5"/>
  <c r="EX11" i="7"/>
  <c r="EX9" i="7"/>
  <c r="EX10" i="7"/>
  <c r="G701" i="4"/>
  <c r="AZ11" i="6"/>
  <c r="AZ10" i="6"/>
  <c r="AZ9" i="6"/>
  <c r="G670" i="4"/>
  <c r="DF9" i="6"/>
  <c r="DF11" i="6"/>
  <c r="DF10" i="6"/>
  <c r="F679" i="4"/>
  <c r="BR11" i="5"/>
  <c r="BR9" i="5"/>
  <c r="F653" i="4"/>
  <c r="BR10" i="5"/>
  <c r="CT11" i="6"/>
  <c r="CT10" i="6"/>
  <c r="CT9" i="6"/>
  <c r="H677" i="4"/>
  <c r="CB9" i="8"/>
  <c r="ER11" i="6"/>
  <c r="ER10" i="6"/>
  <c r="FL9" i="6"/>
  <c r="ER9" i="6"/>
  <c r="F684" i="4"/>
  <c r="CL11" i="7"/>
  <c r="CL9" i="7"/>
  <c r="CL10" i="7"/>
  <c r="F695" i="4"/>
  <c r="CJ9" i="6"/>
  <c r="CJ11" i="6"/>
  <c r="CJ10" i="6"/>
  <c r="F676" i="4"/>
  <c r="ET10" i="7"/>
  <c r="ET11" i="7"/>
  <c r="ET9" i="7"/>
  <c r="F701" i="4"/>
  <c r="T11" i="7"/>
  <c r="T10" i="7"/>
  <c r="I686" i="4"/>
  <c r="T9" i="7"/>
  <c r="EZ10" i="7"/>
  <c r="EZ9" i="7"/>
  <c r="EZ11" i="7"/>
  <c r="H700" i="4"/>
  <c r="DT11" i="5"/>
  <c r="DT10" i="5"/>
  <c r="DT9" i="5"/>
  <c r="E658" i="4"/>
  <c r="BB11" i="5"/>
  <c r="BB9" i="5"/>
  <c r="G651" i="4"/>
  <c r="BB10" i="5"/>
  <c r="J11" i="10"/>
  <c r="J9" i="10"/>
  <c r="J10" i="10"/>
  <c r="J10" i="9"/>
  <c r="J9" i="9"/>
  <c r="J11" i="9"/>
  <c r="N9" i="8"/>
  <c r="J10" i="5"/>
  <c r="J9" i="5"/>
  <c r="F647" i="4"/>
  <c r="J11" i="5"/>
  <c r="AX11" i="7"/>
  <c r="AX9" i="7"/>
  <c r="AX10" i="7"/>
  <c r="F691" i="4"/>
  <c r="FV11" i="7"/>
  <c r="FV9" i="7"/>
  <c r="FV10" i="7"/>
  <c r="H703" i="4"/>
  <c r="GJ11" i="7"/>
  <c r="GJ9" i="7"/>
  <c r="GJ10" i="7"/>
  <c r="G704" i="4"/>
  <c r="EF10" i="7"/>
  <c r="EF11" i="7"/>
  <c r="EF9" i="7"/>
  <c r="H698" i="4"/>
  <c r="EF11" i="5"/>
  <c r="H658" i="4"/>
  <c r="EF9" i="5"/>
  <c r="EF10" i="5"/>
  <c r="EH11" i="6"/>
  <c r="EH10" i="6"/>
  <c r="EH9" i="6"/>
  <c r="H683" i="4"/>
  <c r="BH10" i="7"/>
  <c r="BH11" i="7"/>
  <c r="I690" i="4"/>
  <c r="BH9" i="7"/>
  <c r="DT11" i="6"/>
  <c r="DT10" i="6"/>
  <c r="E682" i="4"/>
  <c r="DT9" i="6"/>
  <c r="X26" i="5"/>
  <c r="X22" i="5"/>
  <c r="X18" i="5"/>
  <c r="X14" i="5"/>
  <c r="X27" i="5"/>
  <c r="X23" i="5"/>
  <c r="X28" i="5"/>
  <c r="X21" i="5"/>
  <c r="X16" i="5"/>
  <c r="X12" i="5"/>
  <c r="X29" i="5"/>
  <c r="X20" i="5"/>
  <c r="X15" i="5"/>
  <c r="X13" i="5"/>
  <c r="X24" i="5"/>
  <c r="X25" i="5"/>
  <c r="X19" i="5"/>
  <c r="X17" i="5"/>
  <c r="ED9" i="6"/>
  <c r="G683" i="4"/>
  <c r="ED11" i="6"/>
  <c r="ED10" i="6"/>
  <c r="FT10" i="7"/>
  <c r="FT9" i="7"/>
  <c r="FT11" i="7"/>
  <c r="H702" i="4"/>
  <c r="AD9" i="10"/>
  <c r="AH11" i="6"/>
  <c r="AH10" i="6"/>
  <c r="G663" i="4"/>
  <c r="AH9" i="6"/>
  <c r="BX11" i="6"/>
  <c r="BX10" i="6"/>
  <c r="BX9" i="6"/>
  <c r="H674" i="4"/>
  <c r="BL28" i="7"/>
  <c r="BL29" i="7"/>
  <c r="BL25" i="7"/>
  <c r="BL20" i="7"/>
  <c r="BL16" i="7"/>
  <c r="BL22" i="7"/>
  <c r="BL21" i="7"/>
  <c r="BL17" i="7"/>
  <c r="BL13" i="7"/>
  <c r="BL23" i="7"/>
  <c r="BL18" i="7"/>
  <c r="BL26" i="7"/>
  <c r="BL19" i="7"/>
  <c r="BL27" i="7"/>
  <c r="BL14" i="7"/>
  <c r="BL15" i="7"/>
  <c r="BL24" i="7"/>
  <c r="BL12" i="7"/>
  <c r="BL30" i="7" s="1"/>
  <c r="DX11" i="5"/>
  <c r="DX9" i="5"/>
  <c r="DX10" i="5"/>
  <c r="F658" i="4"/>
  <c r="AR11" i="5"/>
  <c r="E650" i="4"/>
  <c r="AR9" i="5"/>
  <c r="AR10" i="5"/>
  <c r="DX11" i="7"/>
  <c r="DX9" i="7"/>
  <c r="DX10" i="7"/>
  <c r="F698" i="4"/>
  <c r="EH10" i="5"/>
  <c r="EH11" i="5"/>
  <c r="H659" i="4"/>
  <c r="EH9" i="5"/>
  <c r="FR10" i="7"/>
  <c r="FR9" i="7"/>
  <c r="FR11" i="7"/>
  <c r="G703" i="4"/>
  <c r="DZ11" i="7"/>
  <c r="DZ9" i="7"/>
  <c r="DZ10" i="7"/>
  <c r="F699" i="4"/>
  <c r="DR29" i="5"/>
  <c r="DR28" i="5"/>
  <c r="DR27" i="5"/>
  <c r="DR26" i="5"/>
  <c r="DR25" i="5"/>
  <c r="DR24" i="5"/>
  <c r="DR23" i="5"/>
  <c r="DR22" i="5"/>
  <c r="DR21" i="5"/>
  <c r="DR20" i="5"/>
  <c r="DR19" i="5"/>
  <c r="DR18" i="5"/>
  <c r="DR17" i="5"/>
  <c r="DR16" i="5"/>
  <c r="DR15" i="5"/>
  <c r="DR14" i="5"/>
  <c r="DR13" i="5"/>
  <c r="DR12" i="5"/>
  <c r="BN29" i="6"/>
  <c r="BN27" i="6"/>
  <c r="BN25" i="6"/>
  <c r="BN23" i="6"/>
  <c r="BN21" i="6"/>
  <c r="BN19" i="6"/>
  <c r="BN17" i="6"/>
  <c r="BN12" i="6"/>
  <c r="BN15" i="6"/>
  <c r="BN14" i="6"/>
  <c r="BN28" i="6"/>
  <c r="BN20" i="6"/>
  <c r="BN13" i="6"/>
  <c r="BN26" i="6"/>
  <c r="BN18" i="6"/>
  <c r="BN22" i="6"/>
  <c r="BN16" i="6"/>
  <c r="BN24" i="6"/>
  <c r="Z29" i="6"/>
  <c r="Z27" i="6"/>
  <c r="Z25" i="6"/>
  <c r="Z23" i="6"/>
  <c r="Z21" i="6"/>
  <c r="Z19" i="6"/>
  <c r="Z17" i="6"/>
  <c r="Z28" i="6"/>
  <c r="Z26" i="6"/>
  <c r="Z24" i="6"/>
  <c r="Z22" i="6"/>
  <c r="Z20" i="6"/>
  <c r="Z18" i="6"/>
  <c r="Z16" i="6"/>
  <c r="Z15" i="6"/>
  <c r="Z14" i="6"/>
  <c r="Z12" i="6"/>
  <c r="Z13" i="6"/>
  <c r="AJ29" i="5"/>
  <c r="AJ28" i="5"/>
  <c r="AJ27" i="5"/>
  <c r="AJ26" i="5"/>
  <c r="AJ25" i="5"/>
  <c r="AJ24" i="5"/>
  <c r="AJ23" i="5"/>
  <c r="AJ22" i="5"/>
  <c r="AJ21" i="5"/>
  <c r="AJ20" i="5"/>
  <c r="AJ19" i="5"/>
  <c r="AJ18" i="5"/>
  <c r="AJ17" i="5"/>
  <c r="AJ16" i="5"/>
  <c r="AJ15" i="5"/>
  <c r="AJ14" i="5"/>
  <c r="AJ13" i="5"/>
  <c r="AJ12" i="5"/>
  <c r="AJ30" i="5" s="1"/>
  <c r="DR29" i="7"/>
  <c r="DR25" i="7"/>
  <c r="DR26" i="7"/>
  <c r="DR22" i="7"/>
  <c r="DR21" i="7"/>
  <c r="DR17" i="7"/>
  <c r="DR24" i="7"/>
  <c r="DR23" i="7"/>
  <c r="DR18" i="7"/>
  <c r="DR14" i="7"/>
  <c r="DR20" i="7"/>
  <c r="DR19" i="7"/>
  <c r="DR27" i="7"/>
  <c r="DR12" i="7"/>
  <c r="DR16" i="7"/>
  <c r="DR13" i="7"/>
  <c r="DR15" i="7"/>
  <c r="DR28" i="7"/>
  <c r="EN28" i="7"/>
  <c r="EN24" i="7"/>
  <c r="EN29" i="7"/>
  <c r="EN25" i="7"/>
  <c r="EN20" i="7"/>
  <c r="EN16" i="7"/>
  <c r="EN23" i="7"/>
  <c r="EN21" i="7"/>
  <c r="EN17" i="7"/>
  <c r="EN13" i="7"/>
  <c r="EN26" i="7"/>
  <c r="EN27" i="7"/>
  <c r="EN18" i="7"/>
  <c r="EN14" i="7"/>
  <c r="EN12" i="7"/>
  <c r="EN22" i="7"/>
  <c r="EN19" i="7"/>
  <c r="EN15" i="7"/>
  <c r="DD28" i="6"/>
  <c r="DD26" i="6"/>
  <c r="DD24" i="6"/>
  <c r="DD22" i="6"/>
  <c r="DD20" i="6"/>
  <c r="DD18" i="6"/>
  <c r="DD16" i="6"/>
  <c r="DD14" i="6"/>
  <c r="DD12" i="6"/>
  <c r="DD15" i="6"/>
  <c r="DD29" i="6"/>
  <c r="DD27" i="6"/>
  <c r="DD25" i="6"/>
  <c r="DD23" i="6"/>
  <c r="DD21" i="6"/>
  <c r="DD19" i="6"/>
  <c r="DD17" i="6"/>
  <c r="DD13" i="6"/>
  <c r="D9" i="7"/>
  <c r="D10" i="7"/>
  <c r="E686" i="4"/>
  <c r="D11" i="7"/>
  <c r="V27" i="7"/>
  <c r="V28" i="7"/>
  <c r="V24" i="7"/>
  <c r="V19" i="7"/>
  <c r="V15" i="7"/>
  <c r="V26" i="7"/>
  <c r="V25" i="7"/>
  <c r="V22" i="7"/>
  <c r="V20" i="7"/>
  <c r="V16" i="7"/>
  <c r="IH16" i="7" s="1"/>
  <c r="BV16" i="8" s="1"/>
  <c r="V12" i="7"/>
  <c r="V29" i="7"/>
  <c r="V21" i="7"/>
  <c r="V23" i="7"/>
  <c r="V14" i="7"/>
  <c r="V13" i="7"/>
  <c r="V18" i="7"/>
  <c r="V17" i="7"/>
  <c r="AP29" i="5"/>
  <c r="AP28" i="5"/>
  <c r="AP27" i="5"/>
  <c r="AP26" i="5"/>
  <c r="AP25" i="5"/>
  <c r="AP24" i="5"/>
  <c r="AP23" i="5"/>
  <c r="AP22" i="5"/>
  <c r="AP21" i="5"/>
  <c r="AP20" i="5"/>
  <c r="AP19" i="5"/>
  <c r="AP18" i="5"/>
  <c r="AP17" i="5"/>
  <c r="AP16" i="5"/>
  <c r="AP15" i="5"/>
  <c r="AP14" i="5"/>
  <c r="AP13" i="5"/>
  <c r="AP12" i="5"/>
  <c r="DJ29" i="5"/>
  <c r="DJ28" i="5"/>
  <c r="DJ27" i="5"/>
  <c r="DJ26" i="5"/>
  <c r="DJ25" i="5"/>
  <c r="DJ24" i="5"/>
  <c r="DJ23" i="5"/>
  <c r="DJ22" i="5"/>
  <c r="DJ21" i="5"/>
  <c r="DJ20" i="5"/>
  <c r="DJ19" i="5"/>
  <c r="DJ18" i="5"/>
  <c r="DJ17" i="5"/>
  <c r="DJ16" i="5"/>
  <c r="DJ15" i="5"/>
  <c r="DJ14" i="5"/>
  <c r="DJ13" i="5"/>
  <c r="DJ12" i="5"/>
  <c r="DJ30" i="5" s="1"/>
  <c r="CV11" i="6"/>
  <c r="CV10" i="6"/>
  <c r="I676" i="4"/>
  <c r="CV9" i="6"/>
  <c r="R11" i="6"/>
  <c r="R10" i="6"/>
  <c r="R9" i="6"/>
  <c r="H661" i="4"/>
  <c r="CR9" i="6"/>
  <c r="CR11" i="6"/>
  <c r="CR10" i="6"/>
  <c r="H676" i="4"/>
  <c r="BZ9" i="6"/>
  <c r="BZ11" i="6"/>
  <c r="BZ10" i="6"/>
  <c r="H675" i="4"/>
  <c r="DH10" i="7"/>
  <c r="DH9" i="7"/>
  <c r="G696" i="4"/>
  <c r="DH11" i="7"/>
  <c r="DF10" i="7"/>
  <c r="DF9" i="7"/>
  <c r="F697" i="4"/>
  <c r="DF11" i="7"/>
  <c r="DN27" i="5"/>
  <c r="DN23" i="5"/>
  <c r="DN19" i="5"/>
  <c r="DN15" i="5"/>
  <c r="DN28" i="5"/>
  <c r="DN24" i="5"/>
  <c r="DN29" i="5"/>
  <c r="DN22" i="5"/>
  <c r="DN21" i="5"/>
  <c r="DN17" i="5"/>
  <c r="DN16" i="5"/>
  <c r="DN14" i="5"/>
  <c r="DN18" i="5"/>
  <c r="DN26" i="5"/>
  <c r="DN25" i="5"/>
  <c r="DN13" i="5"/>
  <c r="DN12" i="5"/>
  <c r="DN20" i="5"/>
  <c r="EP29" i="7"/>
  <c r="EP25" i="7"/>
  <c r="EP26" i="7"/>
  <c r="EP22" i="7"/>
  <c r="EP23" i="7"/>
  <c r="EP21" i="7"/>
  <c r="EP17" i="7"/>
  <c r="EP28" i="7"/>
  <c r="EP27" i="7"/>
  <c r="EP18" i="7"/>
  <c r="EP14" i="7"/>
  <c r="EP24" i="7"/>
  <c r="EP19" i="7"/>
  <c r="EP16" i="7"/>
  <c r="EP15" i="7"/>
  <c r="EP13" i="7"/>
  <c r="EP20" i="7"/>
  <c r="EP12" i="7"/>
  <c r="EP30" i="7" s="1"/>
  <c r="CP11" i="5"/>
  <c r="CP9" i="5"/>
  <c r="G655" i="4"/>
  <c r="CP10" i="5"/>
  <c r="HL29" i="7"/>
  <c r="HL25" i="7"/>
  <c r="HL26" i="7"/>
  <c r="HL22" i="7"/>
  <c r="HL21" i="7"/>
  <c r="HL17" i="7"/>
  <c r="HL24" i="7"/>
  <c r="HL23" i="7"/>
  <c r="HL18" i="7"/>
  <c r="HL14" i="7"/>
  <c r="HL20" i="7"/>
  <c r="HL19" i="7"/>
  <c r="HL28" i="7"/>
  <c r="HL12" i="7"/>
  <c r="HL16" i="7"/>
  <c r="HL27" i="7"/>
  <c r="HL15" i="7"/>
  <c r="HL13" i="7"/>
  <c r="BP9" i="7"/>
  <c r="BP10" i="7"/>
  <c r="F692" i="4"/>
  <c r="BP11" i="7"/>
  <c r="CL10" i="5"/>
  <c r="F655" i="4"/>
  <c r="CL9" i="5"/>
  <c r="CL11" i="5"/>
  <c r="DV29" i="5"/>
  <c r="DV25" i="5"/>
  <c r="DV21" i="5"/>
  <c r="DV17" i="5"/>
  <c r="DV13" i="5"/>
  <c r="DV12" i="5"/>
  <c r="DV26" i="5"/>
  <c r="DV22" i="5"/>
  <c r="DV20" i="5"/>
  <c r="DV15" i="5"/>
  <c r="DV28" i="5"/>
  <c r="DV27" i="5"/>
  <c r="DV19" i="5"/>
  <c r="DV14" i="5"/>
  <c r="DV24" i="5"/>
  <c r="DV16" i="5"/>
  <c r="DV23" i="5"/>
  <c r="DV18" i="5"/>
  <c r="P28" i="5"/>
  <c r="P24" i="5"/>
  <c r="P20" i="5"/>
  <c r="P16" i="5"/>
  <c r="P29" i="5"/>
  <c r="P25" i="5"/>
  <c r="P27" i="5"/>
  <c r="P15" i="5"/>
  <c r="P26" i="5"/>
  <c r="P19" i="5"/>
  <c r="P17" i="5"/>
  <c r="P13" i="5"/>
  <c r="P12" i="5"/>
  <c r="P21" i="5"/>
  <c r="P18" i="5"/>
  <c r="P23" i="5"/>
  <c r="P14" i="5"/>
  <c r="P22" i="5"/>
  <c r="P18" i="10"/>
  <c r="P16" i="10"/>
  <c r="P14" i="10"/>
  <c r="P12" i="10"/>
  <c r="P17" i="10"/>
  <c r="P15" i="10"/>
  <c r="P13" i="10"/>
  <c r="T17" i="10"/>
  <c r="T15" i="10"/>
  <c r="T13" i="10"/>
  <c r="T18" i="10"/>
  <c r="T16" i="10"/>
  <c r="T14" i="10"/>
  <c r="T12" i="10"/>
  <c r="T19" i="10" s="1"/>
  <c r="AP29" i="6"/>
  <c r="AP27" i="6"/>
  <c r="AP25" i="6"/>
  <c r="AP23" i="6"/>
  <c r="AP21" i="6"/>
  <c r="AP19" i="6"/>
  <c r="AP17" i="6"/>
  <c r="AP28" i="6"/>
  <c r="AP26" i="6"/>
  <c r="AP24" i="6"/>
  <c r="AP22" i="6"/>
  <c r="AP20" i="6"/>
  <c r="AP18" i="6"/>
  <c r="AP16" i="6"/>
  <c r="AP12" i="6"/>
  <c r="AP14" i="6"/>
  <c r="AP13" i="6"/>
  <c r="AP15" i="6"/>
  <c r="AH29" i="5"/>
  <c r="AH28" i="5"/>
  <c r="AH27" i="5"/>
  <c r="AH26" i="5"/>
  <c r="AH25" i="5"/>
  <c r="AH24" i="5"/>
  <c r="AH23" i="5"/>
  <c r="AH22" i="5"/>
  <c r="AH21" i="5"/>
  <c r="AH20" i="5"/>
  <c r="AH19" i="5"/>
  <c r="AH18" i="5"/>
  <c r="AH17" i="5"/>
  <c r="AH16" i="5"/>
  <c r="AH15" i="5"/>
  <c r="AH14" i="5"/>
  <c r="AH13" i="5"/>
  <c r="AH12" i="5"/>
  <c r="AH30" i="5" s="1"/>
  <c r="AL27" i="7"/>
  <c r="AL28" i="7"/>
  <c r="AL24" i="7"/>
  <c r="AL19" i="7"/>
  <c r="AL15" i="7"/>
  <c r="AL26" i="7"/>
  <c r="AL25" i="7"/>
  <c r="AL23" i="7"/>
  <c r="AL20" i="7"/>
  <c r="AL16" i="7"/>
  <c r="AL12" i="7"/>
  <c r="AL21" i="7"/>
  <c r="AL29" i="7"/>
  <c r="AL14" i="7"/>
  <c r="AL13" i="7"/>
  <c r="AL22" i="7"/>
  <c r="AL17" i="7"/>
  <c r="AL18" i="7"/>
  <c r="CB28" i="7"/>
  <c r="CB29" i="7"/>
  <c r="CB25" i="7"/>
  <c r="CB24" i="7"/>
  <c r="CB20" i="7"/>
  <c r="CB16" i="7"/>
  <c r="CB23" i="7"/>
  <c r="CB21" i="7"/>
  <c r="CB17" i="7"/>
  <c r="CB13" i="7"/>
  <c r="CB26" i="7"/>
  <c r="CB27" i="7"/>
  <c r="CB18" i="7"/>
  <c r="CB14" i="7"/>
  <c r="CB12" i="7"/>
  <c r="CB22" i="7"/>
  <c r="CB19" i="7"/>
  <c r="CB15" i="7"/>
  <c r="CD29" i="5"/>
  <c r="CD28" i="5"/>
  <c r="CD27" i="5"/>
  <c r="CD26" i="5"/>
  <c r="CD25" i="5"/>
  <c r="CD24" i="5"/>
  <c r="CD23" i="5"/>
  <c r="CD22" i="5"/>
  <c r="CD21" i="5"/>
  <c r="CD20" i="5"/>
  <c r="CD19" i="5"/>
  <c r="CD18" i="5"/>
  <c r="CD17" i="5"/>
  <c r="CD16" i="5"/>
  <c r="CD15" i="5"/>
  <c r="CD14" i="5"/>
  <c r="CD13" i="5"/>
  <c r="CD12" i="5"/>
  <c r="AT30" i="7"/>
  <c r="CZ30" i="6"/>
  <c r="EL27" i="7"/>
  <c r="EL28" i="7"/>
  <c r="EL24" i="7"/>
  <c r="EL22" i="7"/>
  <c r="EL19" i="7"/>
  <c r="EL15" i="7"/>
  <c r="EL29" i="7"/>
  <c r="EL20" i="7"/>
  <c r="EL16" i="7"/>
  <c r="EL12" i="7"/>
  <c r="EL23" i="7"/>
  <c r="EL26" i="7"/>
  <c r="EL25" i="7"/>
  <c r="EL18" i="7"/>
  <c r="EL17" i="7"/>
  <c r="EL14" i="7"/>
  <c r="EL13" i="7"/>
  <c r="EL21" i="7"/>
  <c r="GV29" i="7"/>
  <c r="GV25" i="7"/>
  <c r="GV26" i="7"/>
  <c r="GV22" i="7"/>
  <c r="GV21" i="7"/>
  <c r="GV17" i="7"/>
  <c r="GV24" i="7"/>
  <c r="GV18" i="7"/>
  <c r="GV14" i="7"/>
  <c r="GV27" i="7"/>
  <c r="GV23" i="7"/>
  <c r="GV28" i="7"/>
  <c r="GV20" i="7"/>
  <c r="GV19" i="7"/>
  <c r="GV13" i="7"/>
  <c r="GV15" i="7"/>
  <c r="GV12" i="7"/>
  <c r="GV16" i="7"/>
  <c r="BJ29" i="5"/>
  <c r="BJ25" i="5"/>
  <c r="BJ21" i="5"/>
  <c r="BJ17" i="5"/>
  <c r="BJ13" i="5"/>
  <c r="BJ12" i="5"/>
  <c r="BJ26" i="5"/>
  <c r="BJ22" i="5"/>
  <c r="BJ20" i="5"/>
  <c r="BJ15" i="5"/>
  <c r="BJ28" i="5"/>
  <c r="BJ27" i="5"/>
  <c r="BJ19" i="5"/>
  <c r="BJ16" i="5"/>
  <c r="BJ18" i="5"/>
  <c r="BJ24" i="5"/>
  <c r="BJ14" i="5"/>
  <c r="BJ23" i="5"/>
  <c r="Z29" i="7"/>
  <c r="Z25" i="7"/>
  <c r="Z26" i="7"/>
  <c r="Z22" i="7"/>
  <c r="Z24" i="7"/>
  <c r="Z21" i="7"/>
  <c r="Z17" i="7"/>
  <c r="Z23" i="7"/>
  <c r="Z18" i="7"/>
  <c r="Z14" i="7"/>
  <c r="Z20" i="7"/>
  <c r="Z19" i="7"/>
  <c r="Z28" i="7"/>
  <c r="Z12" i="7"/>
  <c r="Z30" i="7" s="1"/>
  <c r="Z27" i="7"/>
  <c r="Z16" i="7"/>
  <c r="Z13" i="7"/>
  <c r="Z15" i="7"/>
  <c r="CQ30" i="8"/>
  <c r="CV12" i="8"/>
  <c r="CV30" i="8" s="1"/>
  <c r="BJ27" i="7"/>
  <c r="BJ28" i="7"/>
  <c r="BJ24" i="7"/>
  <c r="BJ23" i="7"/>
  <c r="BJ19" i="7"/>
  <c r="BJ15" i="7"/>
  <c r="BJ29" i="7"/>
  <c r="BJ20" i="7"/>
  <c r="BJ16" i="7"/>
  <c r="BJ12" i="7"/>
  <c r="BJ22" i="7"/>
  <c r="BJ26" i="7"/>
  <c r="BJ25" i="7"/>
  <c r="BJ21" i="7"/>
  <c r="BJ13" i="7"/>
  <c r="BJ18" i="7"/>
  <c r="BJ17" i="7"/>
  <c r="BJ14" i="7"/>
  <c r="FL28" i="7"/>
  <c r="FL24" i="7"/>
  <c r="FL29" i="7"/>
  <c r="FL25" i="7"/>
  <c r="FL27" i="7"/>
  <c r="FL26" i="7"/>
  <c r="FL23" i="7"/>
  <c r="FL20" i="7"/>
  <c r="FL16" i="7"/>
  <c r="FL21" i="7"/>
  <c r="FL17" i="7"/>
  <c r="FL13" i="7"/>
  <c r="FL22" i="7"/>
  <c r="FL15" i="7"/>
  <c r="FL19" i="7"/>
  <c r="FL14" i="7"/>
  <c r="FL12" i="7"/>
  <c r="FL18" i="7"/>
  <c r="CX28" i="6"/>
  <c r="CX26" i="6"/>
  <c r="CX24" i="6"/>
  <c r="CX22" i="6"/>
  <c r="CX20" i="6"/>
  <c r="CX18" i="6"/>
  <c r="CX16" i="6"/>
  <c r="CX29" i="6"/>
  <c r="CX27" i="6"/>
  <c r="CX25" i="6"/>
  <c r="CX23" i="6"/>
  <c r="CX21" i="6"/>
  <c r="CX19" i="6"/>
  <c r="CX17" i="6"/>
  <c r="CX15" i="6"/>
  <c r="CX14" i="6"/>
  <c r="CX13" i="6"/>
  <c r="CX12" i="6"/>
  <c r="CX30" i="6" s="1"/>
  <c r="T12" i="9"/>
  <c r="T14" i="9"/>
  <c r="T13" i="9"/>
  <c r="D12" i="9"/>
  <c r="D13" i="9"/>
  <c r="D14" i="9"/>
  <c r="FB27" i="7"/>
  <c r="FB28" i="7"/>
  <c r="FB24" i="7"/>
  <c r="FB23" i="7"/>
  <c r="FB19" i="7"/>
  <c r="FB15" i="7"/>
  <c r="FB29" i="7"/>
  <c r="FB20" i="7"/>
  <c r="FB16" i="7"/>
  <c r="FB12" i="7"/>
  <c r="FB26" i="7"/>
  <c r="FB25" i="7"/>
  <c r="FB22" i="7"/>
  <c r="FB21" i="7"/>
  <c r="FB13" i="7"/>
  <c r="FB18" i="7"/>
  <c r="FB17" i="7"/>
  <c r="FB14" i="7"/>
  <c r="CH27" i="5"/>
  <c r="CH23" i="5"/>
  <c r="CH19" i="5"/>
  <c r="CH15" i="5"/>
  <c r="CH28" i="5"/>
  <c r="CH24" i="5"/>
  <c r="CH29" i="5"/>
  <c r="CH22" i="5"/>
  <c r="CH21" i="5"/>
  <c r="CH20" i="5"/>
  <c r="CH18" i="5"/>
  <c r="CH13" i="5"/>
  <c r="CH12" i="5"/>
  <c r="CH25" i="5"/>
  <c r="CH17" i="5"/>
  <c r="CH16" i="5"/>
  <c r="CH26" i="5"/>
  <c r="CH14" i="5"/>
  <c r="Z29" i="5"/>
  <c r="Z28" i="5"/>
  <c r="Z27" i="5"/>
  <c r="Z26" i="5"/>
  <c r="Z25" i="5"/>
  <c r="Z24" i="5"/>
  <c r="Z23" i="5"/>
  <c r="Z22" i="5"/>
  <c r="Z21" i="5"/>
  <c r="Z20" i="5"/>
  <c r="Z19" i="5"/>
  <c r="Z18" i="5"/>
  <c r="Z17" i="5"/>
  <c r="Z16" i="5"/>
  <c r="Z15" i="5"/>
  <c r="Z14" i="5"/>
  <c r="Z13" i="5"/>
  <c r="Z12" i="5"/>
  <c r="Z30" i="5" s="1"/>
  <c r="CD29" i="7"/>
  <c r="CD25" i="7"/>
  <c r="CD26" i="7"/>
  <c r="CD22" i="7"/>
  <c r="CD23" i="7"/>
  <c r="CD21" i="7"/>
  <c r="CD17" i="7"/>
  <c r="CD28" i="7"/>
  <c r="CD27" i="7"/>
  <c r="CD18" i="7"/>
  <c r="CD14" i="7"/>
  <c r="CD24" i="7"/>
  <c r="CD19" i="7"/>
  <c r="CD16" i="7"/>
  <c r="CD15" i="7"/>
  <c r="CD13" i="7"/>
  <c r="CD20" i="7"/>
  <c r="CD12" i="7"/>
  <c r="GP26" i="7"/>
  <c r="GP27" i="7"/>
  <c r="GP23" i="7"/>
  <c r="GP29" i="7"/>
  <c r="GP28" i="7"/>
  <c r="GP22" i="7"/>
  <c r="GP18" i="7"/>
  <c r="GP19" i="7"/>
  <c r="GP15" i="7"/>
  <c r="GP21" i="7"/>
  <c r="GP20" i="7"/>
  <c r="GP17" i="7"/>
  <c r="GP16" i="7"/>
  <c r="GP12" i="7"/>
  <c r="GP30" i="7" s="1"/>
  <c r="GP25" i="7"/>
  <c r="GP24" i="7"/>
  <c r="GP14" i="7"/>
  <c r="GP13" i="7"/>
  <c r="HJ28" i="7"/>
  <c r="HJ24" i="7"/>
  <c r="HJ29" i="7"/>
  <c r="HJ25" i="7"/>
  <c r="HJ27" i="7"/>
  <c r="HJ26" i="7"/>
  <c r="HJ22" i="7"/>
  <c r="HJ20" i="7"/>
  <c r="HJ16" i="7"/>
  <c r="HJ21" i="7"/>
  <c r="HJ17" i="7"/>
  <c r="HJ13" i="7"/>
  <c r="HJ19" i="7"/>
  <c r="HJ15" i="7"/>
  <c r="HJ23" i="7"/>
  <c r="HJ14" i="7"/>
  <c r="HJ12" i="7"/>
  <c r="HJ18" i="7"/>
  <c r="AT29" i="5"/>
  <c r="AT25" i="5"/>
  <c r="AT21" i="5"/>
  <c r="AT17" i="5"/>
  <c r="AT13" i="5"/>
  <c r="AT26" i="5"/>
  <c r="AT22" i="5"/>
  <c r="AT18" i="5"/>
  <c r="AT16" i="5"/>
  <c r="AT24" i="5"/>
  <c r="AT23" i="5"/>
  <c r="AT20" i="5"/>
  <c r="AT15" i="5"/>
  <c r="AT12" i="5"/>
  <c r="AT28" i="5"/>
  <c r="AT19" i="5"/>
  <c r="AT27" i="5"/>
  <c r="AT14" i="5"/>
  <c r="CZ26" i="5"/>
  <c r="CZ22" i="5"/>
  <c r="CZ18" i="5"/>
  <c r="CZ14" i="5"/>
  <c r="CZ12" i="5"/>
  <c r="CZ27" i="5"/>
  <c r="CZ23" i="5"/>
  <c r="CZ24" i="5"/>
  <c r="CZ20" i="5"/>
  <c r="CZ15" i="5"/>
  <c r="CZ25" i="5"/>
  <c r="CZ19" i="5"/>
  <c r="CZ13" i="5"/>
  <c r="CZ29" i="5"/>
  <c r="CZ17" i="5"/>
  <c r="CZ16" i="5"/>
  <c r="CZ28" i="5"/>
  <c r="CZ21" i="5"/>
  <c r="FN29" i="7"/>
  <c r="FN25" i="7"/>
  <c r="FN26" i="7"/>
  <c r="FN22" i="7"/>
  <c r="FN21" i="7"/>
  <c r="FN17" i="7"/>
  <c r="FN24" i="7"/>
  <c r="FN18" i="7"/>
  <c r="FN14" i="7"/>
  <c r="FN27" i="7"/>
  <c r="FN28" i="7"/>
  <c r="FN20" i="7"/>
  <c r="FN19" i="7"/>
  <c r="FN13" i="7"/>
  <c r="FN15" i="7"/>
  <c r="FN12" i="7"/>
  <c r="FN16" i="7"/>
  <c r="FN23" i="7"/>
  <c r="FF29" i="7"/>
  <c r="FF25" i="7"/>
  <c r="FF26" i="7"/>
  <c r="FF22" i="7"/>
  <c r="FF21" i="7"/>
  <c r="FF17" i="7"/>
  <c r="FF28" i="7"/>
  <c r="FF27" i="7"/>
  <c r="FF18" i="7"/>
  <c r="FF14" i="7"/>
  <c r="FF24" i="7"/>
  <c r="FF23" i="7"/>
  <c r="FF20" i="7"/>
  <c r="FF16" i="7"/>
  <c r="FF15" i="7"/>
  <c r="FF12" i="7"/>
  <c r="FF30" i="7" s="1"/>
  <c r="FF13" i="7"/>
  <c r="FF19" i="7"/>
  <c r="DP28" i="7"/>
  <c r="DP24" i="7"/>
  <c r="DP29" i="7"/>
  <c r="DP25" i="7"/>
  <c r="DP27" i="7"/>
  <c r="DP26" i="7"/>
  <c r="DP22" i="7"/>
  <c r="DP20" i="7"/>
  <c r="DP16" i="7"/>
  <c r="DP21" i="7"/>
  <c r="DP17" i="7"/>
  <c r="DP13" i="7"/>
  <c r="DP23" i="7"/>
  <c r="DP15" i="7"/>
  <c r="DP14" i="7"/>
  <c r="DP12" i="7"/>
  <c r="DP18" i="7"/>
  <c r="DP19" i="7"/>
  <c r="CH28" i="6"/>
  <c r="CH26" i="6"/>
  <c r="CH24" i="6"/>
  <c r="CH22" i="6"/>
  <c r="CH20" i="6"/>
  <c r="CH18" i="6"/>
  <c r="CH16" i="6"/>
  <c r="CH29" i="6"/>
  <c r="CH27" i="6"/>
  <c r="CH25" i="6"/>
  <c r="CH23" i="6"/>
  <c r="CH21" i="6"/>
  <c r="CH19" i="6"/>
  <c r="CH17" i="6"/>
  <c r="CH13" i="6"/>
  <c r="CH15" i="6"/>
  <c r="CH14" i="6"/>
  <c r="CH12" i="6"/>
  <c r="EL29" i="5"/>
  <c r="EL25" i="5"/>
  <c r="EL21" i="5"/>
  <c r="EL17" i="5"/>
  <c r="EL13" i="5"/>
  <c r="EL26" i="5"/>
  <c r="EL22" i="5"/>
  <c r="EL19" i="5"/>
  <c r="EL24" i="5"/>
  <c r="EL23" i="5"/>
  <c r="EL14" i="5"/>
  <c r="EL12" i="5"/>
  <c r="EL27" i="5"/>
  <c r="EL20" i="5"/>
  <c r="EL16" i="5"/>
  <c r="EL15" i="5"/>
  <c r="EL18" i="5"/>
  <c r="EL28" i="5"/>
  <c r="HB28" i="7"/>
  <c r="HB24" i="7"/>
  <c r="HB29" i="7"/>
  <c r="HB25" i="7"/>
  <c r="HB20" i="7"/>
  <c r="HB16" i="7"/>
  <c r="HB23" i="7"/>
  <c r="HB21" i="7"/>
  <c r="HB17" i="7"/>
  <c r="HB13" i="7"/>
  <c r="HB26" i="7"/>
  <c r="HB27" i="7"/>
  <c r="HB18" i="7"/>
  <c r="HB14" i="7"/>
  <c r="HB12" i="7"/>
  <c r="HB22" i="7"/>
  <c r="HB19" i="7"/>
  <c r="HB15" i="7"/>
  <c r="DB29" i="7"/>
  <c r="DB25" i="7"/>
  <c r="DB26" i="7"/>
  <c r="DB22" i="7"/>
  <c r="DB21" i="7"/>
  <c r="DB17" i="7"/>
  <c r="DB18" i="7"/>
  <c r="DB14" i="7"/>
  <c r="DB27" i="7"/>
  <c r="DB28" i="7"/>
  <c r="DB20" i="7"/>
  <c r="DB19" i="7"/>
  <c r="DB23" i="7"/>
  <c r="DB13" i="7"/>
  <c r="DB15" i="7"/>
  <c r="DB24" i="7"/>
  <c r="DB12" i="7"/>
  <c r="DB16" i="7"/>
  <c r="CL11" i="6"/>
  <c r="CL10" i="6"/>
  <c r="CL9" i="6"/>
  <c r="F677" i="4"/>
  <c r="L11" i="7"/>
  <c r="L9" i="7"/>
  <c r="L10" i="7"/>
  <c r="G686" i="4"/>
  <c r="DL29" i="5"/>
  <c r="DL28" i="5"/>
  <c r="DL27" i="5"/>
  <c r="DL26" i="5"/>
  <c r="DL25" i="5"/>
  <c r="DL24" i="5"/>
  <c r="DL23" i="5"/>
  <c r="DL22" i="5"/>
  <c r="DL21" i="5"/>
  <c r="DL20" i="5"/>
  <c r="DL19" i="5"/>
  <c r="DL18" i="5"/>
  <c r="DL17" i="5"/>
  <c r="DL16" i="5"/>
  <c r="DL15" i="5"/>
  <c r="DL14" i="5"/>
  <c r="DL13" i="5"/>
  <c r="DL12" i="5"/>
  <c r="DT10" i="7"/>
  <c r="DT11" i="7"/>
  <c r="E698" i="4"/>
  <c r="DT9" i="7"/>
  <c r="G650" i="4"/>
  <c r="AZ9" i="5"/>
  <c r="AZ10" i="5"/>
  <c r="AZ11" i="5"/>
  <c r="AV9" i="5"/>
  <c r="AV11" i="5"/>
  <c r="AV10" i="5"/>
  <c r="F650" i="4"/>
  <c r="CF11" i="7"/>
  <c r="CF10" i="7"/>
  <c r="E694" i="4"/>
  <c r="CF9" i="7"/>
  <c r="BB9" i="6"/>
  <c r="G671" i="4"/>
  <c r="BB11" i="6"/>
  <c r="BB10" i="6"/>
  <c r="CJ9" i="8"/>
  <c r="EZ11" i="6"/>
  <c r="EZ10" i="6"/>
  <c r="FT9" i="6"/>
  <c r="H684" i="4"/>
  <c r="EZ9" i="6"/>
  <c r="DL11" i="7"/>
  <c r="DL9" i="7"/>
  <c r="H696" i="4"/>
  <c r="DL10" i="7"/>
  <c r="AN28" i="7"/>
  <c r="AN29" i="7"/>
  <c r="AN25" i="7"/>
  <c r="AN27" i="7"/>
  <c r="AN26" i="7"/>
  <c r="AN23" i="7"/>
  <c r="AN20" i="7"/>
  <c r="AN16" i="7"/>
  <c r="AN21" i="7"/>
  <c r="AN17" i="7"/>
  <c r="AN13" i="7"/>
  <c r="AN22" i="7"/>
  <c r="AN24" i="7"/>
  <c r="AN15" i="7"/>
  <c r="AN19" i="7"/>
  <c r="AN14" i="7"/>
  <c r="AN12" i="7"/>
  <c r="AN18" i="7"/>
  <c r="CF11" i="6"/>
  <c r="CF10" i="6"/>
  <c r="E676" i="4"/>
  <c r="CF9" i="6"/>
  <c r="R11" i="10"/>
  <c r="V10" i="10"/>
  <c r="R9" i="10"/>
  <c r="V11" i="9"/>
  <c r="V10" i="9"/>
  <c r="R11" i="9"/>
  <c r="V11" i="10"/>
  <c r="R10" i="10"/>
  <c r="V9" i="10"/>
  <c r="Z10" i="9"/>
  <c r="R9" i="9"/>
  <c r="V9" i="9"/>
  <c r="Z11" i="9"/>
  <c r="R10" i="9"/>
  <c r="V11" i="5"/>
  <c r="R10" i="5"/>
  <c r="V9" i="5"/>
  <c r="I647" i="4"/>
  <c r="R9" i="5"/>
  <c r="R11" i="5"/>
  <c r="V10" i="5"/>
  <c r="DN9" i="6"/>
  <c r="DN11" i="6"/>
  <c r="DN10" i="6"/>
  <c r="H679" i="4"/>
  <c r="AR11" i="7"/>
  <c r="AR9" i="7"/>
  <c r="AR10" i="7"/>
  <c r="E690" i="4"/>
  <c r="H9" i="6"/>
  <c r="F660" i="4"/>
  <c r="H10" i="6"/>
  <c r="H11" i="6"/>
  <c r="CT11" i="7"/>
  <c r="CT9" i="7"/>
  <c r="H695" i="4"/>
  <c r="CT10" i="7"/>
  <c r="BP11" i="6"/>
  <c r="BP10" i="6"/>
  <c r="BP9" i="6"/>
  <c r="F674" i="4"/>
  <c r="P9" i="6"/>
  <c r="P11" i="6"/>
  <c r="P10" i="6"/>
  <c r="H660" i="4"/>
  <c r="HF26" i="7"/>
  <c r="HF27" i="7"/>
  <c r="HF23" i="7"/>
  <c r="HF29" i="7"/>
  <c r="HF28" i="7"/>
  <c r="HF18" i="7"/>
  <c r="HF19" i="7"/>
  <c r="HF15" i="7"/>
  <c r="HF25" i="7"/>
  <c r="HF24" i="7"/>
  <c r="HF22" i="7"/>
  <c r="HF21" i="7"/>
  <c r="HF20" i="7"/>
  <c r="HF17" i="7"/>
  <c r="HF16" i="7"/>
  <c r="HF13" i="7"/>
  <c r="HF14" i="7"/>
  <c r="HF12" i="7"/>
  <c r="BN29" i="5"/>
  <c r="BN28" i="5"/>
  <c r="BN27" i="5"/>
  <c r="BN26" i="5"/>
  <c r="BN25" i="5"/>
  <c r="BN24" i="5"/>
  <c r="BN23" i="5"/>
  <c r="BN22" i="5"/>
  <c r="BN21" i="5"/>
  <c r="BN20" i="5"/>
  <c r="BN19" i="5"/>
  <c r="BN18" i="5"/>
  <c r="BN17" i="5"/>
  <c r="BN16" i="5"/>
  <c r="BN15" i="5"/>
  <c r="BN14" i="5"/>
  <c r="BN13" i="5"/>
  <c r="BN12" i="5"/>
  <c r="DB11" i="6"/>
  <c r="DB10" i="6"/>
  <c r="DB9" i="6"/>
  <c r="E679" i="4"/>
  <c r="CB28" i="5"/>
  <c r="CB24" i="5"/>
  <c r="CB20" i="5"/>
  <c r="CB16" i="5"/>
  <c r="CB29" i="5"/>
  <c r="CB25" i="5"/>
  <c r="CB21" i="5"/>
  <c r="CB27" i="5"/>
  <c r="CB15" i="5"/>
  <c r="CB13" i="5"/>
  <c r="CB12" i="5"/>
  <c r="CB26" i="5"/>
  <c r="CB19" i="5"/>
  <c r="CB17" i="5"/>
  <c r="CB14" i="5"/>
  <c r="CB23" i="5"/>
  <c r="CB22" i="5"/>
  <c r="CB18" i="5"/>
  <c r="CX27" i="7"/>
  <c r="CX28" i="7"/>
  <c r="CX24" i="7"/>
  <c r="CX19" i="7"/>
  <c r="CX15" i="7"/>
  <c r="CX26" i="7"/>
  <c r="CX25" i="7"/>
  <c r="CX23" i="7"/>
  <c r="CX20" i="7"/>
  <c r="CX16" i="7"/>
  <c r="CX12" i="7"/>
  <c r="CX30" i="7" s="1"/>
  <c r="CX21" i="7"/>
  <c r="CX29" i="7"/>
  <c r="CX14" i="7"/>
  <c r="CX22" i="7"/>
  <c r="CX13" i="7"/>
  <c r="CX17" i="7"/>
  <c r="CX18" i="7"/>
  <c r="DV27" i="7"/>
  <c r="DV28" i="7"/>
  <c r="DV24" i="7"/>
  <c r="DV23" i="7"/>
  <c r="DV19" i="7"/>
  <c r="DV15" i="7"/>
  <c r="DV29" i="7"/>
  <c r="DV20" i="7"/>
  <c r="DV16" i="7"/>
  <c r="DV12" i="7"/>
  <c r="DV22" i="7"/>
  <c r="DV26" i="7"/>
  <c r="DV25" i="7"/>
  <c r="DV21" i="7"/>
  <c r="DV13" i="7"/>
  <c r="DV18" i="7"/>
  <c r="DV17" i="7"/>
  <c r="DV14" i="7"/>
  <c r="BV29" i="5"/>
  <c r="BV28" i="5"/>
  <c r="BV27" i="5"/>
  <c r="BV26" i="5"/>
  <c r="BV25" i="5"/>
  <c r="BV24" i="5"/>
  <c r="BV23" i="5"/>
  <c r="BV22" i="5"/>
  <c r="BV21" i="5"/>
  <c r="BV20" i="5"/>
  <c r="BV19" i="5"/>
  <c r="BV18" i="5"/>
  <c r="BV17" i="5"/>
  <c r="BV16" i="5"/>
  <c r="BV15" i="5"/>
  <c r="BV14" i="5"/>
  <c r="BV13" i="5"/>
  <c r="BV12" i="5"/>
  <c r="HD29" i="7"/>
  <c r="HD25" i="7"/>
  <c r="HD26" i="7"/>
  <c r="HD22" i="7"/>
  <c r="HD23" i="7"/>
  <c r="HD21" i="7"/>
  <c r="HD17" i="7"/>
  <c r="HD28" i="7"/>
  <c r="HD27" i="7"/>
  <c r="HD18" i="7"/>
  <c r="HD14" i="7"/>
  <c r="HD24" i="7"/>
  <c r="HD19" i="7"/>
  <c r="HD16" i="7"/>
  <c r="HD15" i="7"/>
  <c r="HD13" i="7"/>
  <c r="HD20" i="7"/>
  <c r="HD12" i="7"/>
  <c r="FP26" i="7"/>
  <c r="FP27" i="7"/>
  <c r="FP23" i="7"/>
  <c r="FP25" i="7"/>
  <c r="FP24" i="7"/>
  <c r="FP18" i="7"/>
  <c r="FP22" i="7"/>
  <c r="FP19" i="7"/>
  <c r="FP15" i="7"/>
  <c r="FP29" i="7"/>
  <c r="FP20" i="7"/>
  <c r="FP12" i="7"/>
  <c r="FP17" i="7"/>
  <c r="FP14" i="7"/>
  <c r="FP13" i="7"/>
  <c r="FP28" i="7"/>
  <c r="FP21" i="7"/>
  <c r="FP16" i="7"/>
  <c r="CD29" i="6"/>
  <c r="CD27" i="6"/>
  <c r="CD25" i="6"/>
  <c r="CD23" i="6"/>
  <c r="CD21" i="6"/>
  <c r="CD19" i="6"/>
  <c r="CD17" i="6"/>
  <c r="CD15" i="6"/>
  <c r="CD14" i="6"/>
  <c r="CD12" i="6"/>
  <c r="CD28" i="6"/>
  <c r="CD26" i="6"/>
  <c r="CD24" i="6"/>
  <c r="CD22" i="6"/>
  <c r="CD20" i="6"/>
  <c r="CD18" i="6"/>
  <c r="CD16" i="6"/>
  <c r="CD13" i="6"/>
  <c r="BR10" i="7"/>
  <c r="BR9" i="7"/>
  <c r="F693" i="4"/>
  <c r="BR11" i="7"/>
  <c r="BL28" i="5"/>
  <c r="BL24" i="5"/>
  <c r="BL20" i="5"/>
  <c r="BL16" i="5"/>
  <c r="BL29" i="5"/>
  <c r="BL25" i="5"/>
  <c r="BL21" i="5"/>
  <c r="BL23" i="5"/>
  <c r="BL18" i="5"/>
  <c r="BL22" i="5"/>
  <c r="BL15" i="5"/>
  <c r="BL13" i="5"/>
  <c r="BL26" i="5"/>
  <c r="BL17" i="5"/>
  <c r="BL27" i="5"/>
  <c r="BL14" i="5"/>
  <c r="BL12" i="5"/>
  <c r="BL19" i="5"/>
  <c r="AN29" i="6"/>
  <c r="AN27" i="6"/>
  <c r="AN25" i="6"/>
  <c r="AN23" i="6"/>
  <c r="AN21" i="6"/>
  <c r="AN19" i="6"/>
  <c r="AN17" i="6"/>
  <c r="AN15" i="6"/>
  <c r="AN14" i="6"/>
  <c r="AN13" i="6"/>
  <c r="AN26" i="6"/>
  <c r="AN18" i="6"/>
  <c r="AN24" i="6"/>
  <c r="AN16" i="6"/>
  <c r="AN20" i="6"/>
  <c r="AN28" i="6"/>
  <c r="AN22" i="6"/>
  <c r="AN12" i="6"/>
  <c r="GB27" i="7"/>
  <c r="GB28" i="7"/>
  <c r="GB24" i="7"/>
  <c r="GB19" i="7"/>
  <c r="GB15" i="7"/>
  <c r="GB26" i="7"/>
  <c r="GB25" i="7"/>
  <c r="GB22" i="7"/>
  <c r="GB20" i="7"/>
  <c r="GB16" i="7"/>
  <c r="GB12" i="7"/>
  <c r="GB30" i="7" s="1"/>
  <c r="GB23" i="7"/>
  <c r="GB29" i="7"/>
  <c r="GB21" i="7"/>
  <c r="GB18" i="7"/>
  <c r="GB14" i="7"/>
  <c r="GB13" i="7"/>
  <c r="GB17" i="7"/>
  <c r="AR11" i="6"/>
  <c r="AR10" i="6"/>
  <c r="E670" i="4"/>
  <c r="AR9" i="6"/>
  <c r="P10" i="7"/>
  <c r="P11" i="7"/>
  <c r="P9" i="7"/>
  <c r="H686" i="4"/>
  <c r="BP10" i="5"/>
  <c r="BP9" i="5"/>
  <c r="F652" i="4"/>
  <c r="BP11" i="5"/>
  <c r="BH11" i="6"/>
  <c r="BH10" i="6"/>
  <c r="I670" i="4"/>
  <c r="BH9" i="6"/>
  <c r="GX26" i="7"/>
  <c r="GX27" i="7"/>
  <c r="GX23" i="7"/>
  <c r="GX25" i="7"/>
  <c r="GX24" i="7"/>
  <c r="GX18" i="7"/>
  <c r="GX22" i="7"/>
  <c r="GX19" i="7"/>
  <c r="GX15" i="7"/>
  <c r="GX29" i="7"/>
  <c r="GX20" i="7"/>
  <c r="GX28" i="7"/>
  <c r="GX12" i="7"/>
  <c r="GX21" i="7"/>
  <c r="GX17" i="7"/>
  <c r="GX16" i="7"/>
  <c r="GX14" i="7"/>
  <c r="GX13" i="7"/>
  <c r="EH11" i="7"/>
  <c r="EH9" i="7"/>
  <c r="H699" i="4"/>
  <c r="EH10" i="7"/>
  <c r="GT28" i="7"/>
  <c r="GT24" i="7"/>
  <c r="GT29" i="7"/>
  <c r="GT25" i="7"/>
  <c r="GT27" i="7"/>
  <c r="GT26" i="7"/>
  <c r="GT23" i="7"/>
  <c r="GT20" i="7"/>
  <c r="GT16" i="7"/>
  <c r="GT21" i="7"/>
  <c r="GT17" i="7"/>
  <c r="GT13" i="7"/>
  <c r="GT22" i="7"/>
  <c r="GT15" i="7"/>
  <c r="GT19" i="7"/>
  <c r="GT12" i="7"/>
  <c r="GT18" i="7"/>
  <c r="GT14" i="7"/>
  <c r="AF11" i="7"/>
  <c r="AF9" i="7"/>
  <c r="G688" i="4"/>
  <c r="AF10" i="7"/>
  <c r="BX29" i="5"/>
  <c r="BX28" i="5"/>
  <c r="BX27" i="5"/>
  <c r="BX26" i="5"/>
  <c r="BX25" i="5"/>
  <c r="BX24" i="5"/>
  <c r="BX23" i="5"/>
  <c r="BX22" i="5"/>
  <c r="BX21" i="5"/>
  <c r="BX20" i="5"/>
  <c r="BX19" i="5"/>
  <c r="BX18" i="5"/>
  <c r="BX17" i="5"/>
  <c r="BX16" i="5"/>
  <c r="BX15" i="5"/>
  <c r="BX14" i="5"/>
  <c r="BX13" i="5"/>
  <c r="BX12" i="5"/>
  <c r="ED11" i="5"/>
  <c r="ED9" i="5"/>
  <c r="ED10" i="5"/>
  <c r="G659" i="4"/>
  <c r="CP10" i="7"/>
  <c r="CP11" i="7"/>
  <c r="CP9" i="7"/>
  <c r="G695" i="4"/>
  <c r="AX11" i="6"/>
  <c r="AX10" i="6"/>
  <c r="AX9" i="6"/>
  <c r="F671" i="4"/>
  <c r="CX27" i="5"/>
  <c r="CX23" i="5"/>
  <c r="CX19" i="5"/>
  <c r="CX15" i="5"/>
  <c r="CX28" i="5"/>
  <c r="CX24" i="5"/>
  <c r="CX26" i="5"/>
  <c r="CX25" i="5"/>
  <c r="CX13" i="5"/>
  <c r="CX17" i="5"/>
  <c r="CX20" i="5"/>
  <c r="CX12" i="5"/>
  <c r="CX29" i="5"/>
  <c r="CX18" i="5"/>
  <c r="CX16" i="5"/>
  <c r="CX22" i="5"/>
  <c r="CX14" i="5"/>
  <c r="CX21" i="5"/>
  <c r="AL27" i="5"/>
  <c r="AL23" i="5"/>
  <c r="AL19" i="5"/>
  <c r="AL15" i="5"/>
  <c r="AL28" i="5"/>
  <c r="AL24" i="5"/>
  <c r="AL26" i="5"/>
  <c r="AL25" i="5"/>
  <c r="AL13" i="5"/>
  <c r="AL12" i="5"/>
  <c r="AL17" i="5"/>
  <c r="AL14" i="5"/>
  <c r="AL29" i="5"/>
  <c r="AL22" i="5"/>
  <c r="AL20" i="5"/>
  <c r="AL21" i="5"/>
  <c r="AL18" i="5"/>
  <c r="AL16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AP29" i="7"/>
  <c r="AP25" i="7"/>
  <c r="AP26" i="7"/>
  <c r="AP22" i="7"/>
  <c r="AP21" i="7"/>
  <c r="AP17" i="7"/>
  <c r="AP18" i="7"/>
  <c r="AP14" i="7"/>
  <c r="AP27" i="7"/>
  <c r="AP28" i="7"/>
  <c r="AP20" i="7"/>
  <c r="AP19" i="7"/>
  <c r="AP13" i="7"/>
  <c r="AP24" i="7"/>
  <c r="AP15" i="7"/>
  <c r="AP23" i="7"/>
  <c r="AP12" i="7"/>
  <c r="AP30" i="7" s="1"/>
  <c r="AP16" i="7"/>
  <c r="DV28" i="6"/>
  <c r="DV26" i="6"/>
  <c r="DV24" i="6"/>
  <c r="DV22" i="6"/>
  <c r="DV20" i="6"/>
  <c r="DV18" i="6"/>
  <c r="DV16" i="6"/>
  <c r="DV14" i="6"/>
  <c r="DV13" i="6"/>
  <c r="DV29" i="6"/>
  <c r="DV27" i="6"/>
  <c r="DV25" i="6"/>
  <c r="DV23" i="6"/>
  <c r="DV21" i="6"/>
  <c r="DV19" i="6"/>
  <c r="DV17" i="6"/>
  <c r="DV12" i="6"/>
  <c r="DV15" i="6"/>
  <c r="HH27" i="7"/>
  <c r="HH28" i="7"/>
  <c r="HH24" i="7"/>
  <c r="HH19" i="7"/>
  <c r="HH15" i="7"/>
  <c r="HH26" i="7"/>
  <c r="HH25" i="7"/>
  <c r="HH22" i="7"/>
  <c r="HH20" i="7"/>
  <c r="HH16" i="7"/>
  <c r="HH12" i="7"/>
  <c r="HH29" i="7"/>
  <c r="HH21" i="7"/>
  <c r="HH14" i="7"/>
  <c r="HH13" i="7"/>
  <c r="HH23" i="7"/>
  <c r="HH18" i="7"/>
  <c r="HH17" i="7"/>
  <c r="DP29" i="6"/>
  <c r="DP27" i="6"/>
  <c r="DP25" i="6"/>
  <c r="DP23" i="6"/>
  <c r="DP21" i="6"/>
  <c r="DP19" i="6"/>
  <c r="DP17" i="6"/>
  <c r="DP15" i="6"/>
  <c r="DP13" i="6"/>
  <c r="DP28" i="6"/>
  <c r="DP26" i="6"/>
  <c r="DP24" i="6"/>
  <c r="DP22" i="6"/>
  <c r="DP20" i="6"/>
  <c r="DP18" i="6"/>
  <c r="DP16" i="6"/>
  <c r="DP12" i="6"/>
  <c r="DP14" i="6"/>
  <c r="GD28" i="7"/>
  <c r="GD24" i="7"/>
  <c r="GD29" i="7"/>
  <c r="GD25" i="7"/>
  <c r="GD27" i="7"/>
  <c r="GD26" i="7"/>
  <c r="GD22" i="7"/>
  <c r="GD20" i="7"/>
  <c r="GD16" i="7"/>
  <c r="GD21" i="7"/>
  <c r="GD17" i="7"/>
  <c r="GD13" i="7"/>
  <c r="GD23" i="7"/>
  <c r="GD15" i="7"/>
  <c r="GD14" i="7"/>
  <c r="GD12" i="7"/>
  <c r="GD18" i="7"/>
  <c r="GD19" i="7"/>
  <c r="FZ26" i="7"/>
  <c r="FZ27" i="7"/>
  <c r="FZ23" i="7"/>
  <c r="FZ29" i="7"/>
  <c r="FZ28" i="7"/>
  <c r="FZ18" i="7"/>
  <c r="FZ19" i="7"/>
  <c r="FZ15" i="7"/>
  <c r="FZ25" i="7"/>
  <c r="FZ24" i="7"/>
  <c r="FZ21" i="7"/>
  <c r="FZ20" i="7"/>
  <c r="FZ17" i="7"/>
  <c r="FZ16" i="7"/>
  <c r="FZ13" i="7"/>
  <c r="FZ12" i="7"/>
  <c r="FZ22" i="7"/>
  <c r="FZ14" i="7"/>
  <c r="CZ28" i="7"/>
  <c r="CZ29" i="7"/>
  <c r="CZ25" i="7"/>
  <c r="CZ27" i="7"/>
  <c r="CZ26" i="7"/>
  <c r="CZ23" i="7"/>
  <c r="CZ20" i="7"/>
  <c r="CZ16" i="7"/>
  <c r="CZ21" i="7"/>
  <c r="CZ17" i="7"/>
  <c r="CZ13" i="7"/>
  <c r="CZ22" i="7"/>
  <c r="CZ24" i="7"/>
  <c r="CZ15" i="7"/>
  <c r="CZ19" i="7"/>
  <c r="CZ14" i="7"/>
  <c r="CZ18" i="7"/>
  <c r="CZ12" i="7"/>
  <c r="BN29" i="7"/>
  <c r="BN25" i="7"/>
  <c r="BN26" i="7"/>
  <c r="BN22" i="7"/>
  <c r="BN21" i="7"/>
  <c r="BN17" i="7"/>
  <c r="BN28" i="7"/>
  <c r="BN27" i="7"/>
  <c r="BN24" i="7"/>
  <c r="BN18" i="7"/>
  <c r="BN14" i="7"/>
  <c r="BN19" i="7"/>
  <c r="BN20" i="7"/>
  <c r="BN16" i="7"/>
  <c r="BN15" i="7"/>
  <c r="BN12" i="7"/>
  <c r="BN23" i="7"/>
  <c r="BN13" i="7"/>
  <c r="AN26" i="5"/>
  <c r="AN22" i="5"/>
  <c r="AN18" i="5"/>
  <c r="AN14" i="5"/>
  <c r="AN12" i="5"/>
  <c r="AN27" i="5"/>
  <c r="AN23" i="5"/>
  <c r="AN24" i="5"/>
  <c r="AN20" i="5"/>
  <c r="AN15" i="5"/>
  <c r="AN25" i="5"/>
  <c r="AN19" i="5"/>
  <c r="AN13" i="5"/>
  <c r="AN29" i="5"/>
  <c r="AN28" i="5"/>
  <c r="AN21" i="5"/>
  <c r="AN17" i="5"/>
  <c r="AN16" i="5"/>
  <c r="BF11" i="6"/>
  <c r="BF10" i="6"/>
  <c r="BF9" i="6"/>
  <c r="H671" i="4"/>
  <c r="EJ11" i="5"/>
  <c r="I658" i="4"/>
  <c r="EJ10" i="5"/>
  <c r="EJ9" i="5"/>
  <c r="F10" i="10"/>
  <c r="F11" i="9"/>
  <c r="F10" i="9"/>
  <c r="F11" i="10"/>
  <c r="F9" i="10"/>
  <c r="BE9" i="8"/>
  <c r="AH9" i="8"/>
  <c r="J9" i="8"/>
  <c r="F9" i="9"/>
  <c r="F11" i="5"/>
  <c r="F9" i="5"/>
  <c r="F10" i="5"/>
  <c r="E647" i="4"/>
  <c r="BH10" i="5"/>
  <c r="BH9" i="5"/>
  <c r="I650" i="4"/>
  <c r="BH11" i="5"/>
  <c r="CD9" i="8"/>
  <c r="ET9" i="6"/>
  <c r="ET11" i="6"/>
  <c r="ET10" i="6"/>
  <c r="FN9" i="6"/>
  <c r="F685" i="4"/>
  <c r="FH26" i="7"/>
  <c r="FH27" i="7"/>
  <c r="FH23" i="7"/>
  <c r="FH29" i="7"/>
  <c r="FH28" i="7"/>
  <c r="FH22" i="7"/>
  <c r="FH18" i="7"/>
  <c r="FH19" i="7"/>
  <c r="FH15" i="7"/>
  <c r="FH21" i="7"/>
  <c r="FH20" i="7"/>
  <c r="FH17" i="7"/>
  <c r="FH16" i="7"/>
  <c r="FH12" i="7"/>
  <c r="FH14" i="7"/>
  <c r="FH13" i="7"/>
  <c r="FH24" i="7"/>
  <c r="FH25" i="7"/>
  <c r="AN9" i="8"/>
  <c r="BL9" i="8"/>
  <c r="AF9" i="5"/>
  <c r="AF10" i="5"/>
  <c r="G648" i="4"/>
  <c r="AF11" i="5"/>
  <c r="BD9" i="7"/>
  <c r="BD11" i="7"/>
  <c r="BD10" i="7"/>
  <c r="H690" i="4"/>
  <c r="EB9" i="7"/>
  <c r="EB10" i="7"/>
  <c r="EB11" i="7"/>
  <c r="G698" i="4"/>
  <c r="DR11" i="6"/>
  <c r="DR10" i="6"/>
  <c r="DR9" i="6"/>
  <c r="I679" i="4"/>
  <c r="F9" i="6"/>
  <c r="E661" i="4"/>
  <c r="F11" i="6"/>
  <c r="F10" i="6"/>
  <c r="BJ28" i="6"/>
  <c r="BJ26" i="6"/>
  <c r="BJ24" i="6"/>
  <c r="BJ22" i="6"/>
  <c r="BJ20" i="6"/>
  <c r="BJ18" i="6"/>
  <c r="BJ16" i="6"/>
  <c r="BJ14" i="6"/>
  <c r="BJ13" i="6"/>
  <c r="BJ29" i="6"/>
  <c r="BJ27" i="6"/>
  <c r="BJ25" i="6"/>
  <c r="BJ23" i="6"/>
  <c r="BJ21" i="6"/>
  <c r="BJ19" i="6"/>
  <c r="BJ17" i="6"/>
  <c r="BJ12" i="6"/>
  <c r="BJ15" i="6"/>
  <c r="L11" i="10"/>
  <c r="L9" i="10"/>
  <c r="L10" i="10"/>
  <c r="L9" i="9"/>
  <c r="L10" i="9"/>
  <c r="P9" i="8"/>
  <c r="L11" i="9"/>
  <c r="L11" i="5"/>
  <c r="L10" i="5"/>
  <c r="G646" i="4"/>
  <c r="L9" i="5"/>
  <c r="FX30" i="7"/>
  <c r="BF10" i="5"/>
  <c r="BF9" i="5"/>
  <c r="BF11" i="5"/>
  <c r="H651" i="4"/>
  <c r="BX11" i="7"/>
  <c r="BX9" i="7"/>
  <c r="H692" i="4"/>
  <c r="BX10" i="7"/>
  <c r="V9" i="6"/>
  <c r="V11" i="6"/>
  <c r="V10" i="6"/>
  <c r="I661" i="4"/>
  <c r="AH11" i="7"/>
  <c r="AH9" i="7"/>
  <c r="AH10" i="7"/>
  <c r="G689" i="4"/>
  <c r="J11" i="7"/>
  <c r="J9" i="7"/>
  <c r="J10" i="7"/>
  <c r="F687" i="4"/>
  <c r="F27" i="7"/>
  <c r="F28" i="7"/>
  <c r="F24" i="7"/>
  <c r="F19" i="7"/>
  <c r="F26" i="7"/>
  <c r="F25" i="7"/>
  <c r="HR25" i="7" s="1"/>
  <c r="F23" i="7"/>
  <c r="F20" i="7"/>
  <c r="F16" i="7"/>
  <c r="F12" i="7"/>
  <c r="F22" i="7"/>
  <c r="F21" i="7"/>
  <c r="F14" i="7"/>
  <c r="F13" i="7"/>
  <c r="HR13" i="7" s="1"/>
  <c r="F29" i="7"/>
  <c r="F17" i="7"/>
  <c r="F15" i="7"/>
  <c r="F18" i="7"/>
  <c r="FD29" i="6"/>
  <c r="T28" i="6"/>
  <c r="FD27" i="6"/>
  <c r="T26" i="6"/>
  <c r="FD25" i="6"/>
  <c r="T24" i="6"/>
  <c r="FD23" i="6"/>
  <c r="T22" i="6"/>
  <c r="FD21" i="6"/>
  <c r="T20" i="6"/>
  <c r="FD19" i="6"/>
  <c r="T18" i="6"/>
  <c r="FD17" i="6"/>
  <c r="T16" i="6"/>
  <c r="FD15" i="6"/>
  <c r="T14" i="6"/>
  <c r="FD28" i="6"/>
  <c r="FD26" i="6"/>
  <c r="FD24" i="6"/>
  <c r="FD22" i="6"/>
  <c r="FD20" i="6"/>
  <c r="FD18" i="6"/>
  <c r="FD16" i="6"/>
  <c r="FD13" i="6"/>
  <c r="T12" i="6"/>
  <c r="T29" i="6"/>
  <c r="T27" i="6"/>
  <c r="T25" i="6"/>
  <c r="T23" i="6"/>
  <c r="T21" i="6"/>
  <c r="T19" i="6"/>
  <c r="T17" i="6"/>
  <c r="T13" i="6"/>
  <c r="FD12" i="6"/>
  <c r="FD14" i="6"/>
  <c r="T15" i="6"/>
  <c r="EN29" i="6"/>
  <c r="D28" i="6"/>
  <c r="EN27" i="6"/>
  <c r="D26" i="6"/>
  <c r="EN25" i="6"/>
  <c r="D24" i="6"/>
  <c r="EN23" i="6"/>
  <c r="D22" i="6"/>
  <c r="EN21" i="6"/>
  <c r="D20" i="6"/>
  <c r="EN19" i="6"/>
  <c r="D18" i="6"/>
  <c r="EN17" i="6"/>
  <c r="D16" i="6"/>
  <c r="EN15" i="6"/>
  <c r="D14" i="6"/>
  <c r="EN28" i="6"/>
  <c r="EN26" i="6"/>
  <c r="EN24" i="6"/>
  <c r="EN22" i="6"/>
  <c r="EN20" i="6"/>
  <c r="EN18" i="6"/>
  <c r="EN16" i="6"/>
  <c r="EN13" i="6"/>
  <c r="D12" i="6"/>
  <c r="D29" i="6"/>
  <c r="D27" i="6"/>
  <c r="D25" i="6"/>
  <c r="D23" i="6"/>
  <c r="D21" i="6"/>
  <c r="D19" i="6"/>
  <c r="D17" i="6"/>
  <c r="D15" i="6"/>
  <c r="EN14" i="6"/>
  <c r="D13" i="6"/>
  <c r="EN12" i="6"/>
  <c r="EN30" i="6" s="1"/>
  <c r="DP26" i="5"/>
  <c r="DP22" i="5"/>
  <c r="DP18" i="5"/>
  <c r="DP14" i="5"/>
  <c r="DP27" i="5"/>
  <c r="DP23" i="5"/>
  <c r="DP28" i="5"/>
  <c r="DP19" i="5"/>
  <c r="DP13" i="5"/>
  <c r="DP29" i="5"/>
  <c r="DP21" i="5"/>
  <c r="DP17" i="5"/>
  <c r="DP25" i="5"/>
  <c r="DP12" i="5"/>
  <c r="DP20" i="5"/>
  <c r="DP24" i="5"/>
  <c r="DP16" i="5"/>
  <c r="DP15" i="5"/>
  <c r="FD28" i="7"/>
  <c r="FD24" i="7"/>
  <c r="FD29" i="7"/>
  <c r="FD25" i="7"/>
  <c r="FD20" i="7"/>
  <c r="FD16" i="7"/>
  <c r="FD22" i="7"/>
  <c r="FD21" i="7"/>
  <c r="FD17" i="7"/>
  <c r="FD13" i="7"/>
  <c r="FD23" i="7"/>
  <c r="FD18" i="7"/>
  <c r="FD27" i="7"/>
  <c r="FD19" i="7"/>
  <c r="FD12" i="7"/>
  <c r="FD15" i="7"/>
  <c r="FD26" i="7"/>
  <c r="FD14" i="7"/>
  <c r="BZ27" i="7"/>
  <c r="BZ28" i="7"/>
  <c r="BZ24" i="7"/>
  <c r="BZ22" i="7"/>
  <c r="BZ19" i="7"/>
  <c r="BZ15" i="7"/>
  <c r="BZ29" i="7"/>
  <c r="BZ20" i="7"/>
  <c r="BZ16" i="7"/>
  <c r="BZ12" i="7"/>
  <c r="BZ23" i="7"/>
  <c r="BZ26" i="7"/>
  <c r="BZ25" i="7"/>
  <c r="BZ18" i="7"/>
  <c r="BZ17" i="7"/>
  <c r="BZ14" i="7"/>
  <c r="BZ13" i="7"/>
  <c r="BZ21" i="7"/>
  <c r="BZ29" i="5"/>
  <c r="BZ25" i="5"/>
  <c r="BZ21" i="5"/>
  <c r="BZ17" i="5"/>
  <c r="BZ13" i="5"/>
  <c r="BZ26" i="5"/>
  <c r="BZ22" i="5"/>
  <c r="BZ19" i="5"/>
  <c r="BZ24" i="5"/>
  <c r="BZ23" i="5"/>
  <c r="BZ14" i="5"/>
  <c r="BZ27" i="5"/>
  <c r="BZ18" i="5"/>
  <c r="BZ20" i="5"/>
  <c r="BZ28" i="5"/>
  <c r="BZ16" i="5"/>
  <c r="BZ15" i="5"/>
  <c r="BZ12" i="5"/>
  <c r="BZ30" i="5" s="1"/>
  <c r="T29" i="5"/>
  <c r="T28" i="5"/>
  <c r="T27" i="5"/>
  <c r="T26" i="5"/>
  <c r="T25" i="5"/>
  <c r="T24" i="5"/>
  <c r="T23" i="5"/>
  <c r="T22" i="5"/>
  <c r="T21" i="5"/>
  <c r="T20" i="5"/>
  <c r="T19" i="5"/>
  <c r="T18" i="5"/>
  <c r="T17" i="5"/>
  <c r="T16" i="5"/>
  <c r="T15" i="5"/>
  <c r="T14" i="5"/>
  <c r="T13" i="5"/>
  <c r="T12" i="5"/>
  <c r="P14" i="9"/>
  <c r="P12" i="9"/>
  <c r="P15" i="9" s="1"/>
  <c r="P13" i="9"/>
  <c r="AT28" i="6"/>
  <c r="AT26" i="6"/>
  <c r="AT24" i="6"/>
  <c r="AT22" i="6"/>
  <c r="AT20" i="6"/>
  <c r="AT18" i="6"/>
  <c r="AT16" i="6"/>
  <c r="AT15" i="6"/>
  <c r="AT13" i="6"/>
  <c r="AT12" i="6"/>
  <c r="AT14" i="6"/>
  <c r="AT29" i="6"/>
  <c r="AT21" i="6"/>
  <c r="AT27" i="6"/>
  <c r="AT19" i="6"/>
  <c r="AT25" i="6"/>
  <c r="AT23" i="6"/>
  <c r="AT17" i="6"/>
  <c r="D17" i="10"/>
  <c r="D15" i="10"/>
  <c r="D13" i="10"/>
  <c r="D18" i="10"/>
  <c r="D16" i="10"/>
  <c r="D14" i="10"/>
  <c r="D12" i="10"/>
  <c r="FJ27" i="7"/>
  <c r="FJ28" i="7"/>
  <c r="FJ24" i="7"/>
  <c r="FJ19" i="7"/>
  <c r="FJ15" i="7"/>
  <c r="FJ26" i="7"/>
  <c r="FJ25" i="7"/>
  <c r="FJ23" i="7"/>
  <c r="FJ20" i="7"/>
  <c r="FJ16" i="7"/>
  <c r="FJ12" i="7"/>
  <c r="FJ21" i="7"/>
  <c r="FJ29" i="7"/>
  <c r="FJ14" i="7"/>
  <c r="FJ13" i="7"/>
  <c r="FJ17" i="7"/>
  <c r="FJ22" i="7"/>
  <c r="FJ18" i="7"/>
  <c r="EL28" i="6"/>
  <c r="EL26" i="6"/>
  <c r="EL24" i="6"/>
  <c r="EL22" i="6"/>
  <c r="EL20" i="6"/>
  <c r="EL18" i="6"/>
  <c r="EL16" i="6"/>
  <c r="EL13" i="6"/>
  <c r="EL12" i="6"/>
  <c r="EL25" i="6"/>
  <c r="EL17" i="6"/>
  <c r="EL14" i="6"/>
  <c r="EL23" i="6"/>
  <c r="EL15" i="6"/>
  <c r="EL27" i="6"/>
  <c r="EL21" i="6"/>
  <c r="EL29" i="6"/>
  <c r="EL19" i="6"/>
  <c r="X28" i="7"/>
  <c r="X29" i="7"/>
  <c r="X25" i="7"/>
  <c r="X27" i="7"/>
  <c r="X26" i="7"/>
  <c r="X22" i="7"/>
  <c r="X20" i="7"/>
  <c r="X16" i="7"/>
  <c r="X24" i="7"/>
  <c r="X21" i="7"/>
  <c r="X17" i="7"/>
  <c r="X13" i="7"/>
  <c r="X19" i="7"/>
  <c r="X15" i="7"/>
  <c r="X14" i="7"/>
  <c r="X12" i="7"/>
  <c r="X18" i="7"/>
  <c r="X23" i="7"/>
  <c r="GR27" i="7"/>
  <c r="GR28" i="7"/>
  <c r="GR24" i="7"/>
  <c r="GR19" i="7"/>
  <c r="GR15" i="7"/>
  <c r="GR26" i="7"/>
  <c r="GR25" i="7"/>
  <c r="GR23" i="7"/>
  <c r="GR20" i="7"/>
  <c r="GR16" i="7"/>
  <c r="GR12" i="7"/>
  <c r="GR22" i="7"/>
  <c r="GR21" i="7"/>
  <c r="GR14" i="7"/>
  <c r="GR13" i="7"/>
  <c r="GR17" i="7"/>
  <c r="GR18" i="7"/>
  <c r="GR29" i="7"/>
  <c r="HN26" i="7"/>
  <c r="HN27" i="7"/>
  <c r="HN23" i="7"/>
  <c r="HN25" i="7"/>
  <c r="HN24" i="7"/>
  <c r="HN18" i="7"/>
  <c r="HN19" i="7"/>
  <c r="HN15" i="7"/>
  <c r="HN28" i="7"/>
  <c r="HN22" i="7"/>
  <c r="HN14" i="7"/>
  <c r="HN29" i="7"/>
  <c r="HN21" i="7"/>
  <c r="HN13" i="7"/>
  <c r="HN20" i="7"/>
  <c r="HN16" i="7"/>
  <c r="HN12" i="7"/>
  <c r="HN17" i="7"/>
  <c r="DN27" i="7"/>
  <c r="DN28" i="7"/>
  <c r="DN24" i="7"/>
  <c r="DN19" i="7"/>
  <c r="DN15" i="7"/>
  <c r="DN26" i="7"/>
  <c r="DN25" i="7"/>
  <c r="DN22" i="7"/>
  <c r="DN20" i="7"/>
  <c r="DN16" i="7"/>
  <c r="DN12" i="7"/>
  <c r="DN23" i="7"/>
  <c r="DN29" i="7"/>
  <c r="DN21" i="7"/>
  <c r="DN18" i="7"/>
  <c r="DN17" i="7"/>
  <c r="DN14" i="7"/>
  <c r="DN13" i="7"/>
  <c r="AB28" i="6"/>
  <c r="AB26" i="6"/>
  <c r="AB24" i="6"/>
  <c r="AB22" i="6"/>
  <c r="AB20" i="6"/>
  <c r="AB18" i="6"/>
  <c r="AB16" i="6"/>
  <c r="AB14" i="6"/>
  <c r="AB15" i="6"/>
  <c r="AB12" i="6"/>
  <c r="AB27" i="6"/>
  <c r="AB19" i="6"/>
  <c r="AB25" i="6"/>
  <c r="AB17" i="6"/>
  <c r="AB29" i="6"/>
  <c r="AB23" i="6"/>
  <c r="AB13" i="6"/>
  <c r="AB21" i="6"/>
  <c r="X14" i="10"/>
  <c r="X12" i="10"/>
  <c r="X13" i="10"/>
  <c r="AB30" i="6" l="1"/>
  <c r="HR18" i="7"/>
  <c r="F30" i="7"/>
  <c r="HR12" i="7"/>
  <c r="HR28" i="7"/>
  <c r="J29" i="7"/>
  <c r="J25" i="7"/>
  <c r="J26" i="7"/>
  <c r="J22" i="7"/>
  <c r="J21" i="7"/>
  <c r="J17" i="7"/>
  <c r="J18" i="7"/>
  <c r="J14" i="7"/>
  <c r="J27" i="7"/>
  <c r="J24" i="7"/>
  <c r="J23" i="7"/>
  <c r="J28" i="7"/>
  <c r="J20" i="7"/>
  <c r="HV20" i="7" s="1"/>
  <c r="BJ20" i="8" s="1"/>
  <c r="J19" i="7"/>
  <c r="J15" i="7"/>
  <c r="J13" i="7"/>
  <c r="J12" i="7"/>
  <c r="J16" i="7"/>
  <c r="BF29" i="5"/>
  <c r="BF28" i="5"/>
  <c r="BF27" i="5"/>
  <c r="BF26" i="5"/>
  <c r="BF25" i="5"/>
  <c r="BF24" i="5"/>
  <c r="BF23" i="5"/>
  <c r="BF22" i="5"/>
  <c r="BF21" i="5"/>
  <c r="BF20" i="5"/>
  <c r="BF19" i="5"/>
  <c r="BF18" i="5"/>
  <c r="BF17" i="5"/>
  <c r="BF16" i="5"/>
  <c r="BF15" i="5"/>
  <c r="BF14" i="5"/>
  <c r="BF13" i="5"/>
  <c r="BF12" i="5"/>
  <c r="L17" i="10"/>
  <c r="L15" i="10"/>
  <c r="L13" i="10"/>
  <c r="L18" i="10"/>
  <c r="L16" i="10"/>
  <c r="AF16" i="10" s="1"/>
  <c r="L14" i="10"/>
  <c r="L12" i="10"/>
  <c r="BH29" i="5"/>
  <c r="BH28" i="5"/>
  <c r="FD28" i="5" s="1"/>
  <c r="X28" i="8" s="1"/>
  <c r="BH27" i="5"/>
  <c r="BH26" i="5"/>
  <c r="FD26" i="5" s="1"/>
  <c r="X26" i="8" s="1"/>
  <c r="BH25" i="5"/>
  <c r="BH24" i="5"/>
  <c r="FD24" i="5" s="1"/>
  <c r="X24" i="8" s="1"/>
  <c r="BH23" i="5"/>
  <c r="BH22" i="5"/>
  <c r="BH21" i="5"/>
  <c r="FD21" i="5" s="1"/>
  <c r="X21" i="8" s="1"/>
  <c r="BH20" i="5"/>
  <c r="BH19" i="5"/>
  <c r="BH18" i="5"/>
  <c r="BH17" i="5"/>
  <c r="FD17" i="5" s="1"/>
  <c r="X17" i="8" s="1"/>
  <c r="BH16" i="5"/>
  <c r="FD16" i="5" s="1"/>
  <c r="X16" i="8" s="1"/>
  <c r="BH15" i="5"/>
  <c r="BH14" i="5"/>
  <c r="BH13" i="5"/>
  <c r="BH12" i="5"/>
  <c r="BH30" i="5" s="1"/>
  <c r="BF29" i="6"/>
  <c r="BF27" i="6"/>
  <c r="BF25" i="6"/>
  <c r="BF23" i="6"/>
  <c r="BF21" i="6"/>
  <c r="BF19" i="6"/>
  <c r="BF17" i="6"/>
  <c r="BF28" i="6"/>
  <c r="BF26" i="6"/>
  <c r="BF24" i="6"/>
  <c r="BF22" i="6"/>
  <c r="BF20" i="6"/>
  <c r="BF18" i="6"/>
  <c r="BF16" i="6"/>
  <c r="BF15" i="6"/>
  <c r="BF14" i="6"/>
  <c r="BF12" i="6"/>
  <c r="BF13" i="6"/>
  <c r="AN30" i="5"/>
  <c r="CP27" i="7"/>
  <c r="CP28" i="7"/>
  <c r="CP24" i="7"/>
  <c r="CP23" i="7"/>
  <c r="CP19" i="7"/>
  <c r="CP15" i="7"/>
  <c r="CP29" i="7"/>
  <c r="CP20" i="7"/>
  <c r="CP16" i="7"/>
  <c r="CP12" i="7"/>
  <c r="CP26" i="7"/>
  <c r="CP25" i="7"/>
  <c r="CP21" i="7"/>
  <c r="CP13" i="7"/>
  <c r="CP18" i="7"/>
  <c r="CP17" i="7"/>
  <c r="CP22" i="7"/>
  <c r="CP14" i="7"/>
  <c r="P29" i="6"/>
  <c r="EZ28" i="6"/>
  <c r="P27" i="6"/>
  <c r="EZ26" i="6"/>
  <c r="P25" i="6"/>
  <c r="EZ24" i="6"/>
  <c r="P23" i="6"/>
  <c r="EZ22" i="6"/>
  <c r="P21" i="6"/>
  <c r="EZ20" i="6"/>
  <c r="P19" i="6"/>
  <c r="EZ18" i="6"/>
  <c r="P17" i="6"/>
  <c r="EZ16" i="6"/>
  <c r="P15" i="6"/>
  <c r="EZ14" i="6"/>
  <c r="P28" i="6"/>
  <c r="P26" i="6"/>
  <c r="P24" i="6"/>
  <c r="P22" i="6"/>
  <c r="P20" i="6"/>
  <c r="P18" i="6"/>
  <c r="P16" i="6"/>
  <c r="P13" i="6"/>
  <c r="EZ12" i="6"/>
  <c r="P14" i="6"/>
  <c r="P12" i="6"/>
  <c r="EZ27" i="6"/>
  <c r="EZ19" i="6"/>
  <c r="EZ25" i="6"/>
  <c r="EZ17" i="6"/>
  <c r="EZ29" i="6"/>
  <c r="EZ23" i="6"/>
  <c r="EZ13" i="6"/>
  <c r="EZ21" i="6"/>
  <c r="EZ15" i="6"/>
  <c r="DN28" i="6"/>
  <c r="DN26" i="6"/>
  <c r="DN24" i="6"/>
  <c r="DN22" i="6"/>
  <c r="DN20" i="6"/>
  <c r="DN18" i="6"/>
  <c r="DN16" i="6"/>
  <c r="DN29" i="6"/>
  <c r="DN27" i="6"/>
  <c r="DN25" i="6"/>
  <c r="DN23" i="6"/>
  <c r="DN21" i="6"/>
  <c r="DN19" i="6"/>
  <c r="DN17" i="6"/>
  <c r="DN13" i="6"/>
  <c r="DN12" i="6"/>
  <c r="DN14" i="6"/>
  <c r="DN15" i="6"/>
  <c r="AZ29" i="5"/>
  <c r="AZ28" i="5"/>
  <c r="AZ27" i="5"/>
  <c r="AZ26" i="5"/>
  <c r="AZ25" i="5"/>
  <c r="AZ24" i="5"/>
  <c r="AZ23" i="5"/>
  <c r="AZ22" i="5"/>
  <c r="AZ21" i="5"/>
  <c r="AZ20" i="5"/>
  <c r="AZ19" i="5"/>
  <c r="AZ18" i="5"/>
  <c r="AZ17" i="5"/>
  <c r="AZ16" i="5"/>
  <c r="AZ15" i="5"/>
  <c r="AZ14" i="5"/>
  <c r="AZ13" i="5"/>
  <c r="AZ12" i="5"/>
  <c r="AT30" i="5"/>
  <c r="FB30" i="7"/>
  <c r="DV30" i="5"/>
  <c r="CV28" i="6"/>
  <c r="CV26" i="6"/>
  <c r="CV24" i="6"/>
  <c r="CV22" i="6"/>
  <c r="CV20" i="6"/>
  <c r="CV18" i="6"/>
  <c r="CV16" i="6"/>
  <c r="CV14" i="6"/>
  <c r="CV12" i="6"/>
  <c r="CV29" i="6"/>
  <c r="CV27" i="6"/>
  <c r="CV25" i="6"/>
  <c r="CV23" i="6"/>
  <c r="CV21" i="6"/>
  <c r="CV19" i="6"/>
  <c r="CV17" i="6"/>
  <c r="CV15" i="6"/>
  <c r="CV13" i="6"/>
  <c r="IH17" i="7"/>
  <c r="BV17" i="8" s="1"/>
  <c r="IH23" i="7"/>
  <c r="BV23" i="8" s="1"/>
  <c r="IH26" i="7"/>
  <c r="BV26" i="8" s="1"/>
  <c r="EH29" i="5"/>
  <c r="EH28" i="5"/>
  <c r="EH27" i="5"/>
  <c r="EH26" i="5"/>
  <c r="EH25" i="5"/>
  <c r="EH24" i="5"/>
  <c r="EH23" i="5"/>
  <c r="EH22" i="5"/>
  <c r="EH21" i="5"/>
  <c r="EH20" i="5"/>
  <c r="EH19" i="5"/>
  <c r="EH18" i="5"/>
  <c r="EH17" i="5"/>
  <c r="EH16" i="5"/>
  <c r="EH15" i="5"/>
  <c r="EH14" i="5"/>
  <c r="EH13" i="5"/>
  <c r="EH12" i="5"/>
  <c r="EJ28" i="6"/>
  <c r="EJ26" i="6"/>
  <c r="EJ24" i="6"/>
  <c r="EJ22" i="6"/>
  <c r="EJ20" i="6"/>
  <c r="EJ18" i="6"/>
  <c r="EJ16" i="6"/>
  <c r="EJ14" i="6"/>
  <c r="EJ12" i="6"/>
  <c r="EJ29" i="6"/>
  <c r="EJ27" i="6"/>
  <c r="EJ25" i="6"/>
  <c r="EJ23" i="6"/>
  <c r="EJ21" i="6"/>
  <c r="EJ19" i="6"/>
  <c r="EJ17" i="6"/>
  <c r="EJ15" i="6"/>
  <c r="EJ13" i="6"/>
  <c r="GH26" i="7"/>
  <c r="GH27" i="7"/>
  <c r="GH23" i="7"/>
  <c r="GH25" i="7"/>
  <c r="GH24" i="7"/>
  <c r="GH18" i="7"/>
  <c r="GH19" i="7"/>
  <c r="GH15" i="7"/>
  <c r="GH28" i="7"/>
  <c r="GH14" i="7"/>
  <c r="GH22" i="7"/>
  <c r="GH21" i="7"/>
  <c r="GH13" i="7"/>
  <c r="GH16" i="7"/>
  <c r="GH29" i="7"/>
  <c r="GH17" i="7"/>
  <c r="GH20" i="7"/>
  <c r="GH12" i="7"/>
  <c r="H14" i="9"/>
  <c r="X14" i="9" s="1"/>
  <c r="H12" i="9"/>
  <c r="H13" i="9"/>
  <c r="DZ29" i="6"/>
  <c r="DZ27" i="6"/>
  <c r="DZ25" i="6"/>
  <c r="DZ23" i="6"/>
  <c r="DZ21" i="6"/>
  <c r="DZ19" i="6"/>
  <c r="DZ17" i="6"/>
  <c r="DZ12" i="6"/>
  <c r="DZ15" i="6"/>
  <c r="DZ14" i="6"/>
  <c r="DZ28" i="6"/>
  <c r="DZ20" i="6"/>
  <c r="DZ13" i="6"/>
  <c r="DZ26" i="6"/>
  <c r="DZ18" i="6"/>
  <c r="DZ22" i="6"/>
  <c r="DZ16" i="6"/>
  <c r="DZ24" i="6"/>
  <c r="EJ26" i="7"/>
  <c r="EJ27" i="7"/>
  <c r="EJ23" i="7"/>
  <c r="EJ25" i="7"/>
  <c r="EJ24" i="7"/>
  <c r="EJ18" i="7"/>
  <c r="EJ22" i="7"/>
  <c r="EJ19" i="7"/>
  <c r="EJ15" i="7"/>
  <c r="EJ29" i="7"/>
  <c r="EJ20" i="7"/>
  <c r="EJ28" i="7"/>
  <c r="EJ12" i="7"/>
  <c r="EJ21" i="7"/>
  <c r="EJ17" i="7"/>
  <c r="EJ14" i="7"/>
  <c r="EJ13" i="7"/>
  <c r="EJ16" i="7"/>
  <c r="N27" i="7"/>
  <c r="N28" i="7"/>
  <c r="N24" i="7"/>
  <c r="N22" i="7"/>
  <c r="N19" i="7"/>
  <c r="N29" i="7"/>
  <c r="N20" i="7"/>
  <c r="N16" i="7"/>
  <c r="N12" i="7"/>
  <c r="N23" i="7"/>
  <c r="N26" i="7"/>
  <c r="N25" i="7"/>
  <c r="N18" i="7"/>
  <c r="N17" i="7"/>
  <c r="HZ17" i="7" s="1"/>
  <c r="BN17" i="8" s="1"/>
  <c r="N14" i="7"/>
  <c r="N15" i="7"/>
  <c r="N13" i="7"/>
  <c r="N21" i="7"/>
  <c r="GL28" i="7"/>
  <c r="GL24" i="7"/>
  <c r="GL29" i="7"/>
  <c r="GL25" i="7"/>
  <c r="GL20" i="7"/>
  <c r="GL16" i="7"/>
  <c r="GL22" i="7"/>
  <c r="GL21" i="7"/>
  <c r="GL17" i="7"/>
  <c r="GL13" i="7"/>
  <c r="GL23" i="7"/>
  <c r="GL18" i="7"/>
  <c r="GL26" i="7"/>
  <c r="GL19" i="7"/>
  <c r="GL27" i="7"/>
  <c r="GL14" i="7"/>
  <c r="GL15" i="7"/>
  <c r="GL12" i="7"/>
  <c r="FD23" i="5"/>
  <c r="X23" i="8" s="1"/>
  <c r="FX19" i="6"/>
  <c r="AV19" i="8" s="1"/>
  <c r="HR16" i="7"/>
  <c r="HR26" i="7"/>
  <c r="GD30" i="7"/>
  <c r="D30" i="5"/>
  <c r="ED27" i="5"/>
  <c r="ED23" i="5"/>
  <c r="ED19" i="5"/>
  <c r="ED15" i="5"/>
  <c r="ED28" i="5"/>
  <c r="ED24" i="5"/>
  <c r="ED26" i="5"/>
  <c r="ED25" i="5"/>
  <c r="ED16" i="5"/>
  <c r="ED14" i="5"/>
  <c r="ED20" i="5"/>
  <c r="ED18" i="5"/>
  <c r="ED22" i="5"/>
  <c r="ED21" i="5"/>
  <c r="ED17" i="5"/>
  <c r="ED13" i="5"/>
  <c r="ED29" i="5"/>
  <c r="ED12" i="5"/>
  <c r="ED30" i="5" s="1"/>
  <c r="AR28" i="6"/>
  <c r="AR26" i="6"/>
  <c r="AR24" i="6"/>
  <c r="FH24" i="6" s="1"/>
  <c r="AR22" i="6"/>
  <c r="FH22" i="6" s="1"/>
  <c r="AR20" i="6"/>
  <c r="AR18" i="6"/>
  <c r="AR16" i="6"/>
  <c r="AR14" i="6"/>
  <c r="FH14" i="6" s="1"/>
  <c r="AR12" i="6"/>
  <c r="AR15" i="6"/>
  <c r="AR29" i="6"/>
  <c r="FH29" i="6" s="1"/>
  <c r="AR27" i="6"/>
  <c r="AR25" i="6"/>
  <c r="FH25" i="6" s="1"/>
  <c r="AR23" i="6"/>
  <c r="AR21" i="6"/>
  <c r="FH21" i="6" s="1"/>
  <c r="AR19" i="6"/>
  <c r="FH19" i="6" s="1"/>
  <c r="AR17" i="6"/>
  <c r="AR13" i="6"/>
  <c r="BN30" i="5"/>
  <c r="V27" i="5"/>
  <c r="FF27" i="5" s="1"/>
  <c r="Z27" i="8" s="1"/>
  <c r="V23" i="5"/>
  <c r="FF23" i="5" s="1"/>
  <c r="Z23" i="8" s="1"/>
  <c r="V19" i="5"/>
  <c r="FF19" i="5" s="1"/>
  <c r="Z19" i="8" s="1"/>
  <c r="V15" i="5"/>
  <c r="FF15" i="5" s="1"/>
  <c r="Z15" i="8" s="1"/>
  <c r="V28" i="5"/>
  <c r="FF28" i="5" s="1"/>
  <c r="Z28" i="8" s="1"/>
  <c r="V24" i="5"/>
  <c r="FF24" i="5" s="1"/>
  <c r="Z24" i="8" s="1"/>
  <c r="V29" i="5"/>
  <c r="FF29" i="5" s="1"/>
  <c r="Z29" i="8" s="1"/>
  <c r="V22" i="5"/>
  <c r="FF22" i="5" s="1"/>
  <c r="Z22" i="8" s="1"/>
  <c r="V20" i="5"/>
  <c r="FF20" i="5" s="1"/>
  <c r="Z20" i="8" s="1"/>
  <c r="V18" i="5"/>
  <c r="FF18" i="5" s="1"/>
  <c r="Z18" i="8" s="1"/>
  <c r="V13" i="5"/>
  <c r="FF13" i="5" s="1"/>
  <c r="Z13" i="8" s="1"/>
  <c r="V25" i="5"/>
  <c r="FF25" i="5" s="1"/>
  <c r="Z25" i="8" s="1"/>
  <c r="V21" i="5"/>
  <c r="FF21" i="5" s="1"/>
  <c r="Z21" i="8" s="1"/>
  <c r="V17" i="5"/>
  <c r="FF17" i="5" s="1"/>
  <c r="Z17" i="8" s="1"/>
  <c r="V16" i="5"/>
  <c r="FF16" i="5" s="1"/>
  <c r="Z16" i="8" s="1"/>
  <c r="V14" i="5"/>
  <c r="FF14" i="5" s="1"/>
  <c r="Z14" i="8" s="1"/>
  <c r="V26" i="5"/>
  <c r="FF26" i="5" s="1"/>
  <c r="Z26" i="8" s="1"/>
  <c r="V12" i="5"/>
  <c r="V18" i="10"/>
  <c r="V16" i="10"/>
  <c r="V14" i="10"/>
  <c r="V12" i="10"/>
  <c r="V17" i="10"/>
  <c r="V15" i="10"/>
  <c r="V13" i="10"/>
  <c r="BB28" i="6"/>
  <c r="BB26" i="6"/>
  <c r="BB24" i="6"/>
  <c r="BB22" i="6"/>
  <c r="BB20" i="6"/>
  <c r="BB18" i="6"/>
  <c r="BB16" i="6"/>
  <c r="BB29" i="6"/>
  <c r="BB27" i="6"/>
  <c r="BB25" i="6"/>
  <c r="BB23" i="6"/>
  <c r="BB21" i="6"/>
  <c r="BB19" i="6"/>
  <c r="BB17" i="6"/>
  <c r="BB13" i="6"/>
  <c r="BB12" i="6"/>
  <c r="BB30" i="6" s="1"/>
  <c r="BB15" i="6"/>
  <c r="BB14" i="6"/>
  <c r="AV28" i="5"/>
  <c r="AV24" i="5"/>
  <c r="AV20" i="5"/>
  <c r="AV16" i="5"/>
  <c r="AV29" i="5"/>
  <c r="AV25" i="5"/>
  <c r="AV21" i="5"/>
  <c r="AV27" i="5"/>
  <c r="AV14" i="5"/>
  <c r="AV26" i="5"/>
  <c r="AV18" i="5"/>
  <c r="AV23" i="5"/>
  <c r="AV19" i="5"/>
  <c r="AV22" i="5"/>
  <c r="AV17" i="5"/>
  <c r="AV13" i="5"/>
  <c r="AV15" i="5"/>
  <c r="AV12" i="5"/>
  <c r="AV30" i="5" s="1"/>
  <c r="CL29" i="6"/>
  <c r="CL27" i="6"/>
  <c r="CL25" i="6"/>
  <c r="CL23" i="6"/>
  <c r="CL21" i="6"/>
  <c r="CL19" i="6"/>
  <c r="CL17" i="6"/>
  <c r="CL28" i="6"/>
  <c r="CL26" i="6"/>
  <c r="CL24" i="6"/>
  <c r="CL22" i="6"/>
  <c r="CL20" i="6"/>
  <c r="CL18" i="6"/>
  <c r="CL16" i="6"/>
  <c r="CL15" i="6"/>
  <c r="CL14" i="6"/>
  <c r="CL12" i="6"/>
  <c r="CL13" i="6"/>
  <c r="GV30" i="7"/>
  <c r="AL30" i="7"/>
  <c r="IH21" i="7"/>
  <c r="BV21" i="8" s="1"/>
  <c r="IH15" i="7"/>
  <c r="BV15" i="8" s="1"/>
  <c r="D26" i="7"/>
  <c r="D27" i="7"/>
  <c r="D23" i="7"/>
  <c r="D29" i="7"/>
  <c r="HP29" i="7" s="1"/>
  <c r="D28" i="7"/>
  <c r="D24" i="7"/>
  <c r="D22" i="7"/>
  <c r="D18" i="7"/>
  <c r="D19" i="7"/>
  <c r="D15" i="7"/>
  <c r="D21" i="7"/>
  <c r="D20" i="7"/>
  <c r="D17" i="7"/>
  <c r="D16" i="7"/>
  <c r="D12" i="7"/>
  <c r="D25" i="7"/>
  <c r="D14" i="7"/>
  <c r="D13" i="7"/>
  <c r="FT27" i="7"/>
  <c r="FT28" i="7"/>
  <c r="FT24" i="7"/>
  <c r="FT22" i="7"/>
  <c r="FT19" i="7"/>
  <c r="FT15" i="7"/>
  <c r="FT29" i="7"/>
  <c r="FT20" i="7"/>
  <c r="FT16" i="7"/>
  <c r="FT12" i="7"/>
  <c r="FT23" i="7"/>
  <c r="FT18" i="7"/>
  <c r="FT17" i="7"/>
  <c r="FT14" i="7"/>
  <c r="FT21" i="7"/>
  <c r="FT25" i="7"/>
  <c r="FT26" i="7"/>
  <c r="FT13" i="7"/>
  <c r="DT28" i="6"/>
  <c r="DT26" i="6"/>
  <c r="DT24" i="6"/>
  <c r="DT22" i="6"/>
  <c r="DT20" i="6"/>
  <c r="DT18" i="6"/>
  <c r="DT16" i="6"/>
  <c r="DT14" i="6"/>
  <c r="DT15" i="6"/>
  <c r="DT12" i="6"/>
  <c r="DT23" i="6"/>
  <c r="DT29" i="6"/>
  <c r="DT21" i="6"/>
  <c r="DT19" i="6"/>
  <c r="DT17" i="6"/>
  <c r="DT13" i="6"/>
  <c r="DT27" i="6"/>
  <c r="DT25" i="6"/>
  <c r="DT29" i="5"/>
  <c r="DT28" i="5"/>
  <c r="DT27" i="5"/>
  <c r="DT26" i="5"/>
  <c r="DT25" i="5"/>
  <c r="DT24" i="5"/>
  <c r="DT23" i="5"/>
  <c r="DT22" i="5"/>
  <c r="DT21" i="5"/>
  <c r="DT20" i="5"/>
  <c r="DT19" i="5"/>
  <c r="DT18" i="5"/>
  <c r="DT17" i="5"/>
  <c r="DT16" i="5"/>
  <c r="DT15" i="5"/>
  <c r="DT14" i="5"/>
  <c r="DT13" i="5"/>
  <c r="DT12" i="5"/>
  <c r="DT30" i="5" s="1"/>
  <c r="ET27" i="7"/>
  <c r="ET28" i="7"/>
  <c r="ET24" i="7"/>
  <c r="ET19" i="7"/>
  <c r="ET15" i="7"/>
  <c r="ET26" i="7"/>
  <c r="ET25" i="7"/>
  <c r="ET22" i="7"/>
  <c r="ET20" i="7"/>
  <c r="ET16" i="7"/>
  <c r="ET12" i="7"/>
  <c r="ET29" i="7"/>
  <c r="ET21" i="7"/>
  <c r="ET23" i="7"/>
  <c r="ET14" i="7"/>
  <c r="ET13" i="7"/>
  <c r="ET18" i="7"/>
  <c r="ET17" i="7"/>
  <c r="X15" i="10"/>
  <c r="X19" i="10" s="1"/>
  <c r="X16" i="10"/>
  <c r="X30" i="7"/>
  <c r="D19" i="10"/>
  <c r="AF13" i="10"/>
  <c r="T30" i="5"/>
  <c r="BZ30" i="7"/>
  <c r="DP30" i="5"/>
  <c r="FH20" i="6"/>
  <c r="FD30" i="6"/>
  <c r="FX21" i="6"/>
  <c r="AV21" i="8" s="1"/>
  <c r="FX24" i="6"/>
  <c r="AV24" i="8" s="1"/>
  <c r="HR17" i="7"/>
  <c r="HR21" i="7"/>
  <c r="HR20" i="7"/>
  <c r="HR19" i="7"/>
  <c r="L14" i="9"/>
  <c r="L13" i="9"/>
  <c r="X13" i="9" s="1"/>
  <c r="L12" i="9"/>
  <c r="L15" i="9" s="1"/>
  <c r="FH30" i="7"/>
  <c r="F14" i="9"/>
  <c r="F12" i="9"/>
  <c r="F13" i="9"/>
  <c r="F18" i="10"/>
  <c r="F16" i="10"/>
  <c r="F14" i="10"/>
  <c r="F12" i="10"/>
  <c r="F17" i="10"/>
  <c r="F15" i="10"/>
  <c r="F13" i="10"/>
  <c r="DP30" i="6"/>
  <c r="HH30" i="7"/>
  <c r="DV30" i="6"/>
  <c r="EN13" i="5"/>
  <c r="EN17" i="5"/>
  <c r="EN29" i="5"/>
  <c r="P28" i="7"/>
  <c r="P29" i="7"/>
  <c r="P25" i="7"/>
  <c r="P24" i="7"/>
  <c r="P20" i="7"/>
  <c r="P16" i="7"/>
  <c r="P23" i="7"/>
  <c r="P21" i="7"/>
  <c r="P17" i="7"/>
  <c r="P13" i="7"/>
  <c r="P26" i="7"/>
  <c r="P27" i="7"/>
  <c r="P18" i="7"/>
  <c r="P14" i="7"/>
  <c r="P12" i="7"/>
  <c r="P22" i="7"/>
  <c r="P19" i="7"/>
  <c r="P15" i="7"/>
  <c r="BL30" i="5"/>
  <c r="CB30" i="5"/>
  <c r="DB29" i="6"/>
  <c r="DB27" i="6"/>
  <c r="DB25" i="6"/>
  <c r="DB23" i="6"/>
  <c r="DB21" i="6"/>
  <c r="DB19" i="6"/>
  <c r="DB17" i="6"/>
  <c r="DB28" i="6"/>
  <c r="DB26" i="6"/>
  <c r="DB24" i="6"/>
  <c r="DB22" i="6"/>
  <c r="DB20" i="6"/>
  <c r="DB18" i="6"/>
  <c r="DB16" i="6"/>
  <c r="DB12" i="6"/>
  <c r="DB14" i="6"/>
  <c r="DB13" i="6"/>
  <c r="DB15" i="6"/>
  <c r="BP28" i="6"/>
  <c r="BP26" i="6"/>
  <c r="BP24" i="6"/>
  <c r="BP22" i="6"/>
  <c r="BP20" i="6"/>
  <c r="BP18" i="6"/>
  <c r="BP16" i="6"/>
  <c r="BP14" i="6"/>
  <c r="BP12" i="6"/>
  <c r="BP29" i="6"/>
  <c r="BP27" i="6"/>
  <c r="BP25" i="6"/>
  <c r="BP23" i="6"/>
  <c r="BP21" i="6"/>
  <c r="BP19" i="6"/>
  <c r="BP17" i="6"/>
  <c r="BP15" i="6"/>
  <c r="BP13" i="6"/>
  <c r="V14" i="9"/>
  <c r="V12" i="9"/>
  <c r="V13" i="9"/>
  <c r="CF28" i="6"/>
  <c r="CF26" i="6"/>
  <c r="FH26" i="6" s="1"/>
  <c r="CF24" i="6"/>
  <c r="CF22" i="6"/>
  <c r="CF20" i="6"/>
  <c r="CF18" i="6"/>
  <c r="CF16" i="6"/>
  <c r="CF14" i="6"/>
  <c r="CF12" i="6"/>
  <c r="CF29" i="6"/>
  <c r="CF27" i="6"/>
  <c r="CF25" i="6"/>
  <c r="CF23" i="6"/>
  <c r="CF21" i="6"/>
  <c r="CF19" i="6"/>
  <c r="CF17" i="6"/>
  <c r="CF13" i="6"/>
  <c r="CF15" i="6"/>
  <c r="FH15" i="6" s="1"/>
  <c r="DL26" i="7"/>
  <c r="DL27" i="7"/>
  <c r="DL23" i="7"/>
  <c r="DL29" i="7"/>
  <c r="DL28" i="7"/>
  <c r="DL18" i="7"/>
  <c r="DL19" i="7"/>
  <c r="DL15" i="7"/>
  <c r="DL25" i="7"/>
  <c r="DL24" i="7"/>
  <c r="DL21" i="7"/>
  <c r="DL20" i="7"/>
  <c r="DL22" i="7"/>
  <c r="DL17" i="7"/>
  <c r="DL16" i="7"/>
  <c r="DL13" i="7"/>
  <c r="DL12" i="7"/>
  <c r="DL14" i="7"/>
  <c r="CF26" i="7"/>
  <c r="CF27" i="7"/>
  <c r="CF23" i="7"/>
  <c r="CF29" i="7"/>
  <c r="CF28" i="7"/>
  <c r="CF18" i="7"/>
  <c r="CF19" i="7"/>
  <c r="CF15" i="7"/>
  <c r="CF25" i="7"/>
  <c r="CF22" i="7"/>
  <c r="CF21" i="7"/>
  <c r="CF20" i="7"/>
  <c r="CF17" i="7"/>
  <c r="CF16" i="7"/>
  <c r="CF13" i="7"/>
  <c r="CF24" i="7"/>
  <c r="CF14" i="7"/>
  <c r="CF12" i="7"/>
  <c r="CF30" i="7" s="1"/>
  <c r="DT26" i="7"/>
  <c r="DT27" i="7"/>
  <c r="DT23" i="7"/>
  <c r="DT25" i="7"/>
  <c r="DT24" i="7"/>
  <c r="DT18" i="7"/>
  <c r="DT19" i="7"/>
  <c r="DT15" i="7"/>
  <c r="DT28" i="7"/>
  <c r="DT14" i="7"/>
  <c r="DT21" i="7"/>
  <c r="DT13" i="7"/>
  <c r="DT22" i="7"/>
  <c r="DT16" i="7"/>
  <c r="DT29" i="7"/>
  <c r="DT20" i="7"/>
  <c r="DT12" i="7"/>
  <c r="DT17" i="7"/>
  <c r="DL30" i="5"/>
  <c r="L26" i="7"/>
  <c r="L27" i="7"/>
  <c r="L23" i="7"/>
  <c r="L25" i="7"/>
  <c r="L18" i="7"/>
  <c r="L24" i="7"/>
  <c r="L22" i="7"/>
  <c r="L19" i="7"/>
  <c r="L15" i="7"/>
  <c r="L29" i="7"/>
  <c r="L20" i="7"/>
  <c r="L28" i="7"/>
  <c r="L12" i="7"/>
  <c r="L21" i="7"/>
  <c r="L17" i="7"/>
  <c r="L14" i="7"/>
  <c r="L13" i="7"/>
  <c r="L16" i="7"/>
  <c r="EL30" i="5"/>
  <c r="CH30" i="6"/>
  <c r="DP30" i="7"/>
  <c r="FN30" i="7"/>
  <c r="CD30" i="7"/>
  <c r="BJ30" i="5"/>
  <c r="EL30" i="7"/>
  <c r="CD30" i="5"/>
  <c r="P19" i="10"/>
  <c r="EZ24" i="5"/>
  <c r="T24" i="8" s="1"/>
  <c r="HL30" i="7"/>
  <c r="CP29" i="5"/>
  <c r="CP25" i="5"/>
  <c r="CP21" i="5"/>
  <c r="CP17" i="5"/>
  <c r="CP13" i="5"/>
  <c r="CP12" i="5"/>
  <c r="CP26" i="5"/>
  <c r="CP22" i="5"/>
  <c r="CP14" i="5"/>
  <c r="CP28" i="5"/>
  <c r="CP27" i="5"/>
  <c r="CP18" i="5"/>
  <c r="CP16" i="5"/>
  <c r="CP24" i="5"/>
  <c r="CP19" i="5"/>
  <c r="CP23" i="5"/>
  <c r="CP20" i="5"/>
  <c r="CP15" i="5"/>
  <c r="DF27" i="7"/>
  <c r="DF28" i="7"/>
  <c r="DF24" i="7"/>
  <c r="DF22" i="7"/>
  <c r="DF19" i="7"/>
  <c r="DF15" i="7"/>
  <c r="DF29" i="7"/>
  <c r="DF20" i="7"/>
  <c r="DF16" i="7"/>
  <c r="DF12" i="7"/>
  <c r="DF18" i="7"/>
  <c r="DF17" i="7"/>
  <c r="DF14" i="7"/>
  <c r="DF26" i="7"/>
  <c r="DF25" i="7"/>
  <c r="DF21" i="7"/>
  <c r="DF23" i="7"/>
  <c r="DF13" i="7"/>
  <c r="DH28" i="7"/>
  <c r="DH29" i="7"/>
  <c r="DH25" i="7"/>
  <c r="DH24" i="7"/>
  <c r="DH20" i="7"/>
  <c r="DH16" i="7"/>
  <c r="DH23" i="7"/>
  <c r="DH21" i="7"/>
  <c r="DH17" i="7"/>
  <c r="DH13" i="7"/>
  <c r="DH26" i="7"/>
  <c r="DH27" i="7"/>
  <c r="DH22" i="7"/>
  <c r="DH19" i="7"/>
  <c r="DH18" i="7"/>
  <c r="DH14" i="7"/>
  <c r="DH12" i="7"/>
  <c r="DH15" i="7"/>
  <c r="AP30" i="5"/>
  <c r="IH13" i="7"/>
  <c r="BV13" i="8" s="1"/>
  <c r="IH29" i="7"/>
  <c r="BV29" i="8" s="1"/>
  <c r="IH22" i="7"/>
  <c r="BV22" i="8" s="1"/>
  <c r="IH19" i="7"/>
  <c r="BV19" i="8" s="1"/>
  <c r="DR30" i="7"/>
  <c r="BN30" i="6"/>
  <c r="DR30" i="5"/>
  <c r="DZ29" i="7"/>
  <c r="DZ25" i="7"/>
  <c r="DZ26" i="7"/>
  <c r="DZ22" i="7"/>
  <c r="DZ21" i="7"/>
  <c r="DZ17" i="7"/>
  <c r="DZ28" i="7"/>
  <c r="DZ27" i="7"/>
  <c r="DZ18" i="7"/>
  <c r="DZ14" i="7"/>
  <c r="DZ24" i="7"/>
  <c r="DZ19" i="7"/>
  <c r="DZ23" i="7"/>
  <c r="DZ20" i="7"/>
  <c r="DZ16" i="7"/>
  <c r="DZ15" i="7"/>
  <c r="DZ12" i="7"/>
  <c r="DZ30" i="7" s="1"/>
  <c r="DZ13" i="7"/>
  <c r="DX28" i="7"/>
  <c r="DX24" i="7"/>
  <c r="DX29" i="7"/>
  <c r="DX25" i="7"/>
  <c r="DX20" i="7"/>
  <c r="DX16" i="7"/>
  <c r="DX22" i="7"/>
  <c r="DX21" i="7"/>
  <c r="DX17" i="7"/>
  <c r="DX13" i="7"/>
  <c r="DX18" i="7"/>
  <c r="DX26" i="7"/>
  <c r="DX19" i="7"/>
  <c r="DX14" i="7"/>
  <c r="DX23" i="7"/>
  <c r="DX15" i="7"/>
  <c r="DX12" i="7"/>
  <c r="DX27" i="7"/>
  <c r="DX28" i="5"/>
  <c r="DX24" i="5"/>
  <c r="DX20" i="5"/>
  <c r="DX16" i="5"/>
  <c r="DX29" i="5"/>
  <c r="DX25" i="5"/>
  <c r="DX21" i="5"/>
  <c r="DX23" i="5"/>
  <c r="DX18" i="5"/>
  <c r="DX22" i="5"/>
  <c r="DX15" i="5"/>
  <c r="DX13" i="5"/>
  <c r="DX12" i="5"/>
  <c r="DX30" i="5" s="1"/>
  <c r="DX26" i="5"/>
  <c r="DX27" i="5"/>
  <c r="DX19" i="5"/>
  <c r="DX17" i="5"/>
  <c r="DX14" i="5"/>
  <c r="AH29" i="6"/>
  <c r="AH27" i="6"/>
  <c r="AH25" i="6"/>
  <c r="AH23" i="6"/>
  <c r="AH21" i="6"/>
  <c r="AH19" i="6"/>
  <c r="AH17" i="6"/>
  <c r="AH12" i="6"/>
  <c r="AH24" i="6"/>
  <c r="AH16" i="6"/>
  <c r="AH13" i="6"/>
  <c r="AH22" i="6"/>
  <c r="AH28" i="6"/>
  <c r="AH26" i="6"/>
  <c r="AH15" i="6"/>
  <c r="AH20" i="6"/>
  <c r="AH18" i="6"/>
  <c r="AH14" i="6"/>
  <c r="AD10" i="10"/>
  <c r="AD11" i="10" s="1"/>
  <c r="ED28" i="6"/>
  <c r="ED26" i="6"/>
  <c r="ED24" i="6"/>
  <c r="ED22" i="6"/>
  <c r="ED20" i="6"/>
  <c r="ED18" i="6"/>
  <c r="ED16" i="6"/>
  <c r="ED29" i="6"/>
  <c r="ED27" i="6"/>
  <c r="ED25" i="6"/>
  <c r="ED23" i="6"/>
  <c r="ED21" i="6"/>
  <c r="ED19" i="6"/>
  <c r="ED17" i="6"/>
  <c r="ED15" i="6"/>
  <c r="ED14" i="6"/>
  <c r="ED13" i="6"/>
  <c r="ED12" i="6"/>
  <c r="EH29" i="6"/>
  <c r="EH27" i="6"/>
  <c r="EH25" i="6"/>
  <c r="EH23" i="6"/>
  <c r="EH21" i="6"/>
  <c r="EH19" i="6"/>
  <c r="EH17" i="6"/>
  <c r="EH15" i="6"/>
  <c r="EH28" i="6"/>
  <c r="EH26" i="6"/>
  <c r="EH24" i="6"/>
  <c r="EH22" i="6"/>
  <c r="EH20" i="6"/>
  <c r="EH18" i="6"/>
  <c r="EH16" i="6"/>
  <c r="EH12" i="6"/>
  <c r="EH13" i="6"/>
  <c r="EH14" i="6"/>
  <c r="EF26" i="5"/>
  <c r="EF22" i="5"/>
  <c r="EF18" i="5"/>
  <c r="EF14" i="5"/>
  <c r="EZ14" i="5" s="1"/>
  <c r="T14" i="8" s="1"/>
  <c r="EF12" i="5"/>
  <c r="EZ12" i="5" s="1"/>
  <c r="EF27" i="5"/>
  <c r="EF23" i="5"/>
  <c r="EF24" i="5"/>
  <c r="EF17" i="5"/>
  <c r="EF25" i="5"/>
  <c r="EF16" i="5"/>
  <c r="EF28" i="5"/>
  <c r="EF21" i="5"/>
  <c r="EF19" i="5"/>
  <c r="EF13" i="5"/>
  <c r="EF20" i="5"/>
  <c r="EF29" i="5"/>
  <c r="EF15" i="5"/>
  <c r="EF28" i="7"/>
  <c r="EF24" i="7"/>
  <c r="EF29" i="7"/>
  <c r="EF25" i="7"/>
  <c r="EF27" i="7"/>
  <c r="EF26" i="7"/>
  <c r="EF23" i="7"/>
  <c r="EF20" i="7"/>
  <c r="EF16" i="7"/>
  <c r="EF21" i="7"/>
  <c r="EF17" i="7"/>
  <c r="EF13" i="7"/>
  <c r="EF15" i="7"/>
  <c r="EF12" i="7"/>
  <c r="EF22" i="7"/>
  <c r="EF19" i="7"/>
  <c r="EF18" i="7"/>
  <c r="EF14" i="7"/>
  <c r="J17" i="10"/>
  <c r="J15" i="10"/>
  <c r="J13" i="10"/>
  <c r="J16" i="10"/>
  <c r="J14" i="10"/>
  <c r="J18" i="10"/>
  <c r="J12" i="10"/>
  <c r="BB27" i="5"/>
  <c r="BB23" i="5"/>
  <c r="BB19" i="5"/>
  <c r="BB15" i="5"/>
  <c r="BB28" i="5"/>
  <c r="BB24" i="5"/>
  <c r="BB29" i="5"/>
  <c r="BB22" i="5"/>
  <c r="BB21" i="5"/>
  <c r="BB17" i="5"/>
  <c r="BB12" i="5"/>
  <c r="BB16" i="5"/>
  <c r="BB14" i="5"/>
  <c r="BB13" i="5"/>
  <c r="BB26" i="5"/>
  <c r="BB20" i="5"/>
  <c r="BB25" i="5"/>
  <c r="BB18" i="5"/>
  <c r="EZ26" i="7"/>
  <c r="EZ27" i="7"/>
  <c r="EZ23" i="7"/>
  <c r="EZ25" i="7"/>
  <c r="EZ24" i="7"/>
  <c r="EZ18" i="7"/>
  <c r="EZ19" i="7"/>
  <c r="EZ15" i="7"/>
  <c r="EZ28" i="7"/>
  <c r="EZ22" i="7"/>
  <c r="EZ14" i="7"/>
  <c r="EZ29" i="7"/>
  <c r="EZ21" i="7"/>
  <c r="EZ13" i="7"/>
  <c r="EZ20" i="7"/>
  <c r="EZ16" i="7"/>
  <c r="EZ12" i="7"/>
  <c r="EZ17" i="7"/>
  <c r="CL29" i="7"/>
  <c r="CL25" i="7"/>
  <c r="CL26" i="7"/>
  <c r="CL22" i="7"/>
  <c r="CL24" i="7"/>
  <c r="CL21" i="7"/>
  <c r="CL17" i="7"/>
  <c r="CL23" i="7"/>
  <c r="CL18" i="7"/>
  <c r="CL14" i="7"/>
  <c r="CL20" i="7"/>
  <c r="CL19" i="7"/>
  <c r="CL28" i="7"/>
  <c r="CL12" i="7"/>
  <c r="CL30" i="7" s="1"/>
  <c r="CL16" i="7"/>
  <c r="CL15" i="7"/>
  <c r="CL13" i="7"/>
  <c r="CL27" i="7"/>
  <c r="CP28" i="6"/>
  <c r="CP26" i="6"/>
  <c r="CP24" i="6"/>
  <c r="CP22" i="6"/>
  <c r="CP20" i="6"/>
  <c r="CP18" i="6"/>
  <c r="CP16" i="6"/>
  <c r="CP14" i="6"/>
  <c r="CP13" i="6"/>
  <c r="CP29" i="6"/>
  <c r="CP27" i="6"/>
  <c r="CP25" i="6"/>
  <c r="CP23" i="6"/>
  <c r="CP21" i="6"/>
  <c r="CP19" i="6"/>
  <c r="CP17" i="6"/>
  <c r="CP12" i="6"/>
  <c r="CP15" i="6"/>
  <c r="BT29" i="6"/>
  <c r="BT27" i="6"/>
  <c r="BT25" i="6"/>
  <c r="BT23" i="6"/>
  <c r="BT21" i="6"/>
  <c r="BT19" i="6"/>
  <c r="BT17" i="6"/>
  <c r="BT15" i="6"/>
  <c r="BT14" i="6"/>
  <c r="BT13" i="6"/>
  <c r="BT22" i="6"/>
  <c r="BT28" i="6"/>
  <c r="BT20" i="6"/>
  <c r="BT16" i="6"/>
  <c r="BT12" i="6"/>
  <c r="BT24" i="6"/>
  <c r="BT18" i="6"/>
  <c r="BT26" i="6"/>
  <c r="EV28" i="7"/>
  <c r="EV24" i="7"/>
  <c r="EV29" i="7"/>
  <c r="EV25" i="7"/>
  <c r="EV27" i="7"/>
  <c r="EV26" i="7"/>
  <c r="EV22" i="7"/>
  <c r="EV20" i="7"/>
  <c r="EV16" i="7"/>
  <c r="EV21" i="7"/>
  <c r="EV17" i="7"/>
  <c r="EV13" i="7"/>
  <c r="EV19" i="7"/>
  <c r="EV15" i="7"/>
  <c r="EV14" i="7"/>
  <c r="EV12" i="7"/>
  <c r="EV30" i="7" s="1"/>
  <c r="EV23" i="7"/>
  <c r="EV18" i="7"/>
  <c r="CN26" i="7"/>
  <c r="CN27" i="7"/>
  <c r="CN23" i="7"/>
  <c r="CN25" i="7"/>
  <c r="CN18" i="7"/>
  <c r="CN19" i="7"/>
  <c r="CN15" i="7"/>
  <c r="CN28" i="7"/>
  <c r="CN22" i="7"/>
  <c r="CN24" i="7"/>
  <c r="CN14" i="7"/>
  <c r="CN29" i="7"/>
  <c r="CN21" i="7"/>
  <c r="CN13" i="7"/>
  <c r="CN20" i="7"/>
  <c r="CN16" i="7"/>
  <c r="CN12" i="7"/>
  <c r="CN17" i="7"/>
  <c r="BF29" i="7"/>
  <c r="BF25" i="7"/>
  <c r="BF26" i="7"/>
  <c r="BF22" i="7"/>
  <c r="BF24" i="7"/>
  <c r="BF21" i="7"/>
  <c r="BF17" i="7"/>
  <c r="BF23" i="7"/>
  <c r="BF18" i="7"/>
  <c r="BF14" i="7"/>
  <c r="BF20" i="7"/>
  <c r="BF19" i="7"/>
  <c r="BF27" i="7"/>
  <c r="BF12" i="7"/>
  <c r="BF28" i="7"/>
  <c r="BF16" i="7"/>
  <c r="BF13" i="7"/>
  <c r="BF15" i="7"/>
  <c r="DJ29" i="7"/>
  <c r="DJ25" i="7"/>
  <c r="DJ26" i="7"/>
  <c r="DJ22" i="7"/>
  <c r="DJ23" i="7"/>
  <c r="DJ21" i="7"/>
  <c r="DJ17" i="7"/>
  <c r="DJ28" i="7"/>
  <c r="DJ27" i="7"/>
  <c r="DJ18" i="7"/>
  <c r="DJ14" i="7"/>
  <c r="DJ16" i="7"/>
  <c r="DJ15" i="7"/>
  <c r="DJ13" i="7"/>
  <c r="DJ24" i="7"/>
  <c r="DJ19" i="7"/>
  <c r="DJ12" i="7"/>
  <c r="DJ20" i="7"/>
  <c r="H18" i="10"/>
  <c r="H16" i="10"/>
  <c r="H14" i="10"/>
  <c r="AF14" i="10" s="1"/>
  <c r="H12" i="10"/>
  <c r="H19" i="10" s="1"/>
  <c r="H15" i="10"/>
  <c r="H13" i="10"/>
  <c r="H17" i="10"/>
  <c r="AF17" i="10" s="1"/>
  <c r="DX29" i="6"/>
  <c r="DX27" i="6"/>
  <c r="DX25" i="6"/>
  <c r="DX23" i="6"/>
  <c r="DX21" i="6"/>
  <c r="DX19" i="6"/>
  <c r="DX17" i="6"/>
  <c r="DX15" i="6"/>
  <c r="DX28" i="6"/>
  <c r="DX26" i="6"/>
  <c r="DX24" i="6"/>
  <c r="DX22" i="6"/>
  <c r="DX20" i="6"/>
  <c r="DX18" i="6"/>
  <c r="DX16" i="6"/>
  <c r="DX13" i="6"/>
  <c r="DX14" i="6"/>
  <c r="DX12" i="6"/>
  <c r="AD28" i="6"/>
  <c r="AD26" i="6"/>
  <c r="AD24" i="6"/>
  <c r="AD22" i="6"/>
  <c r="AD20" i="6"/>
  <c r="AD18" i="6"/>
  <c r="AD16" i="6"/>
  <c r="AD14" i="6"/>
  <c r="AD13" i="6"/>
  <c r="AD29" i="6"/>
  <c r="AD27" i="6"/>
  <c r="AD25" i="6"/>
  <c r="AD23" i="6"/>
  <c r="AD21" i="6"/>
  <c r="AD19" i="6"/>
  <c r="AD17" i="6"/>
  <c r="AD12" i="6"/>
  <c r="AD15" i="6"/>
  <c r="AV28" i="7"/>
  <c r="AV29" i="7"/>
  <c r="AV25" i="7"/>
  <c r="AV24" i="7"/>
  <c r="AV20" i="7"/>
  <c r="AV16" i="7"/>
  <c r="AV23" i="7"/>
  <c r="AV21" i="7"/>
  <c r="AV17" i="7"/>
  <c r="AV13" i="7"/>
  <c r="AV26" i="7"/>
  <c r="AV27" i="7"/>
  <c r="AV22" i="7"/>
  <c r="AV19" i="7"/>
  <c r="AV18" i="7"/>
  <c r="AV14" i="7"/>
  <c r="AV12" i="7"/>
  <c r="AV30" i="7" s="1"/>
  <c r="AV15" i="7"/>
  <c r="BD26" i="5"/>
  <c r="BD22" i="5"/>
  <c r="BD18" i="5"/>
  <c r="EZ18" i="5" s="1"/>
  <c r="T18" i="8" s="1"/>
  <c r="BD14" i="5"/>
  <c r="BD27" i="5"/>
  <c r="BD23" i="5"/>
  <c r="EZ23" i="5" s="1"/>
  <c r="T23" i="8" s="1"/>
  <c r="BD28" i="5"/>
  <c r="EZ28" i="5" s="1"/>
  <c r="T28" i="8" s="1"/>
  <c r="BD19" i="5"/>
  <c r="EZ19" i="5" s="1"/>
  <c r="T19" i="8" s="1"/>
  <c r="BD13" i="5"/>
  <c r="EZ13" i="5" s="1"/>
  <c r="T13" i="8" s="1"/>
  <c r="BD29" i="5"/>
  <c r="EZ29" i="5" s="1"/>
  <c r="T29" i="8" s="1"/>
  <c r="BD21" i="5"/>
  <c r="EZ21" i="5" s="1"/>
  <c r="T21" i="8" s="1"/>
  <c r="BD17" i="5"/>
  <c r="EZ17" i="5" s="1"/>
  <c r="T17" i="8" s="1"/>
  <c r="BD12" i="5"/>
  <c r="BD20" i="5"/>
  <c r="EZ20" i="5" s="1"/>
  <c r="T20" i="8" s="1"/>
  <c r="BD25" i="5"/>
  <c r="EZ25" i="5" s="1"/>
  <c r="T25" i="8" s="1"/>
  <c r="BD16" i="5"/>
  <c r="BD15" i="5"/>
  <c r="BD24" i="5"/>
  <c r="BV29" i="6"/>
  <c r="BV27" i="6"/>
  <c r="BV25" i="6"/>
  <c r="BV23" i="6"/>
  <c r="BV21" i="6"/>
  <c r="BV19" i="6"/>
  <c r="BV17" i="6"/>
  <c r="BV28" i="6"/>
  <c r="BV26" i="6"/>
  <c r="BV24" i="6"/>
  <c r="BV22" i="6"/>
  <c r="BV20" i="6"/>
  <c r="BV18" i="6"/>
  <c r="BV16" i="6"/>
  <c r="BV12" i="6"/>
  <c r="BV15" i="6"/>
  <c r="BV13" i="6"/>
  <c r="BV14" i="6"/>
  <c r="DJ29" i="6"/>
  <c r="DJ27" i="6"/>
  <c r="DJ25" i="6"/>
  <c r="DJ23" i="6"/>
  <c r="DJ21" i="6"/>
  <c r="DJ19" i="6"/>
  <c r="DJ17" i="6"/>
  <c r="DJ15" i="6"/>
  <c r="DJ14" i="6"/>
  <c r="DJ12" i="6"/>
  <c r="DJ28" i="6"/>
  <c r="DJ26" i="6"/>
  <c r="DJ24" i="6"/>
  <c r="DJ22" i="6"/>
  <c r="DJ20" i="6"/>
  <c r="DJ18" i="6"/>
  <c r="DJ16" i="6"/>
  <c r="DJ13" i="6"/>
  <c r="CN28" i="6"/>
  <c r="CN26" i="6"/>
  <c r="CN24" i="6"/>
  <c r="CN22" i="6"/>
  <c r="CN20" i="6"/>
  <c r="CN18" i="6"/>
  <c r="CN16" i="6"/>
  <c r="CN14" i="6"/>
  <c r="CN15" i="6"/>
  <c r="CN12" i="6"/>
  <c r="CN27" i="6"/>
  <c r="CN19" i="6"/>
  <c r="CN25" i="6"/>
  <c r="CN17" i="6"/>
  <c r="CN21" i="6"/>
  <c r="CN29" i="6"/>
  <c r="CN23" i="6"/>
  <c r="CN13" i="6"/>
  <c r="J29" i="6"/>
  <c r="ET28" i="6"/>
  <c r="J27" i="6"/>
  <c r="FN27" i="6" s="1"/>
  <c r="AL27" i="8" s="1"/>
  <c r="ET26" i="6"/>
  <c r="J25" i="6"/>
  <c r="ET24" i="6"/>
  <c r="J23" i="6"/>
  <c r="FN23" i="6" s="1"/>
  <c r="AL23" i="8" s="1"/>
  <c r="ET22" i="6"/>
  <c r="J21" i="6"/>
  <c r="ET20" i="6"/>
  <c r="J19" i="6"/>
  <c r="ET18" i="6"/>
  <c r="J17" i="6"/>
  <c r="ET16" i="6"/>
  <c r="ET29" i="6"/>
  <c r="ET27" i="6"/>
  <c r="ET25" i="6"/>
  <c r="ET23" i="6"/>
  <c r="ET21" i="6"/>
  <c r="ET19" i="6"/>
  <c r="ET17" i="6"/>
  <c r="ET15" i="6"/>
  <c r="J28" i="6"/>
  <c r="FN28" i="6" s="1"/>
  <c r="AL28" i="8" s="1"/>
  <c r="J26" i="6"/>
  <c r="J24" i="6"/>
  <c r="J22" i="6"/>
  <c r="J20" i="6"/>
  <c r="FN20" i="6" s="1"/>
  <c r="AL20" i="8" s="1"/>
  <c r="J18" i="6"/>
  <c r="J16" i="6"/>
  <c r="ET13" i="6"/>
  <c r="J12" i="6"/>
  <c r="ET14" i="6"/>
  <c r="J15" i="6"/>
  <c r="J13" i="6"/>
  <c r="FN13" i="6" s="1"/>
  <c r="AL13" i="8" s="1"/>
  <c r="ET12" i="6"/>
  <c r="J14" i="6"/>
  <c r="BL29" i="6"/>
  <c r="BL27" i="6"/>
  <c r="BL25" i="6"/>
  <c r="BL23" i="6"/>
  <c r="BL21" i="6"/>
  <c r="BL19" i="6"/>
  <c r="BL17" i="6"/>
  <c r="FH17" i="6" s="1"/>
  <c r="BL15" i="6"/>
  <c r="BL28" i="6"/>
  <c r="FH28" i="6" s="1"/>
  <c r="BL26" i="6"/>
  <c r="BL24" i="6"/>
  <c r="BL22" i="6"/>
  <c r="BL20" i="6"/>
  <c r="BL18" i="6"/>
  <c r="FH18" i="6" s="1"/>
  <c r="BL16" i="6"/>
  <c r="FH16" i="6" s="1"/>
  <c r="BL13" i="6"/>
  <c r="FH13" i="6" s="1"/>
  <c r="BL14" i="6"/>
  <c r="BL12" i="6"/>
  <c r="EX29" i="6"/>
  <c r="N28" i="6"/>
  <c r="EX27" i="6"/>
  <c r="N26" i="6"/>
  <c r="EX25" i="6"/>
  <c r="N24" i="6"/>
  <c r="EX23" i="6"/>
  <c r="N22" i="6"/>
  <c r="EX21" i="6"/>
  <c r="N20" i="6"/>
  <c r="EX19" i="6"/>
  <c r="N18" i="6"/>
  <c r="EX17" i="6"/>
  <c r="N16" i="6"/>
  <c r="EX15" i="6"/>
  <c r="EX28" i="6"/>
  <c r="EX26" i="6"/>
  <c r="EX24" i="6"/>
  <c r="EX22" i="6"/>
  <c r="EX20" i="6"/>
  <c r="EX18" i="6"/>
  <c r="EX16" i="6"/>
  <c r="N15" i="6"/>
  <c r="EX14" i="6"/>
  <c r="N13" i="6"/>
  <c r="FR13" i="6" s="1"/>
  <c r="AP13" i="8" s="1"/>
  <c r="EX12" i="6"/>
  <c r="N12" i="6"/>
  <c r="EX13" i="6"/>
  <c r="N25" i="6"/>
  <c r="FR25" i="6" s="1"/>
  <c r="AP25" i="8" s="1"/>
  <c r="N17" i="6"/>
  <c r="N14" i="6"/>
  <c r="N23" i="6"/>
  <c r="FR23" i="6" s="1"/>
  <c r="AP23" i="8" s="1"/>
  <c r="N27" i="6"/>
  <c r="FR27" i="6" s="1"/>
  <c r="AP27" i="8" s="1"/>
  <c r="N21" i="6"/>
  <c r="N29" i="6"/>
  <c r="N19" i="6"/>
  <c r="DL28" i="6"/>
  <c r="DL26" i="6"/>
  <c r="DL24" i="6"/>
  <c r="DL22" i="6"/>
  <c r="DL20" i="6"/>
  <c r="DL18" i="6"/>
  <c r="DL16" i="6"/>
  <c r="DL14" i="6"/>
  <c r="DL12" i="6"/>
  <c r="DL29" i="6"/>
  <c r="DL27" i="6"/>
  <c r="DL25" i="6"/>
  <c r="DL23" i="6"/>
  <c r="DL21" i="6"/>
  <c r="DL19" i="6"/>
  <c r="DL17" i="6"/>
  <c r="DL13" i="6"/>
  <c r="DL15" i="6"/>
  <c r="CF29" i="5"/>
  <c r="CF28" i="5"/>
  <c r="CF27" i="5"/>
  <c r="CF26" i="5"/>
  <c r="CF25" i="5"/>
  <c r="CF24" i="5"/>
  <c r="CF23" i="5"/>
  <c r="CF22" i="5"/>
  <c r="CF21" i="5"/>
  <c r="CF20" i="5"/>
  <c r="CF19" i="5"/>
  <c r="CF18" i="5"/>
  <c r="CF17" i="5"/>
  <c r="CF16" i="5"/>
  <c r="CF15" i="5"/>
  <c r="CF14" i="5"/>
  <c r="CF13" i="5"/>
  <c r="CF12" i="5"/>
  <c r="DB29" i="5"/>
  <c r="DB28" i="5"/>
  <c r="DB27" i="5"/>
  <c r="DB26" i="5"/>
  <c r="DB25" i="5"/>
  <c r="DB24" i="5"/>
  <c r="DB23" i="5"/>
  <c r="DB22" i="5"/>
  <c r="DB21" i="5"/>
  <c r="DB20" i="5"/>
  <c r="DB19" i="5"/>
  <c r="DB18" i="5"/>
  <c r="DB17" i="5"/>
  <c r="DB16" i="5"/>
  <c r="DB15" i="5"/>
  <c r="DB14" i="5"/>
  <c r="DB13" i="5"/>
  <c r="DB12" i="5"/>
  <c r="BE13" i="8"/>
  <c r="BE25" i="8"/>
  <c r="AH29" i="7"/>
  <c r="AH25" i="7"/>
  <c r="AH26" i="7"/>
  <c r="AH22" i="7"/>
  <c r="AH21" i="7"/>
  <c r="AH17" i="7"/>
  <c r="AH28" i="7"/>
  <c r="AH27" i="7"/>
  <c r="AH24" i="7"/>
  <c r="AH18" i="7"/>
  <c r="AH14" i="7"/>
  <c r="AH23" i="7"/>
  <c r="AH20" i="7"/>
  <c r="AH16" i="7"/>
  <c r="AH15" i="7"/>
  <c r="AH12" i="7"/>
  <c r="AH19" i="7"/>
  <c r="AH13" i="7"/>
  <c r="BX26" i="7"/>
  <c r="BX27" i="7"/>
  <c r="BX23" i="7"/>
  <c r="BX25" i="7"/>
  <c r="BX18" i="7"/>
  <c r="BX24" i="7"/>
  <c r="BX22" i="7"/>
  <c r="BX19" i="7"/>
  <c r="BX15" i="7"/>
  <c r="BX29" i="7"/>
  <c r="BX20" i="7"/>
  <c r="BX28" i="7"/>
  <c r="BX12" i="7"/>
  <c r="BX21" i="7"/>
  <c r="BX17" i="7"/>
  <c r="BX16" i="7"/>
  <c r="BX13" i="7"/>
  <c r="BX14" i="7"/>
  <c r="F27" i="5"/>
  <c r="EP27" i="5" s="1"/>
  <c r="F23" i="5"/>
  <c r="EP23" i="5" s="1"/>
  <c r="F19" i="5"/>
  <c r="EP19" i="5" s="1"/>
  <c r="F15" i="5"/>
  <c r="EP15" i="5" s="1"/>
  <c r="F28" i="5"/>
  <c r="EP28" i="5" s="1"/>
  <c r="F24" i="5"/>
  <c r="EP24" i="5" s="1"/>
  <c r="F26" i="5"/>
  <c r="F25" i="5"/>
  <c r="F21" i="5"/>
  <c r="EP21" i="5" s="1"/>
  <c r="F16" i="5"/>
  <c r="EP16" i="5" s="1"/>
  <c r="F14" i="5"/>
  <c r="F13" i="5"/>
  <c r="F20" i="5"/>
  <c r="EP20" i="5" s="1"/>
  <c r="F18" i="5"/>
  <c r="F22" i="5"/>
  <c r="F17" i="5"/>
  <c r="F12" i="5"/>
  <c r="F29" i="5"/>
  <c r="AX29" i="6"/>
  <c r="AX27" i="6"/>
  <c r="AX25" i="6"/>
  <c r="AX23" i="6"/>
  <c r="AX21" i="6"/>
  <c r="AX19" i="6"/>
  <c r="AX17" i="6"/>
  <c r="AX15" i="6"/>
  <c r="AX14" i="6"/>
  <c r="AX12" i="6"/>
  <c r="AX28" i="6"/>
  <c r="AX26" i="6"/>
  <c r="AX24" i="6"/>
  <c r="AX22" i="6"/>
  <c r="AX20" i="6"/>
  <c r="AX18" i="6"/>
  <c r="AX16" i="6"/>
  <c r="AX13" i="6"/>
  <c r="GX30" i="7"/>
  <c r="H29" i="6"/>
  <c r="ER28" i="6"/>
  <c r="H27" i="6"/>
  <c r="ER26" i="6"/>
  <c r="H25" i="6"/>
  <c r="ER24" i="6"/>
  <c r="H23" i="6"/>
  <c r="ER22" i="6"/>
  <c r="H21" i="6"/>
  <c r="ER20" i="6"/>
  <c r="H19" i="6"/>
  <c r="ER18" i="6"/>
  <c r="H17" i="6"/>
  <c r="ER16" i="6"/>
  <c r="H15" i="6"/>
  <c r="ER14" i="6"/>
  <c r="H14" i="6"/>
  <c r="H13" i="6"/>
  <c r="FL13" i="6" s="1"/>
  <c r="AJ13" i="8" s="1"/>
  <c r="ER12" i="6"/>
  <c r="ER29" i="6"/>
  <c r="ER27" i="6"/>
  <c r="ER25" i="6"/>
  <c r="ER23" i="6"/>
  <c r="ER21" i="6"/>
  <c r="ER19" i="6"/>
  <c r="ER17" i="6"/>
  <c r="ER15" i="6"/>
  <c r="ER13" i="6"/>
  <c r="H22" i="6"/>
  <c r="FL22" i="6" s="1"/>
  <c r="AJ22" i="8" s="1"/>
  <c r="H28" i="6"/>
  <c r="FL28" i="6" s="1"/>
  <c r="AJ28" i="8" s="1"/>
  <c r="H20" i="6"/>
  <c r="H24" i="6"/>
  <c r="H18" i="6"/>
  <c r="H26" i="6"/>
  <c r="FL26" i="6" s="1"/>
  <c r="AJ26" i="8" s="1"/>
  <c r="H12" i="6"/>
  <c r="H16" i="6"/>
  <c r="D15" i="9"/>
  <c r="BJ30" i="7"/>
  <c r="IH28" i="7"/>
  <c r="BV28" i="8" s="1"/>
  <c r="T26" i="7"/>
  <c r="T27" i="7"/>
  <c r="T23" i="7"/>
  <c r="IF23" i="7" s="1"/>
  <c r="BT23" i="8" s="1"/>
  <c r="T29" i="7"/>
  <c r="IF29" i="7" s="1"/>
  <c r="BT29" i="8" s="1"/>
  <c r="T28" i="7"/>
  <c r="T18" i="7"/>
  <c r="T19" i="7"/>
  <c r="T15" i="7"/>
  <c r="IF15" i="7" s="1"/>
  <c r="BT15" i="8" s="1"/>
  <c r="T25" i="7"/>
  <c r="T22" i="7"/>
  <c r="T21" i="7"/>
  <c r="T20" i="7"/>
  <c r="IF20" i="7" s="1"/>
  <c r="BT20" i="8" s="1"/>
  <c r="T17" i="7"/>
  <c r="T16" i="7"/>
  <c r="T13" i="7"/>
  <c r="T24" i="7"/>
  <c r="T14" i="7"/>
  <c r="T12" i="7"/>
  <c r="BR27" i="5"/>
  <c r="BR23" i="5"/>
  <c r="BR19" i="5"/>
  <c r="BR15" i="5"/>
  <c r="BR28" i="5"/>
  <c r="BR24" i="5"/>
  <c r="BR26" i="5"/>
  <c r="BR25" i="5"/>
  <c r="BR16" i="5"/>
  <c r="BR14" i="5"/>
  <c r="BR20" i="5"/>
  <c r="BR18" i="5"/>
  <c r="BR12" i="5"/>
  <c r="BR22" i="5"/>
  <c r="BR21" i="5"/>
  <c r="BR29" i="5"/>
  <c r="BR17" i="5"/>
  <c r="BR13" i="5"/>
  <c r="EX29" i="7"/>
  <c r="EX25" i="7"/>
  <c r="EX26" i="7"/>
  <c r="EX22" i="7"/>
  <c r="EX21" i="7"/>
  <c r="EX17" i="7"/>
  <c r="EX24" i="7"/>
  <c r="EX23" i="7"/>
  <c r="EX18" i="7"/>
  <c r="EX14" i="7"/>
  <c r="EX20" i="7"/>
  <c r="EX19" i="7"/>
  <c r="EX28" i="7"/>
  <c r="EX12" i="7"/>
  <c r="EX27" i="7"/>
  <c r="EX16" i="7"/>
  <c r="EX13" i="7"/>
  <c r="EX15" i="7"/>
  <c r="CT29" i="5"/>
  <c r="CT28" i="5"/>
  <c r="CT27" i="5"/>
  <c r="CT26" i="5"/>
  <c r="CT25" i="5"/>
  <c r="CT24" i="5"/>
  <c r="CT23" i="5"/>
  <c r="CT22" i="5"/>
  <c r="CT21" i="5"/>
  <c r="CT20" i="5"/>
  <c r="CT19" i="5"/>
  <c r="CT18" i="5"/>
  <c r="CT17" i="5"/>
  <c r="CT16" i="5"/>
  <c r="CT15" i="5"/>
  <c r="CT14" i="5"/>
  <c r="CT13" i="5"/>
  <c r="CT12" i="5"/>
  <c r="CT30" i="5" s="1"/>
  <c r="CR28" i="5"/>
  <c r="CR24" i="5"/>
  <c r="CR20" i="5"/>
  <c r="CR16" i="5"/>
  <c r="EZ16" i="5" s="1"/>
  <c r="T16" i="8" s="1"/>
  <c r="CR29" i="5"/>
  <c r="CR25" i="5"/>
  <c r="CR21" i="5"/>
  <c r="CR23" i="5"/>
  <c r="CR19" i="5"/>
  <c r="CR17" i="5"/>
  <c r="CR12" i="5"/>
  <c r="CR22" i="5"/>
  <c r="EZ22" i="5" s="1"/>
  <c r="T22" i="8" s="1"/>
  <c r="CR14" i="5"/>
  <c r="CR13" i="5"/>
  <c r="CR15" i="5"/>
  <c r="EZ15" i="5" s="1"/>
  <c r="T15" i="8" s="1"/>
  <c r="CR26" i="5"/>
  <c r="EZ26" i="5" s="1"/>
  <c r="T26" i="8" s="1"/>
  <c r="CR18" i="5"/>
  <c r="CR27" i="5"/>
  <c r="ED27" i="7"/>
  <c r="ED28" i="7"/>
  <c r="ED24" i="7"/>
  <c r="ED19" i="7"/>
  <c r="ED15" i="7"/>
  <c r="ED26" i="7"/>
  <c r="ED25" i="7"/>
  <c r="ED23" i="7"/>
  <c r="ED20" i="7"/>
  <c r="ED16" i="7"/>
  <c r="ED12" i="7"/>
  <c r="ED22" i="7"/>
  <c r="ED21" i="7"/>
  <c r="ED14" i="7"/>
  <c r="ED13" i="7"/>
  <c r="ED29" i="7"/>
  <c r="ED17" i="7"/>
  <c r="ED18" i="7"/>
  <c r="R29" i="7"/>
  <c r="R25" i="7"/>
  <c r="R26" i="7"/>
  <c r="R22" i="7"/>
  <c r="R23" i="7"/>
  <c r="R21" i="7"/>
  <c r="R17" i="7"/>
  <c r="R28" i="7"/>
  <c r="R27" i="7"/>
  <c r="R18" i="7"/>
  <c r="R14" i="7"/>
  <c r="R24" i="7"/>
  <c r="ID24" i="7" s="1"/>
  <c r="BR24" i="8" s="1"/>
  <c r="R19" i="7"/>
  <c r="R16" i="7"/>
  <c r="R15" i="7"/>
  <c r="R13" i="7"/>
  <c r="ID13" i="7" s="1"/>
  <c r="BR13" i="8" s="1"/>
  <c r="R20" i="7"/>
  <c r="R12" i="7"/>
  <c r="DF29" i="5"/>
  <c r="DF25" i="5"/>
  <c r="DF21" i="5"/>
  <c r="DF17" i="5"/>
  <c r="DF13" i="5"/>
  <c r="DF26" i="5"/>
  <c r="DF22" i="5"/>
  <c r="DF18" i="5"/>
  <c r="DF16" i="5"/>
  <c r="DF12" i="5"/>
  <c r="DF24" i="5"/>
  <c r="DF23" i="5"/>
  <c r="DF20" i="5"/>
  <c r="DF15" i="5"/>
  <c r="DF28" i="5"/>
  <c r="DF14" i="5"/>
  <c r="DF27" i="5"/>
  <c r="DF19" i="5"/>
  <c r="N29" i="5"/>
  <c r="N25" i="5"/>
  <c r="N21" i="5"/>
  <c r="N17" i="5"/>
  <c r="EX17" i="5" s="1"/>
  <c r="R17" i="8" s="1"/>
  <c r="N26" i="5"/>
  <c r="N22" i="5"/>
  <c r="N19" i="5"/>
  <c r="N24" i="5"/>
  <c r="EX24" i="5" s="1"/>
  <c r="R24" i="8" s="1"/>
  <c r="N23" i="5"/>
  <c r="N14" i="5"/>
  <c r="N12" i="5"/>
  <c r="N27" i="5"/>
  <c r="EX27" i="5" s="1"/>
  <c r="R27" i="8" s="1"/>
  <c r="N20" i="5"/>
  <c r="EX20" i="5" s="1"/>
  <c r="R20" i="8" s="1"/>
  <c r="N16" i="5"/>
  <c r="N15" i="5"/>
  <c r="EX15" i="5" s="1"/>
  <c r="R15" i="8" s="1"/>
  <c r="N13" i="5"/>
  <c r="EX13" i="5" s="1"/>
  <c r="R13" i="8" s="1"/>
  <c r="N18" i="5"/>
  <c r="N28" i="5"/>
  <c r="GF29" i="7"/>
  <c r="GF25" i="7"/>
  <c r="GF26" i="7"/>
  <c r="GF22" i="7"/>
  <c r="GF21" i="7"/>
  <c r="GF17" i="7"/>
  <c r="GF24" i="7"/>
  <c r="GF23" i="7"/>
  <c r="GF18" i="7"/>
  <c r="GF14" i="7"/>
  <c r="GF20" i="7"/>
  <c r="GF19" i="7"/>
  <c r="GF27" i="7"/>
  <c r="GF12" i="7"/>
  <c r="GF30" i="7" s="1"/>
  <c r="GF28" i="7"/>
  <c r="GF16" i="7"/>
  <c r="GF13" i="7"/>
  <c r="GF15" i="7"/>
  <c r="CB29" i="6"/>
  <c r="CB27" i="6"/>
  <c r="CB25" i="6"/>
  <c r="CB23" i="6"/>
  <c r="FX23" i="6" s="1"/>
  <c r="AV23" i="8" s="1"/>
  <c r="CB21" i="6"/>
  <c r="CB19" i="6"/>
  <c r="CB17" i="6"/>
  <c r="CB15" i="6"/>
  <c r="FX15" i="6" s="1"/>
  <c r="AV15" i="8" s="1"/>
  <c r="CB28" i="6"/>
  <c r="CB26" i="6"/>
  <c r="CB24" i="6"/>
  <c r="CB22" i="6"/>
  <c r="FX22" i="6" s="1"/>
  <c r="AV22" i="8" s="1"/>
  <c r="CB20" i="6"/>
  <c r="CB18" i="6"/>
  <c r="CB16" i="6"/>
  <c r="CB13" i="6"/>
  <c r="CB14" i="6"/>
  <c r="CB12" i="6"/>
  <c r="CJ28" i="7"/>
  <c r="CJ29" i="7"/>
  <c r="CJ25" i="7"/>
  <c r="CJ27" i="7"/>
  <c r="CJ26" i="7"/>
  <c r="CJ22" i="7"/>
  <c r="CJ20" i="7"/>
  <c r="CJ16" i="7"/>
  <c r="CJ24" i="7"/>
  <c r="CJ21" i="7"/>
  <c r="CJ17" i="7"/>
  <c r="CJ13" i="7"/>
  <c r="CJ19" i="7"/>
  <c r="CJ15" i="7"/>
  <c r="CJ23" i="7"/>
  <c r="CJ14" i="7"/>
  <c r="CJ12" i="7"/>
  <c r="CJ18" i="7"/>
  <c r="BR28" i="6"/>
  <c r="BR26" i="6"/>
  <c r="BR24" i="6"/>
  <c r="BR22" i="6"/>
  <c r="BR20" i="6"/>
  <c r="BR18" i="6"/>
  <c r="BR16" i="6"/>
  <c r="BR29" i="6"/>
  <c r="BR27" i="6"/>
  <c r="BR25" i="6"/>
  <c r="BR23" i="6"/>
  <c r="BR21" i="6"/>
  <c r="BR19" i="6"/>
  <c r="BR17" i="6"/>
  <c r="BR15" i="6"/>
  <c r="BR14" i="6"/>
  <c r="BR13" i="6"/>
  <c r="BR12" i="6"/>
  <c r="H28" i="7"/>
  <c r="H29" i="7"/>
  <c r="H25" i="7"/>
  <c r="H27" i="7"/>
  <c r="H26" i="7"/>
  <c r="H23" i="7"/>
  <c r="HT23" i="7" s="1"/>
  <c r="BH23" i="8" s="1"/>
  <c r="H20" i="7"/>
  <c r="H16" i="7"/>
  <c r="H21" i="7"/>
  <c r="H17" i="7"/>
  <c r="H13" i="7"/>
  <c r="H24" i="7"/>
  <c r="H15" i="7"/>
  <c r="H22" i="7"/>
  <c r="H12" i="7"/>
  <c r="H18" i="7"/>
  <c r="H19" i="7"/>
  <c r="H14" i="7"/>
  <c r="DN30" i="7"/>
  <c r="HN30" i="7"/>
  <c r="GR30" i="7"/>
  <c r="AT30" i="6"/>
  <c r="FH27" i="6"/>
  <c r="HR15" i="7"/>
  <c r="HR14" i="7"/>
  <c r="HR27" i="7"/>
  <c r="FF29" i="6"/>
  <c r="V28" i="6"/>
  <c r="FF27" i="6"/>
  <c r="V26" i="6"/>
  <c r="FZ26" i="6" s="1"/>
  <c r="AX26" i="8" s="1"/>
  <c r="FF25" i="6"/>
  <c r="V24" i="6"/>
  <c r="FF23" i="6"/>
  <c r="V22" i="6"/>
  <c r="FZ22" i="6" s="1"/>
  <c r="AX22" i="8" s="1"/>
  <c r="FF21" i="6"/>
  <c r="V20" i="6"/>
  <c r="FF19" i="6"/>
  <c r="V18" i="6"/>
  <c r="FF17" i="6"/>
  <c r="V16" i="6"/>
  <c r="FF15" i="6"/>
  <c r="V29" i="6"/>
  <c r="FZ29" i="6" s="1"/>
  <c r="AX29" i="8" s="1"/>
  <c r="V27" i="6"/>
  <c r="V25" i="6"/>
  <c r="V23" i="6"/>
  <c r="V21" i="6"/>
  <c r="FZ21" i="6" s="1"/>
  <c r="AX21" i="8" s="1"/>
  <c r="V19" i="6"/>
  <c r="V17" i="6"/>
  <c r="V13" i="6"/>
  <c r="FZ13" i="6" s="1"/>
  <c r="AX13" i="8" s="1"/>
  <c r="FF12" i="6"/>
  <c r="V15" i="6"/>
  <c r="V14" i="6"/>
  <c r="FF24" i="6"/>
  <c r="FF16" i="6"/>
  <c r="FF13" i="6"/>
  <c r="V12" i="6"/>
  <c r="FF22" i="6"/>
  <c r="FF28" i="6"/>
  <c r="FF26" i="6"/>
  <c r="FF14" i="6"/>
  <c r="FF20" i="6"/>
  <c r="FF18" i="6"/>
  <c r="DR29" i="6"/>
  <c r="DR27" i="6"/>
  <c r="DR25" i="6"/>
  <c r="DR23" i="6"/>
  <c r="DR21" i="6"/>
  <c r="DR19" i="6"/>
  <c r="DR17" i="6"/>
  <c r="DR28" i="6"/>
  <c r="DR26" i="6"/>
  <c r="DR24" i="6"/>
  <c r="DR22" i="6"/>
  <c r="DR20" i="6"/>
  <c r="DR18" i="6"/>
  <c r="DR16" i="6"/>
  <c r="DR15" i="6"/>
  <c r="DR14" i="6"/>
  <c r="DR12" i="6"/>
  <c r="DR13" i="6"/>
  <c r="EN24" i="5"/>
  <c r="EH29" i="7"/>
  <c r="EH25" i="7"/>
  <c r="EH26" i="7"/>
  <c r="EH22" i="7"/>
  <c r="EH21" i="7"/>
  <c r="EH17" i="7"/>
  <c r="EH24" i="7"/>
  <c r="EH18" i="7"/>
  <c r="EH14" i="7"/>
  <c r="EH27" i="7"/>
  <c r="EH23" i="7"/>
  <c r="EH28" i="7"/>
  <c r="EH20" i="7"/>
  <c r="EH19" i="7"/>
  <c r="EH13" i="7"/>
  <c r="EH15" i="7"/>
  <c r="EH12" i="7"/>
  <c r="EH16" i="7"/>
  <c r="BH28" i="6"/>
  <c r="FX28" i="6" s="1"/>
  <c r="AV28" i="8" s="1"/>
  <c r="BH26" i="6"/>
  <c r="FX26" i="6" s="1"/>
  <c r="AV26" i="8" s="1"/>
  <c r="BH24" i="6"/>
  <c r="BH22" i="6"/>
  <c r="BH20" i="6"/>
  <c r="FX20" i="6" s="1"/>
  <c r="AV20" i="8" s="1"/>
  <c r="BH18" i="6"/>
  <c r="FX18" i="6" s="1"/>
  <c r="AV18" i="8" s="1"/>
  <c r="BH16" i="6"/>
  <c r="FX16" i="6" s="1"/>
  <c r="AV16" i="8" s="1"/>
  <c r="BH14" i="6"/>
  <c r="FX14" i="6" s="1"/>
  <c r="AV14" i="8" s="1"/>
  <c r="BH15" i="6"/>
  <c r="BH12" i="6"/>
  <c r="BH23" i="6"/>
  <c r="BH29" i="6"/>
  <c r="FX29" i="6" s="1"/>
  <c r="AV29" i="8" s="1"/>
  <c r="BH21" i="6"/>
  <c r="BH13" i="6"/>
  <c r="FX13" i="6" s="1"/>
  <c r="AV13" i="8" s="1"/>
  <c r="BH19" i="6"/>
  <c r="BH17" i="6"/>
  <c r="FX17" i="6" s="1"/>
  <c r="AV17" i="8" s="1"/>
  <c r="BH27" i="6"/>
  <c r="FX27" i="6" s="1"/>
  <c r="AV27" i="8" s="1"/>
  <c r="BH25" i="6"/>
  <c r="FX25" i="6" s="1"/>
  <c r="AV25" i="8" s="1"/>
  <c r="BR27" i="7"/>
  <c r="BR28" i="7"/>
  <c r="BR24" i="7"/>
  <c r="BR19" i="7"/>
  <c r="BR15" i="7"/>
  <c r="BR26" i="7"/>
  <c r="BR25" i="7"/>
  <c r="BR23" i="7"/>
  <c r="BR20" i="7"/>
  <c r="BR16" i="7"/>
  <c r="BR12" i="7"/>
  <c r="BR22" i="7"/>
  <c r="BR21" i="7"/>
  <c r="BR14" i="7"/>
  <c r="BR13" i="7"/>
  <c r="BR17" i="7"/>
  <c r="BR29" i="7"/>
  <c r="BR18" i="7"/>
  <c r="BV30" i="5"/>
  <c r="DB30" i="7"/>
  <c r="HB30" i="7"/>
  <c r="AP30" i="6"/>
  <c r="EZ27" i="5"/>
  <c r="T27" i="8" s="1"/>
  <c r="BP26" i="7"/>
  <c r="BP27" i="7"/>
  <c r="BP23" i="7"/>
  <c r="BP29" i="7"/>
  <c r="BP28" i="7"/>
  <c r="BP24" i="7"/>
  <c r="BP22" i="7"/>
  <c r="BP18" i="7"/>
  <c r="BP19" i="7"/>
  <c r="BP15" i="7"/>
  <c r="BP21" i="7"/>
  <c r="BP20" i="7"/>
  <c r="BP17" i="7"/>
  <c r="BP16" i="7"/>
  <c r="BP12" i="7"/>
  <c r="BP25" i="7"/>
  <c r="BP14" i="7"/>
  <c r="BP13" i="7"/>
  <c r="R29" i="6"/>
  <c r="FB28" i="6"/>
  <c r="R27" i="6"/>
  <c r="FB26" i="6"/>
  <c r="R25" i="6"/>
  <c r="FB24" i="6"/>
  <c r="R23" i="6"/>
  <c r="FB22" i="6"/>
  <c r="R21" i="6"/>
  <c r="FB20" i="6"/>
  <c r="R19" i="6"/>
  <c r="FB18" i="6"/>
  <c r="R17" i="6"/>
  <c r="FB16" i="6"/>
  <c r="R15" i="6"/>
  <c r="FB14" i="6"/>
  <c r="R14" i="6"/>
  <c r="FB13" i="6"/>
  <c r="R12" i="6"/>
  <c r="FB29" i="6"/>
  <c r="R28" i="6"/>
  <c r="FB27" i="6"/>
  <c r="R26" i="6"/>
  <c r="FB25" i="6"/>
  <c r="R24" i="6"/>
  <c r="FB23" i="6"/>
  <c r="R22" i="6"/>
  <c r="FB21" i="6"/>
  <c r="R20" i="6"/>
  <c r="FB19" i="6"/>
  <c r="R18" i="6"/>
  <c r="FB17" i="6"/>
  <c r="R16" i="6"/>
  <c r="FB15" i="6"/>
  <c r="FB12" i="6"/>
  <c r="R13" i="6"/>
  <c r="IH18" i="7"/>
  <c r="BV18" i="8" s="1"/>
  <c r="IH20" i="7"/>
  <c r="BV20" i="8" s="1"/>
  <c r="IH27" i="7"/>
  <c r="BV27" i="8" s="1"/>
  <c r="AR29" i="5"/>
  <c r="AR28" i="5"/>
  <c r="EN28" i="5" s="1"/>
  <c r="AR27" i="5"/>
  <c r="EN27" i="5" s="1"/>
  <c r="AR26" i="5"/>
  <c r="AR25" i="5"/>
  <c r="EN25" i="5" s="1"/>
  <c r="AR24" i="5"/>
  <c r="AR23" i="5"/>
  <c r="EN23" i="5" s="1"/>
  <c r="AR22" i="5"/>
  <c r="AR21" i="5"/>
  <c r="EN21" i="5" s="1"/>
  <c r="AR20" i="5"/>
  <c r="EN20" i="5" s="1"/>
  <c r="AR19" i="5"/>
  <c r="EN19" i="5" s="1"/>
  <c r="AR18" i="5"/>
  <c r="AR17" i="5"/>
  <c r="AR16" i="5"/>
  <c r="EN16" i="5" s="1"/>
  <c r="AR15" i="5"/>
  <c r="EN15" i="5" s="1"/>
  <c r="AR14" i="5"/>
  <c r="AR13" i="5"/>
  <c r="AR12" i="5"/>
  <c r="BH26" i="7"/>
  <c r="BH27" i="7"/>
  <c r="BH23" i="7"/>
  <c r="BH25" i="7"/>
  <c r="BH18" i="7"/>
  <c r="BH19" i="7"/>
  <c r="BH15" i="7"/>
  <c r="BH28" i="7"/>
  <c r="BH24" i="7"/>
  <c r="BH14" i="7"/>
  <c r="BH22" i="7"/>
  <c r="BH21" i="7"/>
  <c r="BH13" i="7"/>
  <c r="BH16" i="7"/>
  <c r="BH29" i="7"/>
  <c r="BH20" i="7"/>
  <c r="BH17" i="7"/>
  <c r="BH12" i="7"/>
  <c r="DF28" i="6"/>
  <c r="DF26" i="6"/>
  <c r="DF24" i="6"/>
  <c r="DF22" i="6"/>
  <c r="DF20" i="6"/>
  <c r="DF18" i="6"/>
  <c r="DF16" i="6"/>
  <c r="DF15" i="6"/>
  <c r="DF13" i="6"/>
  <c r="DF12" i="6"/>
  <c r="DF14" i="6"/>
  <c r="DF29" i="6"/>
  <c r="DF21" i="6"/>
  <c r="DF27" i="6"/>
  <c r="DF19" i="6"/>
  <c r="DF23" i="6"/>
  <c r="DF17" i="6"/>
  <c r="DF25" i="6"/>
  <c r="DH28" i="5"/>
  <c r="DH24" i="5"/>
  <c r="DH20" i="5"/>
  <c r="DH16" i="5"/>
  <c r="DH29" i="5"/>
  <c r="DH25" i="5"/>
  <c r="DH21" i="5"/>
  <c r="DH27" i="5"/>
  <c r="DH14" i="5"/>
  <c r="DH26" i="5"/>
  <c r="DH18" i="5"/>
  <c r="DH12" i="5"/>
  <c r="DH23" i="5"/>
  <c r="DH15" i="5"/>
  <c r="DH22" i="5"/>
  <c r="DH19" i="5"/>
  <c r="DH17" i="5"/>
  <c r="DH13" i="5"/>
  <c r="AV29" i="6"/>
  <c r="AV27" i="6"/>
  <c r="AV25" i="6"/>
  <c r="AV23" i="6"/>
  <c r="AV21" i="6"/>
  <c r="AV19" i="6"/>
  <c r="AV17" i="6"/>
  <c r="AV15" i="6"/>
  <c r="AV28" i="6"/>
  <c r="AV26" i="6"/>
  <c r="AV24" i="6"/>
  <c r="AV22" i="6"/>
  <c r="AV20" i="6"/>
  <c r="AV18" i="6"/>
  <c r="AV16" i="6"/>
  <c r="AV13" i="6"/>
  <c r="AV14" i="6"/>
  <c r="AV12" i="6"/>
  <c r="CV26" i="7"/>
  <c r="CV27" i="7"/>
  <c r="CV23" i="7"/>
  <c r="CV29" i="7"/>
  <c r="CV28" i="7"/>
  <c r="CV24" i="7"/>
  <c r="CV22" i="7"/>
  <c r="CV18" i="7"/>
  <c r="CV19" i="7"/>
  <c r="CV15" i="7"/>
  <c r="CV21" i="7"/>
  <c r="CV20" i="7"/>
  <c r="CV17" i="7"/>
  <c r="CV16" i="7"/>
  <c r="CV12" i="7"/>
  <c r="CV14" i="7"/>
  <c r="CV25" i="7"/>
  <c r="CV13" i="7"/>
  <c r="AB29" i="5"/>
  <c r="AB28" i="5"/>
  <c r="AB27" i="5"/>
  <c r="AB26" i="5"/>
  <c r="AB25" i="5"/>
  <c r="AB24" i="5"/>
  <c r="AB23" i="5"/>
  <c r="AB22" i="5"/>
  <c r="AB21" i="5"/>
  <c r="AB20" i="5"/>
  <c r="AB19" i="5"/>
  <c r="AB18" i="5"/>
  <c r="AB17" i="5"/>
  <c r="AB16" i="5"/>
  <c r="AB15" i="5"/>
  <c r="AB14" i="5"/>
  <c r="AB12" i="5"/>
  <c r="AB13" i="5"/>
  <c r="EV29" i="6"/>
  <c r="L28" i="6"/>
  <c r="EV27" i="6"/>
  <c r="L26" i="6"/>
  <c r="EV25" i="6"/>
  <c r="L24" i="6"/>
  <c r="EV23" i="6"/>
  <c r="L22" i="6"/>
  <c r="EV21" i="6"/>
  <c r="L20" i="6"/>
  <c r="EV19" i="6"/>
  <c r="L18" i="6"/>
  <c r="EV17" i="6"/>
  <c r="L16" i="6"/>
  <c r="EV15" i="6"/>
  <c r="L14" i="6"/>
  <c r="EV13" i="6"/>
  <c r="L12" i="6"/>
  <c r="L29" i="6"/>
  <c r="EV28" i="6"/>
  <c r="L27" i="6"/>
  <c r="EV26" i="6"/>
  <c r="L25" i="6"/>
  <c r="EV24" i="6"/>
  <c r="L23" i="6"/>
  <c r="FP23" i="6" s="1"/>
  <c r="AN23" i="8" s="1"/>
  <c r="EV22" i="6"/>
  <c r="L21" i="6"/>
  <c r="EV20" i="6"/>
  <c r="L19" i="6"/>
  <c r="EV18" i="6"/>
  <c r="L17" i="6"/>
  <c r="EV16" i="6"/>
  <c r="EV14" i="6"/>
  <c r="L15" i="6"/>
  <c r="L13" i="6"/>
  <c r="EV12" i="6"/>
  <c r="AJ28" i="6"/>
  <c r="AJ26" i="6"/>
  <c r="AJ24" i="6"/>
  <c r="AJ22" i="6"/>
  <c r="AJ20" i="6"/>
  <c r="AJ18" i="6"/>
  <c r="AJ16" i="6"/>
  <c r="AJ14" i="6"/>
  <c r="AJ12" i="6"/>
  <c r="AJ29" i="6"/>
  <c r="AJ27" i="6"/>
  <c r="AJ25" i="6"/>
  <c r="AJ23" i="6"/>
  <c r="AJ21" i="6"/>
  <c r="AJ19" i="6"/>
  <c r="AJ17" i="6"/>
  <c r="AJ15" i="6"/>
  <c r="AJ13" i="6"/>
  <c r="EF29" i="6"/>
  <c r="EF27" i="6"/>
  <c r="EF25" i="6"/>
  <c r="EF23" i="6"/>
  <c r="EF21" i="6"/>
  <c r="EF19" i="6"/>
  <c r="EF17" i="6"/>
  <c r="EF15" i="6"/>
  <c r="EF14" i="6"/>
  <c r="EF13" i="6"/>
  <c r="EF22" i="6"/>
  <c r="EF28" i="6"/>
  <c r="EF20" i="6"/>
  <c r="EF24" i="6"/>
  <c r="EF18" i="6"/>
  <c r="EF26" i="6"/>
  <c r="EF12" i="6"/>
  <c r="EF16" i="6"/>
  <c r="GN29" i="7"/>
  <c r="GN25" i="7"/>
  <c r="GN26" i="7"/>
  <c r="GN22" i="7"/>
  <c r="GN21" i="7"/>
  <c r="GN17" i="7"/>
  <c r="GN28" i="7"/>
  <c r="GN27" i="7"/>
  <c r="GN18" i="7"/>
  <c r="GN14" i="7"/>
  <c r="GN24" i="7"/>
  <c r="GN19" i="7"/>
  <c r="GN20" i="7"/>
  <c r="GN16" i="7"/>
  <c r="GN15" i="7"/>
  <c r="GN12" i="7"/>
  <c r="GN13" i="7"/>
  <c r="GN23" i="7"/>
  <c r="N18" i="10"/>
  <c r="N16" i="10"/>
  <c r="N14" i="10"/>
  <c r="N12" i="10"/>
  <c r="N17" i="10"/>
  <c r="N15" i="10"/>
  <c r="N13" i="10"/>
  <c r="BV29" i="7"/>
  <c r="BV25" i="7"/>
  <c r="BV26" i="7"/>
  <c r="BV22" i="7"/>
  <c r="BV21" i="7"/>
  <c r="BV17" i="7"/>
  <c r="BV18" i="7"/>
  <c r="BV14" i="7"/>
  <c r="BV27" i="7"/>
  <c r="BV24" i="7"/>
  <c r="BV23" i="7"/>
  <c r="BV28" i="7"/>
  <c r="BV20" i="7"/>
  <c r="BV19" i="7"/>
  <c r="BV13" i="7"/>
  <c r="BV15" i="7"/>
  <c r="BV12" i="7"/>
  <c r="BV16" i="7"/>
  <c r="AB26" i="7"/>
  <c r="AB27" i="7"/>
  <c r="AB23" i="7"/>
  <c r="AB25" i="7"/>
  <c r="AB18" i="7"/>
  <c r="AB19" i="7"/>
  <c r="AB15" i="7"/>
  <c r="AB28" i="7"/>
  <c r="AB22" i="7"/>
  <c r="AB14" i="7"/>
  <c r="AB29" i="7"/>
  <c r="AB21" i="7"/>
  <c r="AB13" i="7"/>
  <c r="AB24" i="7"/>
  <c r="AB20" i="7"/>
  <c r="AB16" i="7"/>
  <c r="AB12" i="7"/>
  <c r="AB17" i="7"/>
  <c r="AZ26" i="7"/>
  <c r="AZ27" i="7"/>
  <c r="AZ23" i="7"/>
  <c r="AZ29" i="7"/>
  <c r="AZ28" i="7"/>
  <c r="AZ18" i="7"/>
  <c r="AZ19" i="7"/>
  <c r="AZ15" i="7"/>
  <c r="AZ25" i="7"/>
  <c r="AZ24" i="7"/>
  <c r="AZ21" i="7"/>
  <c r="AZ20" i="7"/>
  <c r="AZ17" i="7"/>
  <c r="AZ16" i="7"/>
  <c r="AZ13" i="7"/>
  <c r="AZ12" i="7"/>
  <c r="AZ30" i="7" s="1"/>
  <c r="AZ22" i="7"/>
  <c r="AZ14" i="7"/>
  <c r="DD26" i="7"/>
  <c r="DD27" i="7"/>
  <c r="DD23" i="7"/>
  <c r="DD25" i="7"/>
  <c r="DD18" i="7"/>
  <c r="DD24" i="7"/>
  <c r="DD22" i="7"/>
  <c r="DD19" i="7"/>
  <c r="DD15" i="7"/>
  <c r="DD29" i="7"/>
  <c r="DD20" i="7"/>
  <c r="DD12" i="7"/>
  <c r="DD28" i="7"/>
  <c r="DD17" i="7"/>
  <c r="DD14" i="7"/>
  <c r="DD13" i="7"/>
  <c r="DD21" i="7"/>
  <c r="DD16" i="7"/>
  <c r="CR28" i="7"/>
  <c r="CR29" i="7"/>
  <c r="CR25" i="7"/>
  <c r="CR20" i="7"/>
  <c r="CR16" i="7"/>
  <c r="CR22" i="7"/>
  <c r="CR21" i="7"/>
  <c r="CR17" i="7"/>
  <c r="CR13" i="7"/>
  <c r="CR24" i="7"/>
  <c r="CR23" i="7"/>
  <c r="CR18" i="7"/>
  <c r="CR27" i="7"/>
  <c r="CR12" i="7"/>
  <c r="CR26" i="7"/>
  <c r="CR15" i="7"/>
  <c r="CR14" i="7"/>
  <c r="CR19" i="7"/>
  <c r="CN29" i="5"/>
  <c r="CN28" i="5"/>
  <c r="CN27" i="5"/>
  <c r="CN26" i="5"/>
  <c r="CN25" i="5"/>
  <c r="CN24" i="5"/>
  <c r="CN23" i="5"/>
  <c r="CN22" i="5"/>
  <c r="CN21" i="5"/>
  <c r="CN20" i="5"/>
  <c r="CN19" i="5"/>
  <c r="CN18" i="5"/>
  <c r="CN17" i="5"/>
  <c r="CN16" i="5"/>
  <c r="CN15" i="5"/>
  <c r="CN14" i="5"/>
  <c r="CN13" i="5"/>
  <c r="CN12" i="5"/>
  <c r="CN30" i="5" s="1"/>
  <c r="AD29" i="5"/>
  <c r="AD25" i="5"/>
  <c r="AD21" i="5"/>
  <c r="AD17" i="5"/>
  <c r="AD13" i="5"/>
  <c r="AD12" i="5"/>
  <c r="AD26" i="5"/>
  <c r="AD22" i="5"/>
  <c r="AD14" i="5"/>
  <c r="AD28" i="5"/>
  <c r="AD27" i="5"/>
  <c r="AD18" i="5"/>
  <c r="AD16" i="5"/>
  <c r="AD24" i="5"/>
  <c r="AD15" i="5"/>
  <c r="AD23" i="5"/>
  <c r="AD19" i="5"/>
  <c r="AD20" i="5"/>
  <c r="AX29" i="5"/>
  <c r="AX28" i="5"/>
  <c r="AX27" i="5"/>
  <c r="AX26" i="5"/>
  <c r="AX25" i="5"/>
  <c r="AX24" i="5"/>
  <c r="AX23" i="5"/>
  <c r="AX22" i="5"/>
  <c r="AX21" i="5"/>
  <c r="AX20" i="5"/>
  <c r="AX19" i="5"/>
  <c r="AX18" i="5"/>
  <c r="AX17" i="5"/>
  <c r="AX16" i="5"/>
  <c r="AX15" i="5"/>
  <c r="AX14" i="5"/>
  <c r="AX13" i="5"/>
  <c r="AX12" i="5"/>
  <c r="AX30" i="5" s="1"/>
  <c r="ER26" i="7"/>
  <c r="ER27" i="7"/>
  <c r="ER23" i="7"/>
  <c r="ER29" i="7"/>
  <c r="ER28" i="7"/>
  <c r="ER18" i="7"/>
  <c r="ER19" i="7"/>
  <c r="ER15" i="7"/>
  <c r="ER25" i="7"/>
  <c r="ER24" i="7"/>
  <c r="ER22" i="7"/>
  <c r="ER21" i="7"/>
  <c r="ER20" i="7"/>
  <c r="ER17" i="7"/>
  <c r="ER16" i="7"/>
  <c r="ER13" i="7"/>
  <c r="ER14" i="7"/>
  <c r="ER12" i="7"/>
  <c r="X17" i="10"/>
  <c r="EL30" i="6"/>
  <c r="FJ30" i="7"/>
  <c r="AF15" i="10"/>
  <c r="FD13" i="5"/>
  <c r="X13" i="8" s="1"/>
  <c r="FD29" i="5"/>
  <c r="X29" i="8" s="1"/>
  <c r="FD30" i="7"/>
  <c r="FH23" i="6"/>
  <c r="D30" i="6"/>
  <c r="T30" i="6"/>
  <c r="HR29" i="7"/>
  <c r="HR22" i="7"/>
  <c r="HR23" i="7"/>
  <c r="HR24" i="7"/>
  <c r="L29" i="5"/>
  <c r="L28" i="5"/>
  <c r="L27" i="5"/>
  <c r="EV27" i="5" s="1"/>
  <c r="P27" i="8" s="1"/>
  <c r="L26" i="5"/>
  <c r="L25" i="5"/>
  <c r="L24" i="5"/>
  <c r="L23" i="5"/>
  <c r="EV23" i="5" s="1"/>
  <c r="P23" i="8" s="1"/>
  <c r="L22" i="5"/>
  <c r="L21" i="5"/>
  <c r="L20" i="5"/>
  <c r="L19" i="5"/>
  <c r="L18" i="5"/>
  <c r="L17" i="5"/>
  <c r="L16" i="5"/>
  <c r="L15" i="5"/>
  <c r="EV15" i="5" s="1"/>
  <c r="P15" i="8" s="1"/>
  <c r="L14" i="5"/>
  <c r="L12" i="5"/>
  <c r="L13" i="5"/>
  <c r="BJ30" i="6"/>
  <c r="EP29" i="6"/>
  <c r="F28" i="6"/>
  <c r="EP27" i="6"/>
  <c r="F26" i="6"/>
  <c r="FJ26" i="6" s="1"/>
  <c r="EP25" i="6"/>
  <c r="F24" i="6"/>
  <c r="EP23" i="6"/>
  <c r="F22" i="6"/>
  <c r="FJ22" i="6" s="1"/>
  <c r="EP21" i="6"/>
  <c r="F20" i="6"/>
  <c r="EP19" i="6"/>
  <c r="F18" i="6"/>
  <c r="FJ18" i="6" s="1"/>
  <c r="EP17" i="6"/>
  <c r="F16" i="6"/>
  <c r="EP15" i="6"/>
  <c r="F29" i="6"/>
  <c r="FJ29" i="6" s="1"/>
  <c r="F27" i="6"/>
  <c r="F25" i="6"/>
  <c r="FJ25" i="6" s="1"/>
  <c r="F23" i="6"/>
  <c r="FJ23" i="6" s="1"/>
  <c r="F21" i="6"/>
  <c r="FJ21" i="6" s="1"/>
  <c r="F19" i="6"/>
  <c r="F17" i="6"/>
  <c r="FJ17" i="6" s="1"/>
  <c r="F15" i="6"/>
  <c r="FJ15" i="6" s="1"/>
  <c r="EP14" i="6"/>
  <c r="F14" i="6"/>
  <c r="F13" i="6"/>
  <c r="EP12" i="6"/>
  <c r="EP28" i="6"/>
  <c r="EP26" i="6"/>
  <c r="EP24" i="6"/>
  <c r="EP22" i="6"/>
  <c r="EP20" i="6"/>
  <c r="EP18" i="6"/>
  <c r="EP16" i="6"/>
  <c r="F12" i="6"/>
  <c r="EP13" i="6"/>
  <c r="EB26" i="7"/>
  <c r="EB27" i="7"/>
  <c r="EB23" i="7"/>
  <c r="EB29" i="7"/>
  <c r="EB28" i="7"/>
  <c r="EB22" i="7"/>
  <c r="EB18" i="7"/>
  <c r="EB19" i="7"/>
  <c r="EB15" i="7"/>
  <c r="EB21" i="7"/>
  <c r="EB20" i="7"/>
  <c r="EB17" i="7"/>
  <c r="EB16" i="7"/>
  <c r="EB12" i="7"/>
  <c r="EB25" i="7"/>
  <c r="EB24" i="7"/>
  <c r="EB14" i="7"/>
  <c r="EB13" i="7"/>
  <c r="BD28" i="7"/>
  <c r="BD29" i="7"/>
  <c r="BD25" i="7"/>
  <c r="BD27" i="7"/>
  <c r="BD26" i="7"/>
  <c r="BD22" i="7"/>
  <c r="BD20" i="7"/>
  <c r="BD16" i="7"/>
  <c r="BD24" i="7"/>
  <c r="BD21" i="7"/>
  <c r="BD17" i="7"/>
  <c r="BD13" i="7"/>
  <c r="BD23" i="7"/>
  <c r="BD15" i="7"/>
  <c r="BD14" i="7"/>
  <c r="BD12" i="7"/>
  <c r="BD18" i="7"/>
  <c r="BD19" i="7"/>
  <c r="AF28" i="5"/>
  <c r="AF24" i="5"/>
  <c r="AF20" i="5"/>
  <c r="AF16" i="5"/>
  <c r="AF29" i="5"/>
  <c r="AF25" i="5"/>
  <c r="AF23" i="5"/>
  <c r="AF19" i="5"/>
  <c r="AF17" i="5"/>
  <c r="AF22" i="5"/>
  <c r="AF21" i="5"/>
  <c r="AF14" i="5"/>
  <c r="AF18" i="5"/>
  <c r="AF26" i="5"/>
  <c r="AF13" i="5"/>
  <c r="AF12" i="5"/>
  <c r="AF30" i="5" s="1"/>
  <c r="AF27" i="5"/>
  <c r="AF15" i="5"/>
  <c r="EJ29" i="5"/>
  <c r="EJ28" i="5"/>
  <c r="EJ27" i="5"/>
  <c r="EJ26" i="5"/>
  <c r="EJ25" i="5"/>
  <c r="FD25" i="5" s="1"/>
  <c r="X25" i="8" s="1"/>
  <c r="EJ24" i="5"/>
  <c r="EJ23" i="5"/>
  <c r="EJ22" i="5"/>
  <c r="EJ21" i="5"/>
  <c r="EJ20" i="5"/>
  <c r="FD20" i="5" s="1"/>
  <c r="X20" i="8" s="1"/>
  <c r="CN20" i="8" s="1"/>
  <c r="EJ19" i="5"/>
  <c r="EJ18" i="5"/>
  <c r="EJ17" i="5"/>
  <c r="EJ16" i="5"/>
  <c r="EJ15" i="5"/>
  <c r="EJ14" i="5"/>
  <c r="EJ13" i="5"/>
  <c r="EJ12" i="5"/>
  <c r="EJ30" i="5" s="1"/>
  <c r="BN30" i="7"/>
  <c r="CZ30" i="7"/>
  <c r="FZ30" i="7"/>
  <c r="EN14" i="5"/>
  <c r="EN18" i="5"/>
  <c r="EN22" i="5"/>
  <c r="EN26" i="5"/>
  <c r="AL30" i="5"/>
  <c r="CX30" i="5"/>
  <c r="BX30" i="5"/>
  <c r="AF28" i="7"/>
  <c r="AF29" i="7"/>
  <c r="AF25" i="7"/>
  <c r="AF20" i="7"/>
  <c r="AF16" i="7"/>
  <c r="AF22" i="7"/>
  <c r="AF21" i="7"/>
  <c r="AF17" i="7"/>
  <c r="AF13" i="7"/>
  <c r="AF24" i="7"/>
  <c r="AF23" i="7"/>
  <c r="AF18" i="7"/>
  <c r="AF27" i="7"/>
  <c r="AF19" i="7"/>
  <c r="AF12" i="7"/>
  <c r="AF15" i="7"/>
  <c r="AF14" i="7"/>
  <c r="AF26" i="7"/>
  <c r="GT30" i="7"/>
  <c r="BP29" i="5"/>
  <c r="BP28" i="5"/>
  <c r="BP27" i="5"/>
  <c r="BP26" i="5"/>
  <c r="BP25" i="5"/>
  <c r="BP24" i="5"/>
  <c r="BP23" i="5"/>
  <c r="BP22" i="5"/>
  <c r="BP21" i="5"/>
  <c r="BP20" i="5"/>
  <c r="BP19" i="5"/>
  <c r="BP18" i="5"/>
  <c r="BP17" i="5"/>
  <c r="BP16" i="5"/>
  <c r="BP15" i="5"/>
  <c r="BP14" i="5"/>
  <c r="BP13" i="5"/>
  <c r="BP12" i="5"/>
  <c r="AN30" i="6"/>
  <c r="CD30" i="6"/>
  <c r="FP30" i="7"/>
  <c r="HD30" i="7"/>
  <c r="DV30" i="7"/>
  <c r="HF30" i="7"/>
  <c r="CT29" i="7"/>
  <c r="CT25" i="7"/>
  <c r="CT26" i="7"/>
  <c r="CT22" i="7"/>
  <c r="CT21" i="7"/>
  <c r="CT17" i="7"/>
  <c r="CT28" i="7"/>
  <c r="CT27" i="7"/>
  <c r="CT24" i="7"/>
  <c r="CT18" i="7"/>
  <c r="CT14" i="7"/>
  <c r="CT23" i="7"/>
  <c r="CT20" i="7"/>
  <c r="CT16" i="7"/>
  <c r="CT15" i="7"/>
  <c r="CT12" i="7"/>
  <c r="CT19" i="7"/>
  <c r="CT13" i="7"/>
  <c r="AR26" i="7"/>
  <c r="AR27" i="7"/>
  <c r="AR23" i="7"/>
  <c r="AR25" i="7"/>
  <c r="AR18" i="7"/>
  <c r="AR24" i="7"/>
  <c r="AR22" i="7"/>
  <c r="AR19" i="7"/>
  <c r="AR15" i="7"/>
  <c r="AR29" i="7"/>
  <c r="AR20" i="7"/>
  <c r="AR12" i="7"/>
  <c r="AR17" i="7"/>
  <c r="AR14" i="7"/>
  <c r="AR13" i="7"/>
  <c r="AR28" i="7"/>
  <c r="AR21" i="7"/>
  <c r="AR16" i="7"/>
  <c r="R29" i="5"/>
  <c r="R28" i="5"/>
  <c r="R27" i="5"/>
  <c r="FB27" i="5" s="1"/>
  <c r="V27" i="8" s="1"/>
  <c r="R26" i="5"/>
  <c r="FB26" i="5" s="1"/>
  <c r="V26" i="8" s="1"/>
  <c r="R25" i="5"/>
  <c r="R24" i="5"/>
  <c r="R23" i="5"/>
  <c r="FB23" i="5" s="1"/>
  <c r="V23" i="8" s="1"/>
  <c r="R22" i="5"/>
  <c r="FB22" i="5" s="1"/>
  <c r="V22" i="8" s="1"/>
  <c r="R21" i="5"/>
  <c r="R20" i="5"/>
  <c r="R19" i="5"/>
  <c r="FB19" i="5" s="1"/>
  <c r="V19" i="8" s="1"/>
  <c r="R18" i="5"/>
  <c r="FB18" i="5" s="1"/>
  <c r="V18" i="8" s="1"/>
  <c r="R17" i="5"/>
  <c r="R16" i="5"/>
  <c r="R15" i="5"/>
  <c r="FB15" i="5" s="1"/>
  <c r="V15" i="8" s="1"/>
  <c r="R14" i="5"/>
  <c r="FB14" i="5" s="1"/>
  <c r="V14" i="8" s="1"/>
  <c r="R13" i="5"/>
  <c r="R12" i="5"/>
  <c r="R13" i="9"/>
  <c r="R14" i="9"/>
  <c r="R12" i="9"/>
  <c r="R17" i="10"/>
  <c r="R15" i="10"/>
  <c r="R13" i="10"/>
  <c r="R18" i="10"/>
  <c r="R16" i="10"/>
  <c r="R14" i="10"/>
  <c r="R12" i="10"/>
  <c r="AN30" i="7"/>
  <c r="CZ30" i="5"/>
  <c r="HJ30" i="7"/>
  <c r="CH30" i="5"/>
  <c r="T15" i="9"/>
  <c r="FL30" i="7"/>
  <c r="CB30" i="7"/>
  <c r="P30" i="5"/>
  <c r="CL29" i="5"/>
  <c r="CL28" i="5"/>
  <c r="CL27" i="5"/>
  <c r="CL26" i="5"/>
  <c r="CL25" i="5"/>
  <c r="CL24" i="5"/>
  <c r="CL23" i="5"/>
  <c r="CL22" i="5"/>
  <c r="CL21" i="5"/>
  <c r="CL20" i="5"/>
  <c r="CL19" i="5"/>
  <c r="CL18" i="5"/>
  <c r="CL17" i="5"/>
  <c r="CL16" i="5"/>
  <c r="CL15" i="5"/>
  <c r="CL14" i="5"/>
  <c r="CL13" i="5"/>
  <c r="CL12" i="5"/>
  <c r="DN30" i="5"/>
  <c r="BZ28" i="6"/>
  <c r="BZ26" i="6"/>
  <c r="BZ24" i="6"/>
  <c r="BZ22" i="6"/>
  <c r="BZ20" i="6"/>
  <c r="BZ18" i="6"/>
  <c r="BZ16" i="6"/>
  <c r="BZ15" i="6"/>
  <c r="BZ13" i="6"/>
  <c r="BZ12" i="6"/>
  <c r="BZ25" i="6"/>
  <c r="BZ17" i="6"/>
  <c r="BZ23" i="6"/>
  <c r="BZ19" i="6"/>
  <c r="BZ14" i="6"/>
  <c r="BZ27" i="6"/>
  <c r="BZ21" i="6"/>
  <c r="BZ29" i="6"/>
  <c r="CR29" i="6"/>
  <c r="CR27" i="6"/>
  <c r="CR25" i="6"/>
  <c r="CR23" i="6"/>
  <c r="CR21" i="6"/>
  <c r="CR19" i="6"/>
  <c r="CR17" i="6"/>
  <c r="CR15" i="6"/>
  <c r="CR28" i="6"/>
  <c r="CR26" i="6"/>
  <c r="CR24" i="6"/>
  <c r="CR22" i="6"/>
  <c r="CR20" i="6"/>
  <c r="CR18" i="6"/>
  <c r="CR16" i="6"/>
  <c r="CR13" i="6"/>
  <c r="CR12" i="6"/>
  <c r="CR14" i="6"/>
  <c r="IH14" i="7"/>
  <c r="BV14" i="8" s="1"/>
  <c r="V30" i="7"/>
  <c r="IH12" i="7"/>
  <c r="IH25" i="7"/>
  <c r="BV25" i="8" s="1"/>
  <c r="IH24" i="7"/>
  <c r="BV24" i="8" s="1"/>
  <c r="DD30" i="6"/>
  <c r="EN30" i="7"/>
  <c r="Z30" i="6"/>
  <c r="BX28" i="6"/>
  <c r="BX26" i="6"/>
  <c r="BX24" i="6"/>
  <c r="BX22" i="6"/>
  <c r="BX20" i="6"/>
  <c r="BX18" i="6"/>
  <c r="BX16" i="6"/>
  <c r="BX14" i="6"/>
  <c r="BX12" i="6"/>
  <c r="BX29" i="6"/>
  <c r="BX27" i="6"/>
  <c r="BX25" i="6"/>
  <c r="BX23" i="6"/>
  <c r="BX21" i="6"/>
  <c r="BX19" i="6"/>
  <c r="BX17" i="6"/>
  <c r="BX13" i="6"/>
  <c r="BX15" i="6"/>
  <c r="X30" i="5"/>
  <c r="GJ27" i="7"/>
  <c r="GJ28" i="7"/>
  <c r="GJ24" i="7"/>
  <c r="GJ23" i="7"/>
  <c r="GJ19" i="7"/>
  <c r="GJ15" i="7"/>
  <c r="GJ29" i="7"/>
  <c r="GJ20" i="7"/>
  <c r="GJ16" i="7"/>
  <c r="GJ12" i="7"/>
  <c r="GJ22" i="7"/>
  <c r="GJ26" i="7"/>
  <c r="GJ25" i="7"/>
  <c r="GJ21" i="7"/>
  <c r="GJ13" i="7"/>
  <c r="GJ18" i="7"/>
  <c r="GJ17" i="7"/>
  <c r="GJ14" i="7"/>
  <c r="FV28" i="7"/>
  <c r="FV24" i="7"/>
  <c r="FV29" i="7"/>
  <c r="FV25" i="7"/>
  <c r="FV20" i="7"/>
  <c r="FV16" i="7"/>
  <c r="FV23" i="7"/>
  <c r="FV21" i="7"/>
  <c r="FV17" i="7"/>
  <c r="FV13" i="7"/>
  <c r="FV26" i="7"/>
  <c r="FV27" i="7"/>
  <c r="FV22" i="7"/>
  <c r="FV19" i="7"/>
  <c r="FV18" i="7"/>
  <c r="FV14" i="7"/>
  <c r="FV12" i="7"/>
  <c r="FV30" i="7" s="1"/>
  <c r="FV15" i="7"/>
  <c r="AX29" i="7"/>
  <c r="AX25" i="7"/>
  <c r="AX26" i="7"/>
  <c r="AX22" i="7"/>
  <c r="AX23" i="7"/>
  <c r="AX21" i="7"/>
  <c r="AX17" i="7"/>
  <c r="AX28" i="7"/>
  <c r="AX27" i="7"/>
  <c r="AX18" i="7"/>
  <c r="AX14" i="7"/>
  <c r="AX24" i="7"/>
  <c r="AX16" i="7"/>
  <c r="AX15" i="7"/>
  <c r="AX13" i="7"/>
  <c r="AX12" i="7"/>
  <c r="AX20" i="7"/>
  <c r="AX19" i="7"/>
  <c r="J29" i="5"/>
  <c r="ET29" i="5" s="1"/>
  <c r="N29" i="8" s="1"/>
  <c r="J28" i="5"/>
  <c r="J27" i="5"/>
  <c r="J26" i="5"/>
  <c r="J25" i="5"/>
  <c r="ET25" i="5" s="1"/>
  <c r="N25" i="8" s="1"/>
  <c r="J24" i="5"/>
  <c r="J23" i="5"/>
  <c r="J22" i="5"/>
  <c r="J21" i="5"/>
  <c r="ET21" i="5" s="1"/>
  <c r="N21" i="8" s="1"/>
  <c r="J20" i="5"/>
  <c r="J19" i="5"/>
  <c r="J18" i="5"/>
  <c r="J17" i="5"/>
  <c r="ET17" i="5" s="1"/>
  <c r="N17" i="8" s="1"/>
  <c r="J16" i="5"/>
  <c r="J15" i="5"/>
  <c r="J14" i="5"/>
  <c r="J13" i="5"/>
  <c r="ET13" i="5" s="1"/>
  <c r="N13" i="8" s="1"/>
  <c r="J12" i="5"/>
  <c r="J13" i="9"/>
  <c r="J14" i="9"/>
  <c r="J12" i="9"/>
  <c r="J15" i="9" s="1"/>
  <c r="CJ29" i="6"/>
  <c r="CJ27" i="6"/>
  <c r="CJ25" i="6"/>
  <c r="CJ23" i="6"/>
  <c r="CJ21" i="6"/>
  <c r="CJ19" i="6"/>
  <c r="CJ17" i="6"/>
  <c r="CJ15" i="6"/>
  <c r="CJ13" i="6"/>
  <c r="CJ28" i="6"/>
  <c r="CJ26" i="6"/>
  <c r="CJ24" i="6"/>
  <c r="CJ22" i="6"/>
  <c r="CJ20" i="6"/>
  <c r="CJ18" i="6"/>
  <c r="CJ16" i="6"/>
  <c r="CJ14" i="6"/>
  <c r="CJ12" i="6"/>
  <c r="CT29" i="6"/>
  <c r="CT27" i="6"/>
  <c r="CT25" i="6"/>
  <c r="CT23" i="6"/>
  <c r="CT21" i="6"/>
  <c r="CT19" i="6"/>
  <c r="CT17" i="6"/>
  <c r="CT12" i="6"/>
  <c r="CT24" i="6"/>
  <c r="CT16" i="6"/>
  <c r="CT14" i="6"/>
  <c r="CT13" i="6"/>
  <c r="CT22" i="6"/>
  <c r="CT15" i="6"/>
  <c r="CT20" i="6"/>
  <c r="CT18" i="6"/>
  <c r="CT28" i="6"/>
  <c r="CT26" i="6"/>
  <c r="AZ28" i="6"/>
  <c r="AZ26" i="6"/>
  <c r="AZ24" i="6"/>
  <c r="AZ22" i="6"/>
  <c r="AZ20" i="6"/>
  <c r="AZ18" i="6"/>
  <c r="AZ16" i="6"/>
  <c r="AZ14" i="6"/>
  <c r="AZ12" i="6"/>
  <c r="AZ29" i="6"/>
  <c r="AZ27" i="6"/>
  <c r="AZ25" i="6"/>
  <c r="AZ23" i="6"/>
  <c r="AZ21" i="6"/>
  <c r="AZ19" i="6"/>
  <c r="AZ17" i="6"/>
  <c r="AZ13" i="6"/>
  <c r="AZ15" i="6"/>
  <c r="BT28" i="7"/>
  <c r="BT29" i="7"/>
  <c r="BT25" i="7"/>
  <c r="BT27" i="7"/>
  <c r="BT26" i="7"/>
  <c r="BT23" i="7"/>
  <c r="BT20" i="7"/>
  <c r="BT16" i="7"/>
  <c r="BT21" i="7"/>
  <c r="BT17" i="7"/>
  <c r="BT13" i="7"/>
  <c r="BT22" i="7"/>
  <c r="BT15" i="7"/>
  <c r="BT19" i="7"/>
  <c r="BT12" i="7"/>
  <c r="BT24" i="7"/>
  <c r="BT18" i="7"/>
  <c r="BT14" i="7"/>
  <c r="EB29" i="5"/>
  <c r="EB28" i="5"/>
  <c r="EB27" i="5"/>
  <c r="EB26" i="5"/>
  <c r="EB25" i="5"/>
  <c r="EB24" i="5"/>
  <c r="EB23" i="5"/>
  <c r="EB22" i="5"/>
  <c r="EB21" i="5"/>
  <c r="EB20" i="5"/>
  <c r="EB19" i="5"/>
  <c r="EB18" i="5"/>
  <c r="EB17" i="5"/>
  <c r="EB16" i="5"/>
  <c r="EB15" i="5"/>
  <c r="EB14" i="5"/>
  <c r="EB13" i="5"/>
  <c r="EB12" i="5"/>
  <c r="H26" i="5"/>
  <c r="H22" i="5"/>
  <c r="ER22" i="5" s="1"/>
  <c r="L22" i="8" s="1"/>
  <c r="H18" i="5"/>
  <c r="H14" i="5"/>
  <c r="H13" i="5"/>
  <c r="H12" i="5"/>
  <c r="H27" i="5"/>
  <c r="H23" i="5"/>
  <c r="H24" i="5"/>
  <c r="H17" i="5"/>
  <c r="H25" i="5"/>
  <c r="H21" i="5"/>
  <c r="H16" i="5"/>
  <c r="H28" i="5"/>
  <c r="H19" i="5"/>
  <c r="H20" i="5"/>
  <c r="H29" i="5"/>
  <c r="H15" i="5"/>
  <c r="ER15" i="5" s="1"/>
  <c r="L15" i="8" s="1"/>
  <c r="AB14" i="10"/>
  <c r="AB12" i="10"/>
  <c r="AB16" i="10"/>
  <c r="AB18" i="10"/>
  <c r="AF18" i="10" s="1"/>
  <c r="AB15" i="10"/>
  <c r="AB17" i="10"/>
  <c r="AB13" i="10"/>
  <c r="Z17" i="10"/>
  <c r="Z10" i="10"/>
  <c r="Z11" i="10" s="1"/>
  <c r="Z12" i="10"/>
  <c r="Z16" i="10"/>
  <c r="AJ26" i="7"/>
  <c r="AJ27" i="7"/>
  <c r="AJ23" i="7"/>
  <c r="AJ29" i="7"/>
  <c r="AJ28" i="7"/>
  <c r="AJ24" i="7"/>
  <c r="AJ22" i="7"/>
  <c r="AJ18" i="7"/>
  <c r="AJ19" i="7"/>
  <c r="AJ15" i="7"/>
  <c r="AJ21" i="7"/>
  <c r="AJ20" i="7"/>
  <c r="AJ17" i="7"/>
  <c r="AJ16" i="7"/>
  <c r="AJ12" i="7"/>
  <c r="AJ14" i="7"/>
  <c r="AJ13" i="7"/>
  <c r="AJ25" i="7"/>
  <c r="AL28" i="6"/>
  <c r="AL26" i="6"/>
  <c r="AL24" i="6"/>
  <c r="AL22" i="6"/>
  <c r="AL20" i="6"/>
  <c r="AL18" i="6"/>
  <c r="AL16" i="6"/>
  <c r="AL29" i="6"/>
  <c r="AL27" i="6"/>
  <c r="AL25" i="6"/>
  <c r="AL23" i="6"/>
  <c r="AL21" i="6"/>
  <c r="AL19" i="6"/>
  <c r="AL17" i="6"/>
  <c r="AL15" i="6"/>
  <c r="AL14" i="6"/>
  <c r="AL13" i="6"/>
  <c r="AL12" i="6"/>
  <c r="AD27" i="7"/>
  <c r="AD28" i="7"/>
  <c r="AD24" i="7"/>
  <c r="AD23" i="7"/>
  <c r="AD19" i="7"/>
  <c r="AD15" i="7"/>
  <c r="AD29" i="7"/>
  <c r="AD20" i="7"/>
  <c r="AD16" i="7"/>
  <c r="AD12" i="7"/>
  <c r="AD26" i="7"/>
  <c r="AD25" i="7"/>
  <c r="AD22" i="7"/>
  <c r="AD21" i="7"/>
  <c r="AD13" i="7"/>
  <c r="AD18" i="7"/>
  <c r="AD17" i="7"/>
  <c r="AD14" i="7"/>
  <c r="EB28" i="6"/>
  <c r="EB26" i="6"/>
  <c r="EB24" i="6"/>
  <c r="EB22" i="6"/>
  <c r="EB20" i="6"/>
  <c r="EB18" i="6"/>
  <c r="EB16" i="6"/>
  <c r="EB14" i="6"/>
  <c r="EB12" i="6"/>
  <c r="EB29" i="6"/>
  <c r="EB27" i="6"/>
  <c r="EB25" i="6"/>
  <c r="EB23" i="6"/>
  <c r="EB21" i="6"/>
  <c r="EB19" i="6"/>
  <c r="EB17" i="6"/>
  <c r="EB15" i="6"/>
  <c r="EB13" i="6"/>
  <c r="BB27" i="7"/>
  <c r="BB28" i="7"/>
  <c r="BB24" i="7"/>
  <c r="BB19" i="7"/>
  <c r="BB15" i="7"/>
  <c r="BB26" i="7"/>
  <c r="BB25" i="7"/>
  <c r="BB22" i="7"/>
  <c r="BB20" i="7"/>
  <c r="BB16" i="7"/>
  <c r="BB12" i="7"/>
  <c r="BB23" i="7"/>
  <c r="BB29" i="7"/>
  <c r="BB21" i="7"/>
  <c r="BB18" i="7"/>
  <c r="BB14" i="7"/>
  <c r="BB13" i="7"/>
  <c r="BB17" i="7"/>
  <c r="CJ26" i="5"/>
  <c r="CJ22" i="5"/>
  <c r="CJ18" i="5"/>
  <c r="CJ14" i="5"/>
  <c r="CJ27" i="5"/>
  <c r="CJ23" i="5"/>
  <c r="CJ28" i="5"/>
  <c r="CJ16" i="5"/>
  <c r="CJ29" i="5"/>
  <c r="CJ21" i="5"/>
  <c r="CJ20" i="5"/>
  <c r="CJ15" i="5"/>
  <c r="CJ24" i="5"/>
  <c r="CJ19" i="5"/>
  <c r="CJ17" i="5"/>
  <c r="CJ13" i="5"/>
  <c r="CJ12" i="5"/>
  <c r="CJ25" i="5"/>
  <c r="N14" i="9"/>
  <c r="N12" i="9"/>
  <c r="N13" i="9"/>
  <c r="DZ29" i="5"/>
  <c r="DZ28" i="5"/>
  <c r="DZ27" i="5"/>
  <c r="DZ26" i="5"/>
  <c r="DZ25" i="5"/>
  <c r="DZ24" i="5"/>
  <c r="DZ23" i="5"/>
  <c r="DZ22" i="5"/>
  <c r="DZ21" i="5"/>
  <c r="DZ20" i="5"/>
  <c r="DZ19" i="5"/>
  <c r="DZ18" i="5"/>
  <c r="DZ17" i="5"/>
  <c r="DZ16" i="5"/>
  <c r="DZ15" i="5"/>
  <c r="DZ14" i="5"/>
  <c r="DZ13" i="5"/>
  <c r="DZ12" i="5"/>
  <c r="DZ30" i="5" s="1"/>
  <c r="GZ27" i="7"/>
  <c r="GZ28" i="7"/>
  <c r="GZ24" i="7"/>
  <c r="GZ22" i="7"/>
  <c r="GZ19" i="7"/>
  <c r="GZ15" i="7"/>
  <c r="GZ29" i="7"/>
  <c r="GZ20" i="7"/>
  <c r="GZ16" i="7"/>
  <c r="GZ12" i="7"/>
  <c r="GZ23" i="7"/>
  <c r="GZ26" i="7"/>
  <c r="GZ25" i="7"/>
  <c r="GZ18" i="7"/>
  <c r="GZ17" i="7"/>
  <c r="GZ14" i="7"/>
  <c r="GZ13" i="7"/>
  <c r="GZ21" i="7"/>
  <c r="DD29" i="5"/>
  <c r="DD28" i="5"/>
  <c r="DD27" i="5"/>
  <c r="DD26" i="5"/>
  <c r="DD25" i="5"/>
  <c r="DD24" i="5"/>
  <c r="DD23" i="5"/>
  <c r="DD22" i="5"/>
  <c r="DD21" i="5"/>
  <c r="DD20" i="5"/>
  <c r="DD19" i="5"/>
  <c r="DD18" i="5"/>
  <c r="DD17" i="5"/>
  <c r="DD16" i="5"/>
  <c r="DD15" i="5"/>
  <c r="DD14" i="5"/>
  <c r="DD13" i="5"/>
  <c r="DD12" i="5"/>
  <c r="DD30" i="5" s="1"/>
  <c r="CV29" i="5"/>
  <c r="CV28" i="5"/>
  <c r="CV27" i="5"/>
  <c r="FD27" i="5" s="1"/>
  <c r="X27" i="8" s="1"/>
  <c r="CV26" i="5"/>
  <c r="CV25" i="5"/>
  <c r="CV24" i="5"/>
  <c r="CV23" i="5"/>
  <c r="CV22" i="5"/>
  <c r="FD22" i="5" s="1"/>
  <c r="X22" i="8" s="1"/>
  <c r="CV21" i="5"/>
  <c r="CV20" i="5"/>
  <c r="CV19" i="5"/>
  <c r="FD19" i="5" s="1"/>
  <c r="X19" i="8" s="1"/>
  <c r="CV18" i="5"/>
  <c r="FD18" i="5" s="1"/>
  <c r="X18" i="8" s="1"/>
  <c r="CV17" i="5"/>
  <c r="CV16" i="5"/>
  <c r="CV15" i="5"/>
  <c r="FD15" i="5" s="1"/>
  <c r="X15" i="8" s="1"/>
  <c r="CV14" i="5"/>
  <c r="FD14" i="5" s="1"/>
  <c r="X14" i="8" s="1"/>
  <c r="CV13" i="5"/>
  <c r="CV12" i="5"/>
  <c r="BD29" i="6"/>
  <c r="BD27" i="6"/>
  <c r="BD25" i="6"/>
  <c r="BD23" i="6"/>
  <c r="BD21" i="6"/>
  <c r="BD19" i="6"/>
  <c r="BD17" i="6"/>
  <c r="BD15" i="6"/>
  <c r="BD13" i="6"/>
  <c r="BD28" i="6"/>
  <c r="BD26" i="6"/>
  <c r="BD24" i="6"/>
  <c r="BD22" i="6"/>
  <c r="BD20" i="6"/>
  <c r="BD18" i="6"/>
  <c r="BD16" i="6"/>
  <c r="BD14" i="6"/>
  <c r="BD12" i="6"/>
  <c r="BD30" i="6" s="1"/>
  <c r="BT26" i="5"/>
  <c r="BT22" i="5"/>
  <c r="BT18" i="5"/>
  <c r="BT14" i="5"/>
  <c r="BT12" i="5"/>
  <c r="BT27" i="5"/>
  <c r="BT23" i="5"/>
  <c r="BT24" i="5"/>
  <c r="BT17" i="5"/>
  <c r="BT25" i="5"/>
  <c r="BT16" i="5"/>
  <c r="BT28" i="5"/>
  <c r="BT21" i="5"/>
  <c r="BT15" i="5"/>
  <c r="BT29" i="5"/>
  <c r="BT19" i="5"/>
  <c r="BT13" i="5"/>
  <c r="BT20" i="5"/>
  <c r="ET30" i="6" l="1"/>
  <c r="H21" i="8"/>
  <c r="AF18" i="8"/>
  <c r="CJ29" i="8"/>
  <c r="AF19" i="8"/>
  <c r="AF14" i="8"/>
  <c r="AF22" i="8"/>
  <c r="CN14" i="8"/>
  <c r="CN18" i="8"/>
  <c r="CJ15" i="8"/>
  <c r="AF28" i="8"/>
  <c r="AF21" i="8"/>
  <c r="AF29" i="8"/>
  <c r="AF24" i="8"/>
  <c r="GB24" i="6"/>
  <c r="CN15" i="8"/>
  <c r="H15" i="8"/>
  <c r="FH15" i="5"/>
  <c r="H19" i="8"/>
  <c r="H23" i="8"/>
  <c r="H27" i="8"/>
  <c r="FH27" i="5"/>
  <c r="AF13" i="8"/>
  <c r="AB13" i="9"/>
  <c r="H25" i="8"/>
  <c r="H16" i="8"/>
  <c r="H20" i="8"/>
  <c r="H28" i="8"/>
  <c r="AF16" i="8"/>
  <c r="AF17" i="8"/>
  <c r="GB17" i="6"/>
  <c r="CJ28" i="8"/>
  <c r="T12" i="8"/>
  <c r="EZ30" i="5"/>
  <c r="AF15" i="8"/>
  <c r="GB15" i="6"/>
  <c r="AF26" i="8"/>
  <c r="AF25" i="8"/>
  <c r="ER28" i="5"/>
  <c r="L28" i="8" s="1"/>
  <c r="CB28" i="8" s="1"/>
  <c r="H14" i="8"/>
  <c r="AH29" i="8"/>
  <c r="AH22" i="8"/>
  <c r="EV19" i="5"/>
  <c r="P19" i="8" s="1"/>
  <c r="CN13" i="8"/>
  <c r="FF30" i="6"/>
  <c r="BE27" i="8"/>
  <c r="IL27" i="7"/>
  <c r="HT14" i="7"/>
  <c r="BH14" i="8" s="1"/>
  <c r="HT17" i="7"/>
  <c r="BH17" i="8" s="1"/>
  <c r="HT29" i="7"/>
  <c r="BH29" i="8" s="1"/>
  <c r="DF30" i="5"/>
  <c r="ID22" i="7"/>
  <c r="BR22" i="8" s="1"/>
  <c r="IF24" i="7"/>
  <c r="BT24" i="8" s="1"/>
  <c r="CN24" i="8" s="1"/>
  <c r="F30" i="5"/>
  <c r="EP12" i="5"/>
  <c r="J21" i="8"/>
  <c r="J27" i="8"/>
  <c r="DL30" i="6"/>
  <c r="J30" i="6"/>
  <c r="FN12" i="6"/>
  <c r="FN19" i="6"/>
  <c r="AL19" i="8" s="1"/>
  <c r="HX13" i="7"/>
  <c r="BL13" i="8" s="1"/>
  <c r="L30" i="7"/>
  <c r="HX12" i="7"/>
  <c r="HX18" i="7"/>
  <c r="BL18" i="8" s="1"/>
  <c r="IB19" i="7"/>
  <c r="BP19" i="8" s="1"/>
  <c r="IB17" i="7"/>
  <c r="BP17" i="8" s="1"/>
  <c r="IB28" i="7"/>
  <c r="BP28" i="8" s="1"/>
  <c r="Z13" i="9"/>
  <c r="BE20" i="8"/>
  <c r="IL20" i="7"/>
  <c r="FT30" i="7"/>
  <c r="HP20" i="7"/>
  <c r="BC29" i="8"/>
  <c r="CP21" i="8"/>
  <c r="CP28" i="8"/>
  <c r="BE16" i="8"/>
  <c r="HZ29" i="7"/>
  <c r="BN29" i="8" s="1"/>
  <c r="EJ30" i="6"/>
  <c r="FT20" i="6"/>
  <c r="AR20" i="8" s="1"/>
  <c r="CJ20" i="8" s="1"/>
  <c r="FT17" i="6"/>
  <c r="AR17" i="8" s="1"/>
  <c r="CJ17" i="8" s="1"/>
  <c r="FT25" i="6"/>
  <c r="AR25" i="8" s="1"/>
  <c r="CJ25" i="8" s="1"/>
  <c r="ER29" i="5"/>
  <c r="L29" i="8" s="1"/>
  <c r="CB29" i="8" s="1"/>
  <c r="ER24" i="5"/>
  <c r="L24" i="8" s="1"/>
  <c r="CB24" i="8" s="1"/>
  <c r="ER26" i="5"/>
  <c r="L26" i="8" s="1"/>
  <c r="ET18" i="5"/>
  <c r="N18" i="8" s="1"/>
  <c r="ET26" i="5"/>
  <c r="N26" i="8" s="1"/>
  <c r="CD26" i="8" s="1"/>
  <c r="GJ30" i="7"/>
  <c r="BX30" i="6"/>
  <c r="R30" i="5"/>
  <c r="FB12" i="5"/>
  <c r="FB16" i="5"/>
  <c r="V16" i="8" s="1"/>
  <c r="FB24" i="5"/>
  <c r="V24" i="8" s="1"/>
  <c r="BP30" i="5"/>
  <c r="H26" i="8"/>
  <c r="FH26" i="5"/>
  <c r="EP30" i="6"/>
  <c r="AH23" i="8"/>
  <c r="GD23" i="6"/>
  <c r="AD23" i="8" s="1"/>
  <c r="EV13" i="5"/>
  <c r="P13" i="8" s="1"/>
  <c r="CF13" i="8" s="1"/>
  <c r="EV24" i="5"/>
  <c r="P24" i="8" s="1"/>
  <c r="BE22" i="8"/>
  <c r="AF23" i="8"/>
  <c r="EV30" i="6"/>
  <c r="FP14" i="6"/>
  <c r="AN14" i="8" s="1"/>
  <c r="FP22" i="6"/>
  <c r="AN22" i="8" s="1"/>
  <c r="AV30" i="6"/>
  <c r="DH30" i="5"/>
  <c r="AR30" i="5"/>
  <c r="FV16" i="6"/>
  <c r="AT16" i="8" s="1"/>
  <c r="FV24" i="6"/>
  <c r="AT24" i="8" s="1"/>
  <c r="FV14" i="6"/>
  <c r="AT14" i="8" s="1"/>
  <c r="FV21" i="6"/>
  <c r="AT21" i="8" s="1"/>
  <c r="FV29" i="6"/>
  <c r="AT29" i="8" s="1"/>
  <c r="HT19" i="7"/>
  <c r="BH19" i="8" s="1"/>
  <c r="HT21" i="7"/>
  <c r="BH21" i="8" s="1"/>
  <c r="HT28" i="7"/>
  <c r="BH28" i="8" s="1"/>
  <c r="CJ30" i="7"/>
  <c r="N30" i="5"/>
  <c r="EX12" i="5"/>
  <c r="EX21" i="5"/>
  <c r="R21" i="8" s="1"/>
  <c r="ID15" i="7"/>
  <c r="BR15" i="8" s="1"/>
  <c r="ID17" i="7"/>
  <c r="BR17" i="8" s="1"/>
  <c r="IF13" i="7"/>
  <c r="BT13" i="8" s="1"/>
  <c r="X12" i="9"/>
  <c r="FL18" i="6"/>
  <c r="AJ18" i="8" s="1"/>
  <c r="FL17" i="6"/>
  <c r="AJ17" i="8" s="1"/>
  <c r="FL29" i="6"/>
  <c r="AJ29" i="8" s="1"/>
  <c r="EP17" i="5"/>
  <c r="EP25" i="5"/>
  <c r="CF30" i="5"/>
  <c r="FR22" i="6"/>
  <c r="AP22" i="8" s="1"/>
  <c r="BL30" i="6"/>
  <c r="DJ30" i="7"/>
  <c r="AD15" i="10"/>
  <c r="HX28" i="7"/>
  <c r="BL28" i="8" s="1"/>
  <c r="HX25" i="7"/>
  <c r="BL25" i="8" s="1"/>
  <c r="CF30" i="6"/>
  <c r="IB22" i="7"/>
  <c r="BP22" i="8" s="1"/>
  <c r="IB21" i="7"/>
  <c r="BP21" i="8" s="1"/>
  <c r="H29" i="8"/>
  <c r="FH29" i="5"/>
  <c r="F15" i="9"/>
  <c r="Z12" i="9"/>
  <c r="Z15" i="9" s="1"/>
  <c r="BE21" i="8"/>
  <c r="ET30" i="7"/>
  <c r="D30" i="7"/>
  <c r="HP12" i="7"/>
  <c r="HP22" i="7"/>
  <c r="CP15" i="8"/>
  <c r="HZ13" i="7"/>
  <c r="BN13" i="8" s="1"/>
  <c r="CH13" i="8" s="1"/>
  <c r="N30" i="7"/>
  <c r="HZ12" i="7"/>
  <c r="HZ27" i="7"/>
  <c r="BN27" i="8" s="1"/>
  <c r="FT22" i="6"/>
  <c r="AR22" i="8" s="1"/>
  <c r="CJ22" i="8" s="1"/>
  <c r="CV30" i="5"/>
  <c r="GZ30" i="7"/>
  <c r="CJ30" i="5"/>
  <c r="BB30" i="7"/>
  <c r="EB30" i="6"/>
  <c r="AJ30" i="7"/>
  <c r="Z14" i="10"/>
  <c r="AH14" i="10" s="1"/>
  <c r="AJ14" i="10" s="1"/>
  <c r="Z13" i="10"/>
  <c r="AH13" i="10" s="1"/>
  <c r="AJ13" i="10" s="1"/>
  <c r="AB19" i="10"/>
  <c r="ER20" i="5"/>
  <c r="L20" i="8" s="1"/>
  <c r="ER21" i="5"/>
  <c r="L21" i="8" s="1"/>
  <c r="ER23" i="5"/>
  <c r="L23" i="8" s="1"/>
  <c r="ER14" i="5"/>
  <c r="L14" i="8" s="1"/>
  <c r="EB30" i="5"/>
  <c r="CT30" i="6"/>
  <c r="CJ30" i="6"/>
  <c r="ET15" i="5"/>
  <c r="N15" i="8" s="1"/>
  <c r="ET19" i="5"/>
  <c r="N19" i="8" s="1"/>
  <c r="ET23" i="5"/>
  <c r="N23" i="8" s="1"/>
  <c r="ET27" i="5"/>
  <c r="N27" i="8" s="1"/>
  <c r="CD27" i="8" s="1"/>
  <c r="R15" i="9"/>
  <c r="FB13" i="5"/>
  <c r="V13" i="8" s="1"/>
  <c r="FB17" i="5"/>
  <c r="V17" i="8" s="1"/>
  <c r="CL17" i="8" s="1"/>
  <c r="FB21" i="5"/>
  <c r="V21" i="8" s="1"/>
  <c r="CL21" i="8" s="1"/>
  <c r="FB25" i="5"/>
  <c r="V25" i="8" s="1"/>
  <c r="FB29" i="5"/>
  <c r="V29" i="8" s="1"/>
  <c r="H22" i="8"/>
  <c r="FH22" i="5"/>
  <c r="BD30" i="7"/>
  <c r="EB30" i="7"/>
  <c r="FJ13" i="6"/>
  <c r="AH17" i="8"/>
  <c r="AH25" i="8"/>
  <c r="FJ16" i="6"/>
  <c r="FJ20" i="6"/>
  <c r="FJ24" i="6"/>
  <c r="FJ28" i="6"/>
  <c r="EV12" i="5"/>
  <c r="L30" i="5"/>
  <c r="EV17" i="5"/>
  <c r="P17" i="8" s="1"/>
  <c r="EV21" i="5"/>
  <c r="P21" i="8" s="1"/>
  <c r="EV25" i="5"/>
  <c r="P25" i="8" s="1"/>
  <c r="EV29" i="5"/>
  <c r="P29" i="8" s="1"/>
  <c r="BE29" i="8"/>
  <c r="ER30" i="7"/>
  <c r="AD30" i="5"/>
  <c r="CR30" i="7"/>
  <c r="DD30" i="7"/>
  <c r="EF30" i="6"/>
  <c r="FP13" i="6"/>
  <c r="AN13" i="8" s="1"/>
  <c r="FP17" i="6"/>
  <c r="AN17" i="8" s="1"/>
  <c r="FP21" i="6"/>
  <c r="AN21" i="8" s="1"/>
  <c r="FP25" i="6"/>
  <c r="AN25" i="8" s="1"/>
  <c r="FP29" i="6"/>
  <c r="AN29" i="8" s="1"/>
  <c r="AB30" i="5"/>
  <c r="CV30" i="7"/>
  <c r="FV13" i="6"/>
  <c r="AT13" i="8" s="1"/>
  <c r="V30" i="6"/>
  <c r="FZ12" i="6"/>
  <c r="FZ14" i="6"/>
  <c r="AX14" i="8" s="1"/>
  <c r="FZ17" i="6"/>
  <c r="AX17" i="8" s="1"/>
  <c r="CP17" i="8" s="1"/>
  <c r="FZ25" i="6"/>
  <c r="AX25" i="8" s="1"/>
  <c r="CP25" i="8" s="1"/>
  <c r="FZ16" i="6"/>
  <c r="AX16" i="8" s="1"/>
  <c r="FZ20" i="6"/>
  <c r="AX20" i="8" s="1"/>
  <c r="CP20" i="8" s="1"/>
  <c r="FZ24" i="6"/>
  <c r="AX24" i="8" s="1"/>
  <c r="CP24" i="8" s="1"/>
  <c r="FZ28" i="6"/>
  <c r="AX28" i="8" s="1"/>
  <c r="BE15" i="8"/>
  <c r="HT18" i="7"/>
  <c r="BH18" i="8" s="1"/>
  <c r="HT24" i="7"/>
  <c r="BH24" i="8" s="1"/>
  <c r="HT16" i="7"/>
  <c r="BH16" i="8" s="1"/>
  <c r="HT27" i="7"/>
  <c r="BH27" i="8" s="1"/>
  <c r="BR30" i="6"/>
  <c r="CB30" i="6"/>
  <c r="EX28" i="5"/>
  <c r="R28" i="8" s="1"/>
  <c r="EX16" i="5"/>
  <c r="R16" i="8" s="1"/>
  <c r="EX14" i="5"/>
  <c r="R14" i="8" s="1"/>
  <c r="EX22" i="5"/>
  <c r="R22" i="8" s="1"/>
  <c r="EX25" i="5"/>
  <c r="R25" i="8" s="1"/>
  <c r="R30" i="7"/>
  <c r="ID12" i="7"/>
  <c r="ID16" i="7"/>
  <c r="BR16" i="8" s="1"/>
  <c r="ID18" i="7"/>
  <c r="BR18" i="8" s="1"/>
  <c r="ID21" i="7"/>
  <c r="BR21" i="8" s="1"/>
  <c r="ID25" i="7"/>
  <c r="BR25" i="8" s="1"/>
  <c r="EX30" i="7"/>
  <c r="T30" i="7"/>
  <c r="IF12" i="7"/>
  <c r="IF16" i="7"/>
  <c r="BT16" i="8" s="1"/>
  <c r="CN16" i="8" s="1"/>
  <c r="IF22" i="7"/>
  <c r="BT22" i="8" s="1"/>
  <c r="CN22" i="8" s="1"/>
  <c r="IF18" i="7"/>
  <c r="BT18" i="8" s="1"/>
  <c r="IF27" i="7"/>
  <c r="BT27" i="8" s="1"/>
  <c r="CN27" i="8" s="1"/>
  <c r="FL16" i="6"/>
  <c r="AJ16" i="8" s="1"/>
  <c r="FL24" i="6"/>
  <c r="AJ24" i="8" s="1"/>
  <c r="EP22" i="5"/>
  <c r="EP14" i="5"/>
  <c r="EP26" i="5"/>
  <c r="J19" i="8"/>
  <c r="BX30" i="7"/>
  <c r="FR29" i="6"/>
  <c r="AP29" i="8" s="1"/>
  <c r="FR14" i="6"/>
  <c r="AP14" i="8" s="1"/>
  <c r="FR12" i="6"/>
  <c r="N30" i="6"/>
  <c r="FR15" i="6"/>
  <c r="AP15" i="8" s="1"/>
  <c r="CH15" i="8" s="1"/>
  <c r="FN15" i="6"/>
  <c r="AL15" i="8" s="1"/>
  <c r="FN16" i="6"/>
  <c r="AL16" i="8" s="1"/>
  <c r="FN24" i="6"/>
  <c r="AL24" i="8" s="1"/>
  <c r="FN17" i="6"/>
  <c r="AL17" i="8" s="1"/>
  <c r="CD17" i="8" s="1"/>
  <c r="FN21" i="6"/>
  <c r="AL21" i="8" s="1"/>
  <c r="FN25" i="6"/>
  <c r="AL25" i="8" s="1"/>
  <c r="FN29" i="6"/>
  <c r="AL29" i="8" s="1"/>
  <c r="BV30" i="6"/>
  <c r="BD30" i="5"/>
  <c r="AD30" i="6"/>
  <c r="BF30" i="7"/>
  <c r="J19" i="10"/>
  <c r="AD17" i="10"/>
  <c r="AD14" i="10"/>
  <c r="DX30" i="7"/>
  <c r="DH30" i="7"/>
  <c r="HX17" i="7"/>
  <c r="BL17" i="8" s="1"/>
  <c r="HX20" i="7"/>
  <c r="BL20" i="8" s="1"/>
  <c r="HX22" i="7"/>
  <c r="BL22" i="8" s="1"/>
  <c r="HX23" i="7"/>
  <c r="BL23" i="8" s="1"/>
  <c r="CF23" i="8" s="1"/>
  <c r="BP30" i="6"/>
  <c r="DB30" i="6"/>
  <c r="P30" i="7"/>
  <c r="IB12" i="7"/>
  <c r="IB26" i="7"/>
  <c r="BP26" i="8" s="1"/>
  <c r="IB23" i="7"/>
  <c r="BP23" i="8" s="1"/>
  <c r="IB25" i="7"/>
  <c r="BP25" i="8" s="1"/>
  <c r="AH15" i="10"/>
  <c r="AJ15" i="10" s="1"/>
  <c r="Z14" i="9"/>
  <c r="AB14" i="9" s="1"/>
  <c r="BE17" i="8"/>
  <c r="IL17" i="7"/>
  <c r="AF12" i="10"/>
  <c r="DT30" i="6"/>
  <c r="HP13" i="7"/>
  <c r="HP16" i="7"/>
  <c r="HP15" i="7"/>
  <c r="HP24" i="7"/>
  <c r="HP27" i="7"/>
  <c r="CP16" i="8"/>
  <c r="CP13" i="8"/>
  <c r="CP29" i="8"/>
  <c r="GL30" i="7"/>
  <c r="HZ15" i="7"/>
  <c r="BN15" i="8" s="1"/>
  <c r="HZ25" i="7"/>
  <c r="BN25" i="8" s="1"/>
  <c r="HZ16" i="7"/>
  <c r="BN16" i="8" s="1"/>
  <c r="HZ22" i="7"/>
  <c r="BN22" i="8" s="1"/>
  <c r="DZ30" i="6"/>
  <c r="P30" i="6"/>
  <c r="FT12" i="6"/>
  <c r="FT16" i="6"/>
  <c r="AR16" i="8" s="1"/>
  <c r="CJ16" i="8" s="1"/>
  <c r="FT24" i="6"/>
  <c r="AR24" i="8" s="1"/>
  <c r="FT15" i="6"/>
  <c r="AR15" i="8" s="1"/>
  <c r="FT19" i="6"/>
  <c r="AR19" i="8" s="1"/>
  <c r="CJ19" i="8" s="1"/>
  <c r="FT23" i="6"/>
  <c r="AR23" i="8" s="1"/>
  <c r="CJ23" i="8" s="1"/>
  <c r="FT27" i="6"/>
  <c r="AR27" i="8" s="1"/>
  <c r="CJ27" i="8" s="1"/>
  <c r="L19" i="10"/>
  <c r="HV15" i="7"/>
  <c r="BJ15" i="8" s="1"/>
  <c r="HV23" i="7"/>
  <c r="BJ23" i="8" s="1"/>
  <c r="HV18" i="7"/>
  <c r="BJ18" i="8" s="1"/>
  <c r="HV26" i="7"/>
  <c r="BJ26" i="8" s="1"/>
  <c r="BE12" i="8"/>
  <c r="IL12" i="7"/>
  <c r="HR30" i="7"/>
  <c r="ER17" i="5"/>
  <c r="L17" i="8" s="1"/>
  <c r="CB17" i="8" s="1"/>
  <c r="ER12" i="5"/>
  <c r="H30" i="5"/>
  <c r="BZ30" i="6"/>
  <c r="AH21" i="8"/>
  <c r="AH18" i="8"/>
  <c r="AH26" i="8"/>
  <c r="BE23" i="8"/>
  <c r="CN29" i="8"/>
  <c r="AJ30" i="6"/>
  <c r="FP19" i="6"/>
  <c r="AN19" i="8" s="1"/>
  <c r="FP27" i="6"/>
  <c r="AN27" i="8" s="1"/>
  <c r="CF27" i="8" s="1"/>
  <c r="BH30" i="6"/>
  <c r="H24" i="8"/>
  <c r="FZ18" i="6"/>
  <c r="AX18" i="8" s="1"/>
  <c r="CP18" i="8" s="1"/>
  <c r="AF27" i="8"/>
  <c r="HT22" i="7"/>
  <c r="BH22" i="8" s="1"/>
  <c r="CB22" i="8" s="1"/>
  <c r="CH27" i="8"/>
  <c r="CH24" i="8"/>
  <c r="ID28" i="7"/>
  <c r="BR28" i="8" s="1"/>
  <c r="J20" i="8"/>
  <c r="J28" i="8"/>
  <c r="EF30" i="5"/>
  <c r="AD18" i="10"/>
  <c r="CJ24" i="8"/>
  <c r="HX15" i="7"/>
  <c r="BL15" i="8" s="1"/>
  <c r="HX26" i="7"/>
  <c r="BL26" i="8" s="1"/>
  <c r="IB18" i="7"/>
  <c r="BP18" i="8" s="1"/>
  <c r="IB20" i="7"/>
  <c r="BP20" i="8" s="1"/>
  <c r="H17" i="8"/>
  <c r="F19" i="10"/>
  <c r="AH12" i="10"/>
  <c r="AF20" i="8"/>
  <c r="HP25" i="7"/>
  <c r="HP18" i="7"/>
  <c r="CP26" i="8"/>
  <c r="CN23" i="8"/>
  <c r="HZ21" i="7"/>
  <c r="BN21" i="8" s="1"/>
  <c r="HZ23" i="7"/>
  <c r="BN23" i="8" s="1"/>
  <c r="HZ28" i="7"/>
  <c r="BN28" i="8" s="1"/>
  <c r="EZ30" i="6"/>
  <c r="FT28" i="6"/>
  <c r="AR28" i="8" s="1"/>
  <c r="FT21" i="6"/>
  <c r="AR21" i="8" s="1"/>
  <c r="CJ21" i="8" s="1"/>
  <c r="FT29" i="6"/>
  <c r="AR29" i="8" s="1"/>
  <c r="J30" i="7"/>
  <c r="HV12" i="7"/>
  <c r="HV27" i="7"/>
  <c r="BJ27" i="8" s="1"/>
  <c r="HV21" i="7"/>
  <c r="BJ21" i="8" s="1"/>
  <c r="CD21" i="8" s="1"/>
  <c r="HV29" i="7"/>
  <c r="BJ29" i="8" s="1"/>
  <c r="CD29" i="8" s="1"/>
  <c r="BE18" i="8"/>
  <c r="AL30" i="6"/>
  <c r="ER16" i="5"/>
  <c r="L16" i="8" s="1"/>
  <c r="CB16" i="8" s="1"/>
  <c r="ER13" i="5"/>
  <c r="L13" i="8" s="1"/>
  <c r="ET14" i="5"/>
  <c r="N14" i="8" s="1"/>
  <c r="ET22" i="5"/>
  <c r="N22" i="8" s="1"/>
  <c r="FB20" i="5"/>
  <c r="V20" i="8" s="1"/>
  <c r="FB28" i="5"/>
  <c r="V28" i="8" s="1"/>
  <c r="AR30" i="7"/>
  <c r="F30" i="6"/>
  <c r="FJ12" i="6"/>
  <c r="AH15" i="8"/>
  <c r="EV16" i="5"/>
  <c r="P16" i="8" s="1"/>
  <c r="CF16" i="8" s="1"/>
  <c r="EV20" i="5"/>
  <c r="P20" i="8" s="1"/>
  <c r="CF20" i="8" s="1"/>
  <c r="EV28" i="5"/>
  <c r="P28" i="8" s="1"/>
  <c r="AB30" i="7"/>
  <c r="GN30" i="7"/>
  <c r="FP18" i="6"/>
  <c r="AN18" i="8" s="1"/>
  <c r="FP26" i="6"/>
  <c r="AN26" i="8" s="1"/>
  <c r="DF30" i="6"/>
  <c r="FV20" i="6"/>
  <c r="AT20" i="8" s="1"/>
  <c r="FV28" i="6"/>
  <c r="AT28" i="8" s="1"/>
  <c r="FV17" i="6"/>
  <c r="AT17" i="8" s="1"/>
  <c r="FV25" i="6"/>
  <c r="AT25" i="8" s="1"/>
  <c r="BP30" i="7"/>
  <c r="BR30" i="7"/>
  <c r="FZ23" i="6"/>
  <c r="AX23" i="8" s="1"/>
  <c r="BE14" i="8"/>
  <c r="HT15" i="7"/>
  <c r="BH15" i="8" s="1"/>
  <c r="HT26" i="7"/>
  <c r="BH26" i="8" s="1"/>
  <c r="EX19" i="5"/>
  <c r="R19" i="8" s="1"/>
  <c r="ID14" i="7"/>
  <c r="BR14" i="8" s="1"/>
  <c r="ID26" i="7"/>
  <c r="BR26" i="8" s="1"/>
  <c r="CR30" i="5"/>
  <c r="BR30" i="5"/>
  <c r="IF21" i="7"/>
  <c r="BT21" i="8" s="1"/>
  <c r="CN21" i="8" s="1"/>
  <c r="IF19" i="7"/>
  <c r="BT19" i="8" s="1"/>
  <c r="CN19" i="8" s="1"/>
  <c r="FL14" i="6"/>
  <c r="AJ14" i="8" s="1"/>
  <c r="FL21" i="6"/>
  <c r="AJ21" i="8" s="1"/>
  <c r="FL25" i="6"/>
  <c r="AJ25" i="8" s="1"/>
  <c r="EP13" i="5"/>
  <c r="J15" i="8"/>
  <c r="BZ15" i="8" s="1"/>
  <c r="FJ15" i="5"/>
  <c r="F15" i="8" s="1"/>
  <c r="AH30" i="7"/>
  <c r="FR19" i="6"/>
  <c r="AP19" i="8" s="1"/>
  <c r="FR18" i="6"/>
  <c r="AP18" i="8" s="1"/>
  <c r="FR26" i="6"/>
  <c r="AP26" i="8" s="1"/>
  <c r="FN22" i="6"/>
  <c r="AL22" i="8" s="1"/>
  <c r="DJ30" i="6"/>
  <c r="CN30" i="7"/>
  <c r="EF30" i="7"/>
  <c r="AD12" i="10"/>
  <c r="CP30" i="5"/>
  <c r="HX14" i="7"/>
  <c r="BL14" i="8" s="1"/>
  <c r="HX19" i="7"/>
  <c r="BL19" i="8" s="1"/>
  <c r="IB27" i="7"/>
  <c r="BP27" i="8" s="1"/>
  <c r="IB24" i="7"/>
  <c r="BP24" i="8" s="1"/>
  <c r="H13" i="8"/>
  <c r="FH13" i="5"/>
  <c r="HP21" i="7"/>
  <c r="HP23" i="7"/>
  <c r="CP14" i="8"/>
  <c r="CP22" i="8"/>
  <c r="EN12" i="5"/>
  <c r="HZ18" i="7"/>
  <c r="BN18" i="8" s="1"/>
  <c r="HZ19" i="7"/>
  <c r="BN19" i="8" s="1"/>
  <c r="GH30" i="7"/>
  <c r="EH30" i="5"/>
  <c r="AZ30" i="5"/>
  <c r="DN30" i="6"/>
  <c r="FT13" i="6"/>
  <c r="AR13" i="8" s="1"/>
  <c r="CJ13" i="8" s="1"/>
  <c r="CP30" i="7"/>
  <c r="BF30" i="5"/>
  <c r="HV13" i="7"/>
  <c r="HV28" i="7"/>
  <c r="BJ28" i="8" s="1"/>
  <c r="HV14" i="7"/>
  <c r="BJ14" i="8" s="1"/>
  <c r="HV22" i="7"/>
  <c r="BJ22" i="8" s="1"/>
  <c r="BE28" i="8"/>
  <c r="BT30" i="5"/>
  <c r="N15" i="9"/>
  <c r="AD30" i="7"/>
  <c r="Z18" i="10"/>
  <c r="Z15" i="10"/>
  <c r="ER19" i="5"/>
  <c r="L19" i="8" s="1"/>
  <c r="ER25" i="5"/>
  <c r="L25" i="8" s="1"/>
  <c r="CB25" i="8" s="1"/>
  <c r="ER27" i="5"/>
  <c r="L27" i="8" s="1"/>
  <c r="ER18" i="5"/>
  <c r="L18" i="8" s="1"/>
  <c r="BT30" i="7"/>
  <c r="AZ30" i="6"/>
  <c r="J30" i="5"/>
  <c r="ET12" i="5"/>
  <c r="ET16" i="5"/>
  <c r="N16" i="8" s="1"/>
  <c r="ET20" i="5"/>
  <c r="N20" i="8" s="1"/>
  <c r="CD20" i="8" s="1"/>
  <c r="ET24" i="5"/>
  <c r="N24" i="8" s="1"/>
  <c r="ET28" i="5"/>
  <c r="N28" i="8" s="1"/>
  <c r="AX30" i="7"/>
  <c r="BV12" i="8"/>
  <c r="BV30" i="8" s="1"/>
  <c r="IH30" i="7"/>
  <c r="CR30" i="6"/>
  <c r="CL30" i="5"/>
  <c r="R19" i="10"/>
  <c r="CL14" i="8"/>
  <c r="CL26" i="8"/>
  <c r="CT30" i="7"/>
  <c r="AF30" i="7"/>
  <c r="H18" i="8"/>
  <c r="FH18" i="5"/>
  <c r="FJ14" i="6"/>
  <c r="FJ19" i="6"/>
  <c r="FJ27" i="6"/>
  <c r="EV14" i="5"/>
  <c r="P14" i="8" s="1"/>
  <c r="CF14" i="8" s="1"/>
  <c r="EV18" i="5"/>
  <c r="P18" i="8" s="1"/>
  <c r="CF18" i="8" s="1"/>
  <c r="EV22" i="5"/>
  <c r="P22" i="8" s="1"/>
  <c r="EV26" i="5"/>
  <c r="P26" i="8" s="1"/>
  <c r="CF26" i="8" s="1"/>
  <c r="BE24" i="8"/>
  <c r="FX12" i="6"/>
  <c r="FH12" i="6"/>
  <c r="BV30" i="7"/>
  <c r="N19" i="10"/>
  <c r="FP15" i="6"/>
  <c r="AN15" i="8" s="1"/>
  <c r="CF15" i="8" s="1"/>
  <c r="L30" i="6"/>
  <c r="FP12" i="6"/>
  <c r="FP16" i="6"/>
  <c r="AN16" i="8" s="1"/>
  <c r="FP20" i="6"/>
  <c r="AN20" i="8" s="1"/>
  <c r="FP24" i="6"/>
  <c r="AN24" i="8" s="1"/>
  <c r="FP28" i="6"/>
  <c r="AN28" i="8" s="1"/>
  <c r="BH30" i="7"/>
  <c r="FB30" i="6"/>
  <c r="FV18" i="6"/>
  <c r="AT18" i="8" s="1"/>
  <c r="CL18" i="8" s="1"/>
  <c r="FV22" i="6"/>
  <c r="AT22" i="8" s="1"/>
  <c r="CL22" i="8" s="1"/>
  <c r="FV26" i="6"/>
  <c r="AT26" i="8" s="1"/>
  <c r="FV12" i="6"/>
  <c r="R30" i="6"/>
  <c r="FV15" i="6"/>
  <c r="AT15" i="8" s="1"/>
  <c r="CL15" i="8" s="1"/>
  <c r="FV19" i="6"/>
  <c r="AT19" i="8" s="1"/>
  <c r="CL19" i="8" s="1"/>
  <c r="FV23" i="6"/>
  <c r="AT23" i="8" s="1"/>
  <c r="CL23" i="8" s="1"/>
  <c r="FV27" i="6"/>
  <c r="AT27" i="8" s="1"/>
  <c r="CL27" i="8" s="1"/>
  <c r="EH30" i="7"/>
  <c r="DR30" i="6"/>
  <c r="FZ15" i="6"/>
  <c r="AX15" i="8" s="1"/>
  <c r="FZ19" i="6"/>
  <c r="AX19" i="8" s="1"/>
  <c r="CP19" i="8" s="1"/>
  <c r="FZ27" i="6"/>
  <c r="AX27" i="8" s="1"/>
  <c r="CP27" i="8" s="1"/>
  <c r="H30" i="7"/>
  <c r="HT12" i="7"/>
  <c r="HT13" i="7"/>
  <c r="BH13" i="8" s="1"/>
  <c r="HT20" i="7"/>
  <c r="BH20" i="8" s="1"/>
  <c r="HT25" i="7"/>
  <c r="BH25" i="8" s="1"/>
  <c r="EX18" i="5"/>
  <c r="R18" i="8" s="1"/>
  <c r="EX23" i="5"/>
  <c r="R23" i="8" s="1"/>
  <c r="CH23" i="8" s="1"/>
  <c r="EX26" i="5"/>
  <c r="R26" i="8" s="1"/>
  <c r="EX29" i="5"/>
  <c r="R29" i="8" s="1"/>
  <c r="ID20" i="7"/>
  <c r="BR20" i="8" s="1"/>
  <c r="ID19" i="7"/>
  <c r="BR19" i="8" s="1"/>
  <c r="ID27" i="7"/>
  <c r="BR27" i="8" s="1"/>
  <c r="ID23" i="7"/>
  <c r="BR23" i="8" s="1"/>
  <c r="ID29" i="7"/>
  <c r="BR29" i="8" s="1"/>
  <c r="ED30" i="7"/>
  <c r="IF14" i="7"/>
  <c r="BT14" i="8" s="1"/>
  <c r="IF17" i="7"/>
  <c r="BT17" i="8" s="1"/>
  <c r="CN17" i="8" s="1"/>
  <c r="IF25" i="7"/>
  <c r="BT25" i="8" s="1"/>
  <c r="CN25" i="8" s="1"/>
  <c r="IF28" i="7"/>
  <c r="BT28" i="8" s="1"/>
  <c r="CN28" i="8" s="1"/>
  <c r="IF26" i="7"/>
  <c r="BT26" i="8" s="1"/>
  <c r="CN26" i="8" s="1"/>
  <c r="H30" i="6"/>
  <c r="FL12" i="6"/>
  <c r="FL20" i="6"/>
  <c r="AJ20" i="8" s="1"/>
  <c r="ER30" i="6"/>
  <c r="FL15" i="6"/>
  <c r="AJ15" i="8" s="1"/>
  <c r="CB15" i="8" s="1"/>
  <c r="FL19" i="6"/>
  <c r="AJ19" i="8" s="1"/>
  <c r="FL23" i="6"/>
  <c r="AJ23" i="8" s="1"/>
  <c r="FL27" i="6"/>
  <c r="AJ27" i="8" s="1"/>
  <c r="AX30" i="6"/>
  <c r="EP29" i="5"/>
  <c r="EP18" i="5"/>
  <c r="J16" i="8"/>
  <c r="J24" i="8"/>
  <c r="FJ24" i="5"/>
  <c r="F24" i="8" s="1"/>
  <c r="J23" i="8"/>
  <c r="BZ23" i="8" s="1"/>
  <c r="DB30" i="5"/>
  <c r="FR21" i="6"/>
  <c r="AP21" i="8" s="1"/>
  <c r="FR17" i="6"/>
  <c r="AP17" i="8" s="1"/>
  <c r="CH17" i="8" s="1"/>
  <c r="EX30" i="6"/>
  <c r="FR16" i="6"/>
  <c r="AP16" i="8" s="1"/>
  <c r="FR20" i="6"/>
  <c r="AP20" i="8" s="1"/>
  <c r="CH20" i="8" s="1"/>
  <c r="FR24" i="6"/>
  <c r="AP24" i="8" s="1"/>
  <c r="FR28" i="6"/>
  <c r="AP28" i="8" s="1"/>
  <c r="FN14" i="6"/>
  <c r="AL14" i="8" s="1"/>
  <c r="FN18" i="6"/>
  <c r="AL18" i="8" s="1"/>
  <c r="FN26" i="6"/>
  <c r="AL26" i="8" s="1"/>
  <c r="CN30" i="6"/>
  <c r="DX30" i="6"/>
  <c r="BT30" i="6"/>
  <c r="CP30" i="6"/>
  <c r="EZ30" i="7"/>
  <c r="BB30" i="5"/>
  <c r="EH30" i="6"/>
  <c r="ED30" i="6"/>
  <c r="AD13" i="10"/>
  <c r="AD16" i="10"/>
  <c r="AH16" i="10" s="1"/>
  <c r="AJ16" i="10" s="1"/>
  <c r="AH30" i="6"/>
  <c r="DF30" i="7"/>
  <c r="HX16" i="7"/>
  <c r="BL16" i="8" s="1"/>
  <c r="HX21" i="7"/>
  <c r="BL21" i="8" s="1"/>
  <c r="HX29" i="7"/>
  <c r="BL29" i="8" s="1"/>
  <c r="HX24" i="7"/>
  <c r="BL24" i="8" s="1"/>
  <c r="HX27" i="7"/>
  <c r="BL27" i="8" s="1"/>
  <c r="DT30" i="7"/>
  <c r="DL30" i="7"/>
  <c r="V15" i="9"/>
  <c r="IB15" i="7"/>
  <c r="BP15" i="8" s="1"/>
  <c r="IB14" i="7"/>
  <c r="BP14" i="8" s="1"/>
  <c r="IB13" i="7"/>
  <c r="BP13" i="8" s="1"/>
  <c r="IB16" i="7"/>
  <c r="BP16" i="8" s="1"/>
  <c r="IB29" i="7"/>
  <c r="BP29" i="8" s="1"/>
  <c r="AH17" i="10"/>
  <c r="AJ17" i="10" s="1"/>
  <c r="AH18" i="10"/>
  <c r="AJ18" i="10" s="1"/>
  <c r="BE19" i="8"/>
  <c r="FD12" i="5"/>
  <c r="HP14" i="7"/>
  <c r="HP17" i="7"/>
  <c r="HP19" i="7"/>
  <c r="HP28" i="7"/>
  <c r="HP26" i="7"/>
  <c r="CL30" i="6"/>
  <c r="V19" i="10"/>
  <c r="V30" i="5"/>
  <c r="FF12" i="5"/>
  <c r="CP23" i="8"/>
  <c r="AR30" i="6"/>
  <c r="BE26" i="8"/>
  <c r="IL26" i="7"/>
  <c r="HZ14" i="7"/>
  <c r="BN14" i="8" s="1"/>
  <c r="HZ26" i="7"/>
  <c r="BN26" i="8" s="1"/>
  <c r="HZ20" i="7"/>
  <c r="BN20" i="8" s="1"/>
  <c r="HZ24" i="7"/>
  <c r="BN24" i="8" s="1"/>
  <c r="EJ30" i="7"/>
  <c r="H15" i="9"/>
  <c r="CV30" i="6"/>
  <c r="FT14" i="6"/>
  <c r="AR14" i="8" s="1"/>
  <c r="CJ14" i="8" s="1"/>
  <c r="FT18" i="6"/>
  <c r="AR18" i="8" s="1"/>
  <c r="CJ18" i="8" s="1"/>
  <c r="FT26" i="6"/>
  <c r="AR26" i="8" s="1"/>
  <c r="CJ26" i="8" s="1"/>
  <c r="BF30" i="6"/>
  <c r="HV16" i="7"/>
  <c r="BJ16" i="8" s="1"/>
  <c r="HV19" i="7"/>
  <c r="BJ19" i="8" s="1"/>
  <c r="HV24" i="7"/>
  <c r="BJ24" i="8" s="1"/>
  <c r="HV17" i="7"/>
  <c r="BJ17" i="8" s="1"/>
  <c r="HV25" i="7"/>
  <c r="Z12" i="8" l="1"/>
  <c r="FF30" i="5"/>
  <c r="BC14" i="8"/>
  <c r="IJ14" i="7"/>
  <c r="AN12" i="8"/>
  <c r="AN30" i="8" s="1"/>
  <c r="FP30" i="6"/>
  <c r="D18" i="8"/>
  <c r="FL18" i="5"/>
  <c r="CL20" i="8"/>
  <c r="AH19" i="10"/>
  <c r="GD26" i="6"/>
  <c r="AD26" i="8" s="1"/>
  <c r="GD21" i="6"/>
  <c r="AD21" i="8" s="1"/>
  <c r="L12" i="8"/>
  <c r="ER30" i="5"/>
  <c r="BC16" i="8"/>
  <c r="IJ16" i="7"/>
  <c r="ID30" i="7"/>
  <c r="BR12" i="8"/>
  <c r="BR30" i="8" s="1"/>
  <c r="AH16" i="8"/>
  <c r="GD16" i="6"/>
  <c r="AD16" i="8" s="1"/>
  <c r="D22" i="8"/>
  <c r="CB23" i="8"/>
  <c r="J25" i="8"/>
  <c r="BZ25" i="8" s="1"/>
  <c r="FJ25" i="5"/>
  <c r="F25" i="8" s="1"/>
  <c r="D26" i="8"/>
  <c r="IN20" i="7"/>
  <c r="BF20" i="8"/>
  <c r="BF27" i="8"/>
  <c r="IN27" i="7"/>
  <c r="GD22" i="6"/>
  <c r="AD22" i="8" s="1"/>
  <c r="FH14" i="5"/>
  <c r="AB15" i="8"/>
  <c r="AB17" i="8"/>
  <c r="FH28" i="5"/>
  <c r="FH16" i="5"/>
  <c r="FH25" i="5"/>
  <c r="AB24" i="8"/>
  <c r="X12" i="8"/>
  <c r="FD30" i="5"/>
  <c r="BZ24" i="8"/>
  <c r="CU24" i="8" s="1"/>
  <c r="AF12" i="8"/>
  <c r="AF30" i="8" s="1"/>
  <c r="FH30" i="6"/>
  <c r="GB12" i="6"/>
  <c r="AH27" i="8"/>
  <c r="BZ27" i="8" s="1"/>
  <c r="CU27" i="8" s="1"/>
  <c r="GD27" i="6"/>
  <c r="AD27" i="8" s="1"/>
  <c r="CD16" i="8"/>
  <c r="CD22" i="8"/>
  <c r="BC25" i="8"/>
  <c r="BX25" i="8" s="1"/>
  <c r="CR25" i="8" s="1"/>
  <c r="IJ25" i="7"/>
  <c r="IL23" i="7"/>
  <c r="BE30" i="8"/>
  <c r="FT30" i="6"/>
  <c r="AR12" i="8"/>
  <c r="AR30" i="8" s="1"/>
  <c r="BC13" i="8"/>
  <c r="IJ13" i="7"/>
  <c r="CH16" i="8"/>
  <c r="IL15" i="7"/>
  <c r="IL29" i="7"/>
  <c r="AH28" i="8"/>
  <c r="BZ28" i="8" s="1"/>
  <c r="CU28" i="8" s="1"/>
  <c r="GD28" i="6"/>
  <c r="AD28" i="8" s="1"/>
  <c r="GD25" i="6"/>
  <c r="AD25" i="8" s="1"/>
  <c r="CD23" i="8"/>
  <c r="J17" i="8"/>
  <c r="BZ17" i="8" s="1"/>
  <c r="CU17" i="8" s="1"/>
  <c r="FJ17" i="5"/>
  <c r="F17" i="8" s="1"/>
  <c r="X15" i="9"/>
  <c r="AB12" i="9"/>
  <c r="V12" i="8"/>
  <c r="FB30" i="5"/>
  <c r="BC20" i="8"/>
  <c r="IJ20" i="7"/>
  <c r="BZ21" i="8"/>
  <c r="BC19" i="8"/>
  <c r="IJ19" i="7"/>
  <c r="IL19" i="7"/>
  <c r="FJ23" i="5"/>
  <c r="F23" i="8" s="1"/>
  <c r="FJ16" i="5"/>
  <c r="F16" i="8" s="1"/>
  <c r="CH29" i="8"/>
  <c r="CH18" i="8"/>
  <c r="BH12" i="8"/>
  <c r="BH30" i="8" s="1"/>
  <c r="HT30" i="7"/>
  <c r="AT12" i="8"/>
  <c r="AT30" i="8" s="1"/>
  <c r="FV30" i="6"/>
  <c r="AV12" i="8"/>
  <c r="AV30" i="8" s="1"/>
  <c r="FX30" i="6"/>
  <c r="CF22" i="8"/>
  <c r="AH19" i="8"/>
  <c r="GD19" i="6"/>
  <c r="AD19" i="8" s="1"/>
  <c r="CD28" i="8"/>
  <c r="N12" i="8"/>
  <c r="ET30" i="5"/>
  <c r="CB18" i="8"/>
  <c r="H12" i="8"/>
  <c r="FH12" i="5"/>
  <c r="EN30" i="5"/>
  <c r="BC21" i="8"/>
  <c r="IJ21" i="7"/>
  <c r="J13" i="8"/>
  <c r="FJ13" i="5"/>
  <c r="F13" i="8" s="1"/>
  <c r="GD15" i="6"/>
  <c r="AD15" i="8" s="1"/>
  <c r="CD14" i="8"/>
  <c r="IL18" i="7"/>
  <c r="GB20" i="6"/>
  <c r="FH17" i="5"/>
  <c r="BZ20" i="8"/>
  <c r="FH24" i="5"/>
  <c r="GD18" i="6"/>
  <c r="AD18" i="8" s="1"/>
  <c r="BC24" i="8"/>
  <c r="IJ24" i="7"/>
  <c r="AP12" i="8"/>
  <c r="AP30" i="8" s="1"/>
  <c r="FR30" i="6"/>
  <c r="FJ19" i="5"/>
  <c r="F19" i="8" s="1"/>
  <c r="J22" i="8"/>
  <c r="BZ22" i="8" s="1"/>
  <c r="FJ22" i="5"/>
  <c r="F22" i="8" s="1"/>
  <c r="CH25" i="8"/>
  <c r="CH28" i="8"/>
  <c r="AX12" i="8"/>
  <c r="AX30" i="8" s="1"/>
  <c r="FZ30" i="6"/>
  <c r="CF17" i="8"/>
  <c r="AH24" i="8"/>
  <c r="GD24" i="6"/>
  <c r="AD24" i="8" s="1"/>
  <c r="CL29" i="8"/>
  <c r="CL13" i="8"/>
  <c r="CD19" i="8"/>
  <c r="CB20" i="8"/>
  <c r="BN12" i="8"/>
  <c r="BN30" i="8" s="1"/>
  <c r="HZ30" i="7"/>
  <c r="R12" i="8"/>
  <c r="EX30" i="5"/>
  <c r="CD18" i="8"/>
  <c r="FJ27" i="5"/>
  <c r="F27" i="8" s="1"/>
  <c r="J12" i="8"/>
  <c r="EP30" i="5"/>
  <c r="FJ12" i="5"/>
  <c r="CF19" i="8"/>
  <c r="GD29" i="6"/>
  <c r="AD29" i="8" s="1"/>
  <c r="GB26" i="6"/>
  <c r="GB16" i="6"/>
  <c r="FH20" i="5"/>
  <c r="BX19" i="8"/>
  <c r="GB29" i="6"/>
  <c r="GB18" i="6"/>
  <c r="FH21" i="5"/>
  <c r="BC26" i="8"/>
  <c r="BX26" i="8" s="1"/>
  <c r="CR26" i="8" s="1"/>
  <c r="CW26" i="8" s="1"/>
  <c r="IJ26" i="7"/>
  <c r="J18" i="8"/>
  <c r="BZ18" i="8" s="1"/>
  <c r="FJ18" i="5"/>
  <c r="F18" i="8" s="1"/>
  <c r="BJ13" i="8"/>
  <c r="CD13" i="8" s="1"/>
  <c r="IL13" i="7"/>
  <c r="D13" i="8"/>
  <c r="CH19" i="8"/>
  <c r="AH12" i="8"/>
  <c r="FJ30" i="6"/>
  <c r="GD12" i="6"/>
  <c r="BC18" i="8"/>
  <c r="BX18" i="8" s="1"/>
  <c r="CR18" i="8" s="1"/>
  <c r="IJ18" i="7"/>
  <c r="BF12" i="8"/>
  <c r="IN12" i="7"/>
  <c r="BF17" i="8"/>
  <c r="IN17" i="7"/>
  <c r="BP12" i="8"/>
  <c r="BP30" i="8" s="1"/>
  <c r="IB30" i="7"/>
  <c r="J26" i="8"/>
  <c r="BZ26" i="8" s="1"/>
  <c r="CU26" i="8" s="1"/>
  <c r="FJ26" i="5"/>
  <c r="F26" i="8" s="1"/>
  <c r="CH14" i="8"/>
  <c r="CF25" i="8"/>
  <c r="P12" i="8"/>
  <c r="EV30" i="5"/>
  <c r="BC12" i="8"/>
  <c r="HP30" i="7"/>
  <c r="IJ12" i="7"/>
  <c r="D29" i="8"/>
  <c r="FL29" i="5"/>
  <c r="CL16" i="8"/>
  <c r="FJ21" i="5"/>
  <c r="F21" i="8" s="1"/>
  <c r="GB25" i="6"/>
  <c r="BX23" i="8"/>
  <c r="CR23" i="8" s="1"/>
  <c r="GB21" i="6"/>
  <c r="BJ25" i="8"/>
  <c r="CD25" i="8" s="1"/>
  <c r="IL25" i="7"/>
  <c r="BF26" i="8"/>
  <c r="IN26" i="7"/>
  <c r="BC28" i="8"/>
  <c r="BX28" i="8" s="1"/>
  <c r="CR28" i="8" s="1"/>
  <c r="IJ28" i="7"/>
  <c r="J29" i="8"/>
  <c r="BZ29" i="8" s="1"/>
  <c r="FJ29" i="5"/>
  <c r="F29" i="8" s="1"/>
  <c r="AJ12" i="8"/>
  <c r="AJ30" i="8" s="1"/>
  <c r="FL30" i="6"/>
  <c r="CB19" i="8"/>
  <c r="BC23" i="8"/>
  <c r="IJ23" i="7"/>
  <c r="BX13" i="8"/>
  <c r="IL14" i="7"/>
  <c r="FJ20" i="5"/>
  <c r="F20" i="8" s="1"/>
  <c r="BC27" i="8"/>
  <c r="BX27" i="8" s="1"/>
  <c r="CR27" i="8" s="1"/>
  <c r="IJ27" i="7"/>
  <c r="J14" i="8"/>
  <c r="FJ14" i="5"/>
  <c r="F14" i="8" s="1"/>
  <c r="BT12" i="8"/>
  <c r="BT30" i="8" s="1"/>
  <c r="IF30" i="7"/>
  <c r="CF21" i="8"/>
  <c r="AH13" i="8"/>
  <c r="GD13" i="6"/>
  <c r="AD13" i="8" s="1"/>
  <c r="CB21" i="8"/>
  <c r="BX29" i="8"/>
  <c r="CR29" i="8" s="1"/>
  <c r="CH21" i="8"/>
  <c r="IL22" i="7"/>
  <c r="BX14" i="8"/>
  <c r="Z19" i="10"/>
  <c r="BX16" i="8"/>
  <c r="CR16" i="8" s="1"/>
  <c r="D27" i="8"/>
  <c r="FL27" i="5"/>
  <c r="FH19" i="5"/>
  <c r="GB14" i="6"/>
  <c r="BC17" i="8"/>
  <c r="IJ17" i="7"/>
  <c r="CU23" i="8"/>
  <c r="BZ16" i="8"/>
  <c r="CH26" i="8"/>
  <c r="IL24" i="7"/>
  <c r="AH14" i="8"/>
  <c r="GD14" i="6"/>
  <c r="AD14" i="8" s="1"/>
  <c r="CD24" i="8"/>
  <c r="CB27" i="8"/>
  <c r="IL28" i="7"/>
  <c r="AD19" i="10"/>
  <c r="CF28" i="8"/>
  <c r="CL28" i="8"/>
  <c r="CB13" i="8"/>
  <c r="BJ12" i="8"/>
  <c r="HV30" i="7"/>
  <c r="BX17" i="8"/>
  <c r="CR17" i="8" s="1"/>
  <c r="FJ28" i="5"/>
  <c r="F28" i="8" s="1"/>
  <c r="GB27" i="6"/>
  <c r="BX24" i="8"/>
  <c r="BC15" i="8"/>
  <c r="BX15" i="8" s="1"/>
  <c r="CR15" i="8" s="1"/>
  <c r="CW15" i="8" s="1"/>
  <c r="IJ15" i="7"/>
  <c r="AJ12" i="10"/>
  <c r="AF19" i="10"/>
  <c r="BZ19" i="8"/>
  <c r="CH22" i="8"/>
  <c r="CF29" i="8"/>
  <c r="AH20" i="8"/>
  <c r="GD20" i="6"/>
  <c r="AD20" i="8" s="1"/>
  <c r="GD17" i="6"/>
  <c r="AD17" i="8" s="1"/>
  <c r="CL25" i="8"/>
  <c r="CD15" i="8"/>
  <c r="CU15" i="8" s="1"/>
  <c r="CB14" i="8"/>
  <c r="BC22" i="8"/>
  <c r="BX22" i="8" s="1"/>
  <c r="CR22" i="8" s="1"/>
  <c r="IJ22" i="7"/>
  <c r="IL21" i="7"/>
  <c r="GB23" i="6"/>
  <c r="CF24" i="8"/>
  <c r="CL24" i="8"/>
  <c r="CB26" i="8"/>
  <c r="IL16" i="7"/>
  <c r="IJ29" i="7"/>
  <c r="BL12" i="8"/>
  <c r="BL30" i="8" s="1"/>
  <c r="HX30" i="7"/>
  <c r="AL12" i="8"/>
  <c r="AL30" i="8" s="1"/>
  <c r="FN30" i="6"/>
  <c r="T30" i="8"/>
  <c r="CJ12" i="8"/>
  <c r="CJ30" i="8" s="1"/>
  <c r="BX20" i="8"/>
  <c r="CR20" i="8" s="1"/>
  <c r="GB13" i="6"/>
  <c r="FH23" i="5"/>
  <c r="D15" i="8"/>
  <c r="FL15" i="5"/>
  <c r="GB28" i="6"/>
  <c r="GB22" i="6"/>
  <c r="GB19" i="6"/>
  <c r="BX21" i="8"/>
  <c r="CR21" i="8" s="1"/>
  <c r="CR19" i="8" l="1"/>
  <c r="CU19" i="8"/>
  <c r="DB15" i="8"/>
  <c r="DD15" i="8" s="1"/>
  <c r="DF15" i="8"/>
  <c r="DE15" i="8"/>
  <c r="DA15" i="8"/>
  <c r="DB26" i="8"/>
  <c r="DD26" i="8" s="1"/>
  <c r="DF26" i="8"/>
  <c r="DA26" i="8"/>
  <c r="DE26" i="8"/>
  <c r="CW27" i="8"/>
  <c r="CW28" i="8"/>
  <c r="CW20" i="8"/>
  <c r="BF28" i="8"/>
  <c r="IN28" i="7"/>
  <c r="BF25" i="8"/>
  <c r="IN25" i="7"/>
  <c r="AH30" i="8"/>
  <c r="AB16" i="8"/>
  <c r="GF16" i="6"/>
  <c r="IN18" i="7"/>
  <c r="BF18" i="8"/>
  <c r="BZ13" i="8"/>
  <c r="CU13" i="8" s="1"/>
  <c r="CU21" i="8"/>
  <c r="D14" i="8"/>
  <c r="FL14" i="5"/>
  <c r="Z30" i="8"/>
  <c r="CP12" i="8"/>
  <c r="CP30" i="8" s="1"/>
  <c r="CW17" i="8"/>
  <c r="BZ14" i="8"/>
  <c r="CU14" i="8" s="1"/>
  <c r="BF14" i="8"/>
  <c r="IN14" i="7"/>
  <c r="IN30" i="7" s="1"/>
  <c r="CU20" i="8"/>
  <c r="H30" i="8"/>
  <c r="BX12" i="8"/>
  <c r="CU25" i="8"/>
  <c r="CW25" i="8" s="1"/>
  <c r="AB22" i="8"/>
  <c r="GF22" i="6"/>
  <c r="D23" i="8"/>
  <c r="FL23" i="5"/>
  <c r="BF21" i="8"/>
  <c r="IN21" i="7"/>
  <c r="CR24" i="8"/>
  <c r="CW24" i="8" s="1"/>
  <c r="AB21" i="8"/>
  <c r="GF21" i="6"/>
  <c r="AB25" i="8"/>
  <c r="GF25" i="6"/>
  <c r="AD12" i="8"/>
  <c r="AD30" i="8" s="1"/>
  <c r="GD30" i="6"/>
  <c r="FL13" i="5"/>
  <c r="D21" i="8"/>
  <c r="FL21" i="5"/>
  <c r="J30" i="8"/>
  <c r="BZ12" i="8"/>
  <c r="R30" i="8"/>
  <c r="CH12" i="8"/>
  <c r="CH30" i="8" s="1"/>
  <c r="D17" i="8"/>
  <c r="FL17" i="5"/>
  <c r="BF29" i="8"/>
  <c r="IN29" i="7"/>
  <c r="BF23" i="8"/>
  <c r="IN23" i="7"/>
  <c r="X30" i="8"/>
  <c r="CN12" i="8"/>
  <c r="CN30" i="8" s="1"/>
  <c r="D16" i="8"/>
  <c r="FL16" i="5"/>
  <c r="GF15" i="6"/>
  <c r="FL26" i="5"/>
  <c r="CW21" i="8"/>
  <c r="D19" i="8"/>
  <c r="FL19" i="5"/>
  <c r="CW23" i="8"/>
  <c r="BF13" i="8"/>
  <c r="BF30" i="8" s="1"/>
  <c r="IN13" i="7"/>
  <c r="AB29" i="8"/>
  <c r="GF29" i="6"/>
  <c r="F12" i="8"/>
  <c r="F30" i="8" s="1"/>
  <c r="FJ30" i="5"/>
  <c r="D24" i="8"/>
  <c r="FL24" i="5"/>
  <c r="D12" i="8"/>
  <c r="D30" i="8" s="1"/>
  <c r="FL12" i="5"/>
  <c r="FH30" i="5"/>
  <c r="N30" i="8"/>
  <c r="CD12" i="8"/>
  <c r="CD30" i="8" s="1"/>
  <c r="V30" i="8"/>
  <c r="CL12" i="8"/>
  <c r="CL30" i="8" s="1"/>
  <c r="GF17" i="6"/>
  <c r="L30" i="8"/>
  <c r="CB12" i="8"/>
  <c r="CB30" i="8" s="1"/>
  <c r="AB19" i="8"/>
  <c r="GF19" i="6"/>
  <c r="BF16" i="8"/>
  <c r="IN16" i="7"/>
  <c r="AB23" i="8"/>
  <c r="GF23" i="6"/>
  <c r="BF24" i="8"/>
  <c r="IN24" i="7"/>
  <c r="CR14" i="8"/>
  <c r="CW14" i="8" s="1"/>
  <c r="BC30" i="8"/>
  <c r="IL30" i="7"/>
  <c r="AB26" i="8"/>
  <c r="GF26" i="6"/>
  <c r="CU22" i="8"/>
  <c r="CW22" i="8" s="1"/>
  <c r="AB15" i="9"/>
  <c r="GB30" i="6"/>
  <c r="AB12" i="8"/>
  <c r="GF12" i="6"/>
  <c r="GF30" i="6" s="1"/>
  <c r="D25" i="8"/>
  <c r="FL25" i="5"/>
  <c r="AB28" i="8"/>
  <c r="GF28" i="6"/>
  <c r="AB13" i="8"/>
  <c r="GF13" i="6"/>
  <c r="AJ19" i="10"/>
  <c r="AB27" i="8"/>
  <c r="GF27" i="6"/>
  <c r="BJ30" i="8"/>
  <c r="CU16" i="8"/>
  <c r="CW16" i="8" s="1"/>
  <c r="AB14" i="8"/>
  <c r="GF14" i="6"/>
  <c r="BF22" i="8"/>
  <c r="IN22" i="7"/>
  <c r="CR13" i="8"/>
  <c r="CW13" i="8" s="1"/>
  <c r="CU29" i="8"/>
  <c r="CW29" i="8" s="1"/>
  <c r="IJ30" i="7"/>
  <c r="CF12" i="8"/>
  <c r="CF30" i="8" s="1"/>
  <c r="P30" i="8"/>
  <c r="CU18" i="8"/>
  <c r="CW18" i="8" s="1"/>
  <c r="AB18" i="8"/>
  <c r="GF18" i="6"/>
  <c r="D20" i="8"/>
  <c r="FL20" i="5"/>
  <c r="AB20" i="8"/>
  <c r="GF20" i="6"/>
  <c r="BF19" i="8"/>
  <c r="IN19" i="7"/>
  <c r="BF15" i="8"/>
  <c r="IN15" i="7"/>
  <c r="GF24" i="6"/>
  <c r="D28" i="8"/>
  <c r="FL28" i="5"/>
  <c r="FL22" i="5"/>
  <c r="CW19" i="8" l="1"/>
  <c r="DF19" i="8" s="1"/>
  <c r="DF18" i="8"/>
  <c r="DA18" i="8"/>
  <c r="DE18" i="8"/>
  <c r="DB18" i="8" s="1"/>
  <c r="DD18" i="8" s="1"/>
  <c r="DF29" i="8"/>
  <c r="DA29" i="8"/>
  <c r="DB29" i="8"/>
  <c r="DD29" i="8" s="1"/>
  <c r="DE29" i="8"/>
  <c r="DF22" i="8"/>
  <c r="DA22" i="8"/>
  <c r="DE22" i="8"/>
  <c r="DB22" i="8"/>
  <c r="DD22" i="8" s="1"/>
  <c r="DE25" i="8"/>
  <c r="DB25" i="8" s="1"/>
  <c r="DD25" i="8" s="1"/>
  <c r="DA25" i="8"/>
  <c r="DF25" i="8"/>
  <c r="DF16" i="8"/>
  <c r="DA16" i="8"/>
  <c r="DE16" i="8"/>
  <c r="DB16" i="8" s="1"/>
  <c r="DD16" i="8" s="1"/>
  <c r="AK17" i="10"/>
  <c r="AL17" i="10" s="1"/>
  <c r="AK15" i="10"/>
  <c r="AL15" i="10" s="1"/>
  <c r="AK13" i="10"/>
  <c r="AL13" i="10" s="1"/>
  <c r="AK18" i="10"/>
  <c r="AL18" i="10" s="1"/>
  <c r="AK16" i="10"/>
  <c r="AL16" i="10" s="1"/>
  <c r="AK14" i="10"/>
  <c r="AL14" i="10" s="1"/>
  <c r="AK12" i="10"/>
  <c r="DF24" i="8"/>
  <c r="DA24" i="8"/>
  <c r="DE24" i="8"/>
  <c r="DB24" i="8" s="1"/>
  <c r="DD24" i="8" s="1"/>
  <c r="DA17" i="8"/>
  <c r="DF17" i="8"/>
  <c r="DE17" i="8"/>
  <c r="DB17" i="8" s="1"/>
  <c r="DD17" i="8" s="1"/>
  <c r="DF20" i="8"/>
  <c r="DA20" i="8"/>
  <c r="DE20" i="8"/>
  <c r="DB20" i="8"/>
  <c r="DD20" i="8" s="1"/>
  <c r="AB30" i="8"/>
  <c r="DA13" i="8"/>
  <c r="DE13" i="8"/>
  <c r="DB13" i="8" s="1"/>
  <c r="DD13" i="8" s="1"/>
  <c r="DF13" i="8"/>
  <c r="DF14" i="8"/>
  <c r="DA14" i="8"/>
  <c r="DE14" i="8"/>
  <c r="DB14" i="8" s="1"/>
  <c r="DD14" i="8" s="1"/>
  <c r="DB23" i="8"/>
  <c r="DD23" i="8" s="1"/>
  <c r="DA23" i="8"/>
  <c r="DF23" i="8"/>
  <c r="DE23" i="8"/>
  <c r="DE28" i="8"/>
  <c r="DB28" i="8" s="1"/>
  <c r="DD28" i="8" s="1"/>
  <c r="DA28" i="8"/>
  <c r="DF28" i="8"/>
  <c r="BZ30" i="8"/>
  <c r="CU12" i="8"/>
  <c r="CU30" i="8" s="1"/>
  <c r="CR12" i="8"/>
  <c r="BX30" i="8"/>
  <c r="DF21" i="8"/>
  <c r="DE21" i="8"/>
  <c r="DB21" i="8" s="1"/>
  <c r="DD21" i="8" s="1"/>
  <c r="DA21" i="8"/>
  <c r="AC13" i="9"/>
  <c r="AD13" i="9" s="1"/>
  <c r="AC12" i="9"/>
  <c r="AD12" i="9" s="1"/>
  <c r="AD15" i="9" s="1"/>
  <c r="AC15" i="9"/>
  <c r="AC14" i="9"/>
  <c r="AD14" i="9" s="1"/>
  <c r="FL30" i="5"/>
  <c r="CW31" i="8" s="1"/>
  <c r="DE27" i="8"/>
  <c r="DB27" i="8" s="1"/>
  <c r="DD27" i="8" s="1"/>
  <c r="DF27" i="8"/>
  <c r="DA27" i="8"/>
  <c r="DE19" i="8" l="1"/>
  <c r="DB19" i="8" s="1"/>
  <c r="DD19" i="8" s="1"/>
  <c r="DA19" i="8"/>
  <c r="CR30" i="8"/>
  <c r="CW12" i="8"/>
  <c r="AK19" i="10"/>
  <c r="AL12" i="10"/>
  <c r="AL19" i="10" s="1"/>
  <c r="CW30" i="8" l="1"/>
  <c r="DF12" i="8"/>
  <c r="DF30" i="8" s="1"/>
  <c r="DA12" i="8"/>
  <c r="DE12" i="8"/>
  <c r="DE30" i="8" s="1"/>
  <c r="DH6" i="8" s="1"/>
  <c r="DB12" i="8"/>
  <c r="DB30" i="8" l="1"/>
  <c r="DD12" i="8"/>
  <c r="DD30" i="8" s="1"/>
  <c r="DG6" i="8" s="1"/>
  <c r="DA30" i="8"/>
  <c r="CX28" i="8"/>
  <c r="CZ35" i="8"/>
  <c r="CX27" i="8"/>
  <c r="CX25" i="8"/>
  <c r="CX23" i="8"/>
  <c r="CX26" i="8"/>
  <c r="CX21" i="8"/>
  <c r="CX20" i="8"/>
  <c r="CX19" i="8"/>
  <c r="CX17" i="8"/>
  <c r="CX15" i="8"/>
  <c r="CX13" i="8"/>
  <c r="CX29" i="8"/>
  <c r="CX18" i="8"/>
  <c r="CX14" i="8"/>
  <c r="CX16" i="8"/>
  <c r="CX24" i="8"/>
  <c r="CX12" i="8"/>
  <c r="CX22" i="8"/>
  <c r="CX30" i="8" l="1"/>
  <c r="DG12" i="8"/>
  <c r="CY12" i="8"/>
  <c r="DG18" i="8"/>
  <c r="CY18" i="8"/>
  <c r="DG26" i="8"/>
  <c r="CY26" i="8"/>
  <c r="DG24" i="8"/>
  <c r="CY24" i="8"/>
  <c r="DG29" i="8"/>
  <c r="CY29" i="8"/>
  <c r="DG19" i="8"/>
  <c r="CY19" i="8"/>
  <c r="DG23" i="8"/>
  <c r="CY23" i="8"/>
  <c r="DG28" i="8"/>
  <c r="CY28" i="8"/>
  <c r="DG16" i="8"/>
  <c r="CY16" i="8"/>
  <c r="DG13" i="8"/>
  <c r="CY13" i="8"/>
  <c r="DG20" i="8"/>
  <c r="CY20" i="8"/>
  <c r="DG25" i="8"/>
  <c r="CY25" i="8"/>
  <c r="DG22" i="8"/>
  <c r="CY22" i="8"/>
  <c r="DG14" i="8"/>
  <c r="CY14" i="8"/>
  <c r="DG15" i="8"/>
  <c r="CY15" i="8"/>
  <c r="DG21" i="8"/>
  <c r="CY21" i="8"/>
  <c r="DG27" i="8"/>
  <c r="CY27" i="8"/>
  <c r="DG17" i="8"/>
  <c r="CY17" i="8"/>
  <c r="CY30" i="8" l="1"/>
  <c r="CY8" i="8" s="1"/>
  <c r="DG30" i="8"/>
  <c r="CX8" i="8"/>
</calcChain>
</file>

<file path=xl/sharedStrings.xml><?xml version="1.0" encoding="utf-8"?>
<sst xmlns="http://schemas.openxmlformats.org/spreadsheetml/2006/main" count="2769" uniqueCount="148">
  <si>
    <t>нормативы с 01.01.2019</t>
  </si>
  <si>
    <t>наполняемость</t>
  </si>
  <si>
    <t>режим функционирования</t>
  </si>
  <si>
    <t>пятидневная рабочая неделя</t>
  </si>
  <si>
    <t>шестидневная рабочая неделя</t>
  </si>
  <si>
    <t>кратковременного пребывания</t>
  </si>
  <si>
    <t>сокращенного дня</t>
  </si>
  <si>
    <t>полного дня</t>
  </si>
  <si>
    <t>продленного дня</t>
  </si>
  <si>
    <t>круглосуточным пребыванием</t>
  </si>
  <si>
    <t>5 часов</t>
  </si>
  <si>
    <t>8-10,5часов</t>
  </si>
  <si>
    <t>12 часов</t>
  </si>
  <si>
    <t>14 часов</t>
  </si>
  <si>
    <t>24 часа</t>
  </si>
  <si>
    <t>10 часов</t>
  </si>
  <si>
    <t>количество часов рабочего времени воспитателя в неделю</t>
  </si>
  <si>
    <t>норма часов педагогической работы на ставку воспитателя в неделю</t>
  </si>
  <si>
    <t>группы общеразвивающие направленности</t>
  </si>
  <si>
    <t>группы общеразвивающей направленности</t>
  </si>
  <si>
    <t>до 3 лет</t>
  </si>
  <si>
    <t>старше 3х лет</t>
  </si>
  <si>
    <t>группы общеразвивающей направленности, расположенные в ПГТ с численностью воспитанников от 100 до 51 человека</t>
  </si>
  <si>
    <t>группы общеразвивающей направленности, расположенные в ПГТ с численностью воспитанников менее 51 человека</t>
  </si>
  <si>
    <t>группы общеразвивающей направленности, расположенные в сельской местности с численностью воспитанников от 100 до 51 человека</t>
  </si>
  <si>
    <t>группы общеразвивающей направленности, расположенные в сельской местности с численностью воспитанников от 50 до 26 человек</t>
  </si>
  <si>
    <t>группы общеразвивающей направленности, расположенные в сельской местности с численностью воспитанников от 25 до 11 человек</t>
  </si>
  <si>
    <t>группы общеразвивающей направленности, расположенные в сельской местности с численностью воспитанников менее 11 человек</t>
  </si>
  <si>
    <t>группы компенсирующей наравленности</t>
  </si>
  <si>
    <t>для детей с тяжелыми нарушениями речи</t>
  </si>
  <si>
    <t>для детей с фонетико-фонематическими нарушениями речи</t>
  </si>
  <si>
    <t>для глухих детей</t>
  </si>
  <si>
    <t xml:space="preserve"> для слабослышащих </t>
  </si>
  <si>
    <t>для слепых детей</t>
  </si>
  <si>
    <t>слабовидящих детей, для детей с амблиопией, косоглазием</t>
  </si>
  <si>
    <t xml:space="preserve">для детей с нарушениями опорно-двигательного аппарата </t>
  </si>
  <si>
    <t>для детей с задержкой психического развития</t>
  </si>
  <si>
    <t>для детей с умственной отсталостью легкой степени</t>
  </si>
  <si>
    <t>для детей с умственной отсталостью умеренной, тяжелой</t>
  </si>
  <si>
    <t xml:space="preserve"> для детей с аутизмом</t>
  </si>
  <si>
    <t xml:space="preserve">для детей со сложным дефектом (имеющих сочетание 2 или более недостатков в физическом и (или) психическом развитии) </t>
  </si>
  <si>
    <t>для детей с иными ограниченными возможностями здоровья</t>
  </si>
  <si>
    <t>группы комбинированной направленности</t>
  </si>
  <si>
    <t>количество ставок воспитателей на 1 человека</t>
  </si>
  <si>
    <t>обычные группы</t>
  </si>
  <si>
    <t>расчетная величина</t>
  </si>
  <si>
    <t>межуровневый коэффициент</t>
  </si>
  <si>
    <t>коэффициент надтарифного фонда</t>
  </si>
  <si>
    <t>коэффициент начислений</t>
  </si>
  <si>
    <t>средства на оплату труда воспитателей</t>
  </si>
  <si>
    <t>коэффициент на оплату труда прочих педагогических работников</t>
  </si>
  <si>
    <t>коэффициент на повышение заработной платы педагогическим работникам</t>
  </si>
  <si>
    <t>Коэффициенты компенсационных выплат</t>
  </si>
  <si>
    <t>Средства на оплату труда педагогических работников</t>
  </si>
  <si>
    <t xml:space="preserve">Коэффициент на оплату труда прочих работников (учебно-вспомогательный персонал, в том числе младшие воспитатели, помощники воспитателей и пр. административно-управленческий и обслуживающий персонал, за исключением персонала, обеспечивающего создание условий для осуществления присмотра и ухода и оказание услуг по присмотру и уходу за детьми) </t>
  </si>
  <si>
    <t xml:space="preserve">Средства на оплату труда на оплату труда прочих работников (учебно-вспомогательный персонал, в том числе младшие воспитатели, помощники воспитателей и пр. административно-управленческий и обслуживающий персонал, за исключением персонала, обеспечивающего создание условий для осуществления присмотра и ухода и оказание услуг по присмотру и уходу за детьми) </t>
  </si>
  <si>
    <t>Средства на учебные расходы</t>
  </si>
  <si>
    <t>коэффициент на учебные расходы</t>
  </si>
  <si>
    <t>Норматив ВСЕГО на 1 месяц</t>
  </si>
  <si>
    <t>Норматив ВСЕГО на ГОД</t>
  </si>
  <si>
    <t>Расчет объема субвенции на финансовое обеспечение реализации дошкольных программ на 2019 год (группы общеразвивающей направленности)</t>
  </si>
  <si>
    <t>№№</t>
  </si>
  <si>
    <t>Реализуемая программа</t>
  </si>
  <si>
    <t>группы общеразвивающей направленности, обычные группы</t>
  </si>
  <si>
    <t>ВСЕГО</t>
  </si>
  <si>
    <t xml:space="preserve">ВСЕГО планируемый среднегодовой контингент на 2019 год </t>
  </si>
  <si>
    <t>до 5 часов</t>
  </si>
  <si>
    <t>8 - 10,5 часов</t>
  </si>
  <si>
    <t>13 - 14 часов</t>
  </si>
  <si>
    <t>старше 3 лет</t>
  </si>
  <si>
    <t>Всего</t>
  </si>
  <si>
    <t>кон-т</t>
  </si>
  <si>
    <t>сумма</t>
  </si>
  <si>
    <t>с 01.01.2019</t>
  </si>
  <si>
    <t>с 01.04.2018</t>
  </si>
  <si>
    <t>с 01.09.2018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</si>
  <si>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</si>
  <si>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</si>
  <si>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</si>
  <si>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</si>
  <si>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</si>
  <si>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</si>
  <si>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</si>
  <si>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</si>
  <si>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</si>
  <si>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</si>
  <si>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</si>
  <si>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</si>
  <si>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</si>
  <si>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</si>
  <si>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</si>
  <si>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</si>
  <si>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</si>
  <si>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</si>
  <si>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>Итого</t>
  </si>
  <si>
    <t>Расчет объема субвенции на финансовое обеспечение реализации дошкольных программ на 2019 год (группы компенсирующей направленности)</t>
  </si>
  <si>
    <t>группы компенсирующей направленности для детей с тяжелыми нарушениями речи</t>
  </si>
  <si>
    <t>группы компенсирующей направленности для детей с фонетико-фонематическими нарушениями речи</t>
  </si>
  <si>
    <t>группы компенсирующей направленности для детей с амблиопией, косоглазием</t>
  </si>
  <si>
    <t>группы компенсирующей направленности для детей с задержкой психического развития</t>
  </si>
  <si>
    <t>группы компенсирующей направленности для детей с умственной отсталостью легкой степени</t>
  </si>
  <si>
    <t>группы компенсирующей направленности для детей с умственной отсталостью умеренной, тяжелой</t>
  </si>
  <si>
    <t xml:space="preserve">группы компенсирующей направленности для детей со сложным дефектом (имеющих сочетание 2 или более недостатков в физическом и (или) психическом развитии) </t>
  </si>
  <si>
    <t>группы компенсирующей направленности для детей с иными возможностями здоровья</t>
  </si>
  <si>
    <t>с 01.01.2018</t>
  </si>
  <si>
    <t>Расчет объема субвенции на финансовое обеспечение реализации дошкольных программ на 2019 год (группы комбинированной направленности)</t>
  </si>
  <si>
    <t>группы комбинированной направленности для детей с тяжелыми нарушениями речи</t>
  </si>
  <si>
    <t>группы комбинированной направленности для глухих детей</t>
  </si>
  <si>
    <t>группы комбинированной направленности для слабослышащих</t>
  </si>
  <si>
    <t>группы комбинированной направленности для слепых детей</t>
  </si>
  <si>
    <t>группы комбинированной направленности для детей с амблиопией, косоглазием</t>
  </si>
  <si>
    <t xml:space="preserve">группы комбинированной направленности для детей с нарушениями опорно-двигательного аппарата </t>
  </si>
  <si>
    <t>группы комбинированной направленности для детей с задержкой психического развития</t>
  </si>
  <si>
    <t>группы комбинированной направленности для детей с умственной отсталостью легкой степени</t>
  </si>
  <si>
    <t>группы комбинированной направленности для детей с умственной отсталостью умеренной, тяжелой</t>
  </si>
  <si>
    <t xml:space="preserve">группы комбинированной направленности для детей со сложным дефектом (имеющих сочетание 2 или более недостатков в физическом и (или) психическом развитии) </t>
  </si>
  <si>
    <t>группы комбинированной направленности для детей с иными возможностями здоровья</t>
  </si>
  <si>
    <t>Расчет объема субвенции на финансовое обеспечение реализации дошкольных программ на 2019 год</t>
  </si>
  <si>
    <t>группы компенсирующей направленности</t>
  </si>
  <si>
    <t>ВСЕГО потребность на 2019 год</t>
  </si>
  <si>
    <t>В проект бюджета на 2019 год</t>
  </si>
  <si>
    <t>Утверждено в областном законе на 2018 год, тыс.руб.</t>
  </si>
  <si>
    <t>динамика, %</t>
  </si>
  <si>
    <t>Утверждено в областной законе на 2019г, тыс. руб</t>
  </si>
  <si>
    <t>было</t>
  </si>
  <si>
    <t>снять с доппотрбности</t>
  </si>
  <si>
    <t>добавть на КЦ</t>
  </si>
  <si>
    <t>в рамках контрольной суммы</t>
  </si>
  <si>
    <t>дополнительная потребность</t>
  </si>
  <si>
    <t xml:space="preserve"> кон-т до 3 лет</t>
  </si>
  <si>
    <t>доп. потребность</t>
  </si>
  <si>
    <t>допт.потребность</t>
  </si>
  <si>
    <t>контрольная цифра</t>
  </si>
  <si>
    <t>предложения по изменению</t>
  </si>
  <si>
    <t>Расчет объема финансового обеспечения затрат индивидуальным предпринимателям в связи с реализацией основных общеобразовательных программ дошкольного образования  на 2019 год</t>
  </si>
  <si>
    <t>в проект бюджета на 2019 год</t>
  </si>
  <si>
    <t>исходя из контрольных сумм</t>
  </si>
  <si>
    <t>ИП Токубаев</t>
  </si>
  <si>
    <t>ИП Козина</t>
  </si>
  <si>
    <t>ИП Копцева</t>
  </si>
  <si>
    <t>Расчет объема субсидий частным дошкольным образовательным организациям на возмещение затрат по реализации основных общеобразовательных программ дошкольного образования на 2019 год</t>
  </si>
  <si>
    <t>Выборгский (ДО № 12)</t>
  </si>
  <si>
    <t>Гатчинский  (Творец)</t>
  </si>
  <si>
    <t>Кировский (ДО № 10)</t>
  </si>
  <si>
    <t>Тосненский (ДО № 9)</t>
  </si>
  <si>
    <t>Сосновоборская (отделение ДО в ООШ)</t>
  </si>
  <si>
    <t>Всеволожский ("Тигренок")</t>
  </si>
  <si>
    <t>Всеволожский ("Маленькая страна")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</si>
</sst>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3" formatCode="_-* #,##0.00\ _₽_-;\-* #,##0.00\ _₽_-;_-* &quot;-&quot;??\ _₽_-;_-@_-"/>
    <numFmt numFmtId="164" formatCode="_-* #,##0_р_._-;\-* #,##0_р_._-;_-* \-??_р_._-;_-@_-"/>
    <numFmt numFmtId="165" formatCode="_-* #,##0.000_р_._-;\-* #,##0.000_р_._-;_-* \-??_р_._-;_-@_-"/>
    <numFmt numFmtId="166" formatCode="#,##0.00_р_."/>
    <numFmt numFmtId="167" formatCode="0.0000"/>
    <numFmt numFmtId="168" formatCode="_-* #,##0.000_р_._-;\-* #,##0.000_р_._-;_-* \-???_р_._-;_-@_-"/>
    <numFmt numFmtId="169" formatCode="_(* #,##0.00_);_(* \(#,##0.00\);_(* \-??_);_(@_)"/>
    <numFmt numFmtId="170" formatCode="_(* #,##0_);_(* \(#,##0\);_(* \-??_);_(@_)"/>
    <numFmt numFmtId="171" formatCode="0.0%"/>
    <numFmt numFmtId="172" formatCode="#,##0.0"/>
    <numFmt numFmtId="173" formatCode="0.0"/>
    <numFmt numFmtId="174" formatCode="_(* #,##0.0_);_(* \(#,##0.0\);_(* \-??_);_(@_)"/>
    <numFmt numFmtId="175" formatCode="_-* #,##0.0\ _₽_-;\-* #,##0.0\ _₽_-;_-* &quot;-&quot;?\ _₽_-;_-@_-"/>
    <numFmt numFmtId="176" formatCode="_(* #,##0.00_);_(* \(#,##0.00\);_(* &quot;-&quot;??_);_(@_)"/>
    <numFmt numFmtId="177" formatCode="_-* #,##0.00_р_._-;\-* #,##0.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sz val="10"/>
      <name val="Arial"/>
      <family val="2"/>
      <charset val="204"/>
    </font>
    <font>
      <sz val="9"/>
      <name val="Arial Cyr"/>
      <charset val="204"/>
    </font>
    <font>
      <sz val="8"/>
      <name val="Arial"/>
      <family val="2"/>
      <charset val="204"/>
    </font>
    <font>
      <b/>
      <i/>
      <sz val="8"/>
      <name val="Arial Cyr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Arial"/>
      <family val="2"/>
      <charset val="204"/>
    </font>
    <font>
      <sz val="9"/>
      <name val="Arial"/>
      <family val="2"/>
      <charset val="204"/>
    </font>
    <font>
      <sz val="8"/>
      <color rgb="FFFFFFFF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8"/>
      <color theme="0"/>
      <name val="Arial"/>
      <family val="2"/>
      <charset val="204"/>
    </font>
    <font>
      <sz val="10"/>
      <color theme="0"/>
      <name val="Arial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8">
    <xf numFmtId="0" fontId="0" fillId="0" borderId="0"/>
    <xf numFmtId="0" fontId="1" fillId="0" borderId="0"/>
    <xf numFmtId="169" fontId="3" fillId="0" borderId="0" applyBorder="0" applyProtection="0"/>
    <xf numFmtId="0" fontId="3" fillId="0" borderId="0"/>
    <xf numFmtId="9" fontId="3" fillId="0" borderId="0" applyBorder="0" applyProtection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ill="0" applyBorder="0" applyAlignment="0" applyProtection="0"/>
    <xf numFmtId="176" fontId="3" fillId="0" borderId="0" applyFill="0" applyBorder="0" applyAlignment="0" applyProtection="0"/>
    <xf numFmtId="176" fontId="3" fillId="0" borderId="0" applyFill="0" applyBorder="0" applyAlignment="0" applyProtection="0"/>
    <xf numFmtId="176" fontId="3" fillId="0" borderId="0" applyFill="0" applyBorder="0" applyAlignment="0" applyProtection="0"/>
    <xf numFmtId="176" fontId="3" fillId="0" borderId="0" applyFill="0" applyBorder="0" applyAlignment="0" applyProtection="0"/>
    <xf numFmtId="176" fontId="3" fillId="0" borderId="0" applyFill="0" applyBorder="0" applyAlignment="0" applyProtection="0"/>
    <xf numFmtId="177" fontId="16" fillId="0" borderId="0" applyFill="0" applyBorder="0" applyAlignment="0" applyProtection="0"/>
    <xf numFmtId="176" fontId="3" fillId="0" borderId="0" applyFill="0" applyBorder="0" applyAlignment="0" applyProtection="0"/>
  </cellStyleXfs>
  <cellXfs count="131">
    <xf numFmtId="0" fontId="0" fillId="0" borderId="0" xfId="0"/>
    <xf numFmtId="0" fontId="1" fillId="0" borderId="0" xfId="1" applyFill="1"/>
    <xf numFmtId="0" fontId="1" fillId="0" borderId="1" xfId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 wrapText="1"/>
    </xf>
    <xf numFmtId="164" fontId="1" fillId="0" borderId="1" xfId="1" applyNumberFormat="1" applyFont="1" applyFill="1" applyBorder="1" applyAlignment="1" applyProtection="1">
      <alignment vertical="center" wrapText="1"/>
    </xf>
    <xf numFmtId="164" fontId="3" fillId="0" borderId="1" xfId="1" applyNumberFormat="1" applyFont="1" applyFill="1" applyBorder="1" applyAlignment="1" applyProtection="1">
      <alignment vertical="center" wrapText="1"/>
    </xf>
    <xf numFmtId="0" fontId="1" fillId="0" borderId="1" xfId="1" applyFill="1" applyBorder="1" applyAlignment="1">
      <alignment vertical="center" wrapText="1"/>
    </xf>
    <xf numFmtId="165" fontId="1" fillId="0" borderId="1" xfId="1" applyNumberFormat="1" applyFont="1" applyFill="1" applyBorder="1" applyAlignment="1" applyProtection="1">
      <alignment vertical="center" wrapText="1"/>
    </xf>
    <xf numFmtId="0" fontId="1" fillId="0" borderId="1" xfId="1" applyFill="1" applyBorder="1"/>
    <xf numFmtId="0" fontId="5" fillId="0" borderId="1" xfId="1" applyFont="1" applyFill="1" applyBorder="1" applyAlignment="1">
      <alignment horizontal="left" wrapText="1"/>
    </xf>
    <xf numFmtId="0" fontId="5" fillId="0" borderId="1" xfId="1" applyFont="1" applyFill="1" applyBorder="1"/>
    <xf numFmtId="166" fontId="1" fillId="0" borderId="1" xfId="1" applyNumberFormat="1" applyFill="1" applyBorder="1"/>
    <xf numFmtId="167" fontId="7" fillId="0" borderId="1" xfId="1" applyNumberFormat="1" applyFont="1" applyFill="1" applyBorder="1"/>
    <xf numFmtId="0" fontId="7" fillId="0" borderId="1" xfId="1" applyFont="1" applyFill="1" applyBorder="1"/>
    <xf numFmtId="168" fontId="1" fillId="0" borderId="1" xfId="1" applyNumberFormat="1" applyFill="1" applyBorder="1"/>
    <xf numFmtId="169" fontId="3" fillId="0" borderId="1" xfId="2" applyFont="1" applyFill="1" applyBorder="1" applyAlignment="1" applyProtection="1"/>
    <xf numFmtId="0" fontId="7" fillId="0" borderId="1" xfId="1" applyFont="1" applyFill="1" applyBorder="1" applyAlignment="1">
      <alignment horizontal="center"/>
    </xf>
    <xf numFmtId="164" fontId="1" fillId="0" borderId="1" xfId="1" applyNumberFormat="1" applyFont="1" applyFill="1" applyBorder="1" applyAlignment="1" applyProtection="1"/>
    <xf numFmtId="164" fontId="3" fillId="0" borderId="1" xfId="1" applyNumberFormat="1" applyFont="1" applyFill="1" applyBorder="1" applyAlignment="1" applyProtection="1"/>
    <xf numFmtId="0" fontId="5" fillId="0" borderId="0" xfId="1" applyFont="1" applyFill="1" applyAlignment="1">
      <alignment horizontal="left" wrapText="1"/>
    </xf>
    <xf numFmtId="0" fontId="5" fillId="0" borderId="0" xfId="1" applyFont="1" applyFill="1"/>
    <xf numFmtId="0" fontId="1" fillId="0" borderId="0" xfId="1" applyFill="1" applyAlignment="1">
      <alignment horizontal="center"/>
    </xf>
    <xf numFmtId="0" fontId="1" fillId="0" borderId="0" xfId="1" applyFill="1" applyAlignment="1">
      <alignment horizontal="left"/>
    </xf>
    <xf numFmtId="0" fontId="9" fillId="0" borderId="0" xfId="1" applyFont="1" applyFill="1" applyBorder="1" applyAlignment="1">
      <alignment vertical="center" wrapText="1"/>
    </xf>
    <xf numFmtId="0" fontId="9" fillId="0" borderId="0" xfId="1" applyFont="1" applyFill="1" applyAlignment="1">
      <alignment horizontal="center" vertical="center" wrapText="1"/>
    </xf>
    <xf numFmtId="0" fontId="1" fillId="0" borderId="0" xfId="1"/>
    <xf numFmtId="0" fontId="5" fillId="0" borderId="0" xfId="1" applyFont="1"/>
    <xf numFmtId="2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10" fillId="0" borderId="0" xfId="1" applyFont="1"/>
    <xf numFmtId="0" fontId="11" fillId="0" borderId="1" xfId="1" applyFont="1" applyFill="1" applyBorder="1" applyAlignment="1">
      <alignment horizontal="center"/>
    </xf>
    <xf numFmtId="0" fontId="5" fillId="0" borderId="1" xfId="1" applyFont="1" applyFill="1" applyBorder="1" applyAlignment="1"/>
    <xf numFmtId="170" fontId="5" fillId="0" borderId="1" xfId="2" applyNumberFormat="1" applyFont="1" applyFill="1" applyBorder="1" applyAlignment="1" applyProtection="1"/>
    <xf numFmtId="0" fontId="5" fillId="0" borderId="1" xfId="1" applyFont="1" applyFill="1" applyBorder="1" applyAlignment="1">
      <alignment horizontal="center"/>
    </xf>
    <xf numFmtId="0" fontId="5" fillId="0" borderId="1" xfId="3" applyFont="1" applyFill="1" applyBorder="1" applyAlignment="1">
      <alignment horizontal="left" vertical="center" wrapText="1"/>
    </xf>
    <xf numFmtId="0" fontId="12" fillId="0" borderId="1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left" vertical="center" wrapText="1"/>
    </xf>
    <xf numFmtId="170" fontId="8" fillId="0" borderId="1" xfId="2" applyNumberFormat="1" applyFont="1" applyFill="1" applyBorder="1" applyAlignment="1" applyProtection="1"/>
    <xf numFmtId="0" fontId="8" fillId="0" borderId="0" xfId="1" applyFont="1"/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3" fillId="0" borderId="0" xfId="1" applyFont="1"/>
    <xf numFmtId="0" fontId="5" fillId="0" borderId="1" xfId="1" applyFont="1" applyFill="1" applyBorder="1" applyAlignment="1">
      <alignment horizontal="left" vertical="center" wrapText="1"/>
    </xf>
    <xf numFmtId="170" fontId="8" fillId="0" borderId="1" xfId="2" applyNumberFormat="1" applyFont="1" applyFill="1" applyBorder="1" applyAlignment="1" applyProtection="1">
      <alignment wrapText="1"/>
    </xf>
    <xf numFmtId="0" fontId="13" fillId="0" borderId="0" xfId="1" applyFont="1" applyAlignment="1">
      <alignment horizontal="left"/>
    </xf>
    <xf numFmtId="0" fontId="8" fillId="0" borderId="0" xfId="1" applyFont="1" applyAlignment="1">
      <alignment wrapText="1"/>
    </xf>
    <xf numFmtId="0" fontId="9" fillId="0" borderId="0" xfId="1" applyFont="1" applyBorder="1" applyAlignment="1">
      <alignment vertical="center" wrapText="1"/>
    </xf>
    <xf numFmtId="0" fontId="9" fillId="0" borderId="0" xfId="1" applyFont="1" applyAlignment="1">
      <alignment horizontal="center" vertical="center" wrapText="1"/>
    </xf>
    <xf numFmtId="0" fontId="5" fillId="0" borderId="0" xfId="3" applyNumberFormat="1" applyFont="1" applyFill="1" applyBorder="1" applyAlignment="1" applyProtection="1">
      <alignment horizontal="center" vertical="center"/>
    </xf>
    <xf numFmtId="0" fontId="5" fillId="0" borderId="1" xfId="3" applyNumberFormat="1" applyFont="1" applyFill="1" applyBorder="1" applyAlignment="1" applyProtection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70" fontId="3" fillId="0" borderId="1" xfId="2" applyNumberFormat="1" applyFill="1" applyBorder="1" applyProtection="1"/>
    <xf numFmtId="0" fontId="3" fillId="0" borderId="0" xfId="3" applyNumberFormat="1" applyFont="1" applyFill="1" applyBorder="1" applyAlignment="1" applyProtection="1">
      <alignment horizontal="center" vertical="center"/>
    </xf>
    <xf numFmtId="3" fontId="3" fillId="0" borderId="1" xfId="3" applyNumberFormat="1" applyFont="1" applyFill="1" applyBorder="1" applyAlignment="1" applyProtection="1">
      <alignment horizontal="center" vertical="center"/>
    </xf>
    <xf numFmtId="0" fontId="5" fillId="0" borderId="13" xfId="1" applyFont="1" applyFill="1" applyBorder="1" applyAlignment="1">
      <alignment vertical="center" wrapText="1"/>
    </xf>
    <xf numFmtId="0" fontId="5" fillId="0" borderId="13" xfId="1" applyFont="1" applyFill="1" applyBorder="1" applyAlignment="1">
      <alignment horizontal="center" vertical="center" wrapText="1"/>
    </xf>
    <xf numFmtId="0" fontId="5" fillId="0" borderId="10" xfId="1" applyFont="1" applyFill="1" applyBorder="1"/>
    <xf numFmtId="0" fontId="14" fillId="0" borderId="0" xfId="1" applyFont="1" applyFill="1" applyBorder="1"/>
    <xf numFmtId="0" fontId="10" fillId="0" borderId="10" xfId="1" applyFont="1" applyFill="1" applyBorder="1" applyAlignment="1">
      <alignment horizontal="center" vertical="center" wrapText="1"/>
    </xf>
    <xf numFmtId="171" fontId="3" fillId="0" borderId="1" xfId="4" applyNumberFormat="1" applyBorder="1" applyAlignment="1">
      <alignment horizontal="center" vertical="center"/>
    </xf>
    <xf numFmtId="0" fontId="10" fillId="0" borderId="11" xfId="1" applyFont="1" applyFill="1" applyBorder="1" applyAlignment="1">
      <alignment horizontal="center" wrapText="1"/>
    </xf>
    <xf numFmtId="0" fontId="5" fillId="0" borderId="12" xfId="1" applyFont="1" applyFill="1" applyBorder="1" applyAlignment="1">
      <alignment horizontal="center" vertical="center" wrapText="1"/>
    </xf>
    <xf numFmtId="170" fontId="5" fillId="0" borderId="10" xfId="2" applyNumberFormat="1" applyFont="1" applyFill="1" applyBorder="1" applyAlignment="1" applyProtection="1"/>
    <xf numFmtId="170" fontId="5" fillId="0" borderId="1" xfId="1" applyNumberFormat="1" applyFont="1" applyFill="1" applyBorder="1" applyAlignment="1">
      <alignment horizontal="left" vertical="center" wrapText="1"/>
    </xf>
    <xf numFmtId="172" fontId="5" fillId="0" borderId="1" xfId="1" applyNumberFormat="1" applyFont="1" applyFill="1" applyBorder="1"/>
    <xf numFmtId="173" fontId="5" fillId="0" borderId="1" xfId="1" applyNumberFormat="1" applyFont="1" applyFill="1" applyBorder="1"/>
    <xf numFmtId="4" fontId="5" fillId="0" borderId="1" xfId="1" applyNumberFormat="1" applyFont="1" applyFill="1" applyBorder="1" applyAlignment="1"/>
    <xf numFmtId="172" fontId="5" fillId="0" borderId="1" xfId="1" applyNumberFormat="1" applyFont="1" applyFill="1" applyBorder="1" applyAlignment="1"/>
    <xf numFmtId="174" fontId="3" fillId="0" borderId="1" xfId="2" applyNumberFormat="1" applyFill="1" applyBorder="1"/>
    <xf numFmtId="175" fontId="5" fillId="0" borderId="0" xfId="1" applyNumberFormat="1" applyFont="1"/>
    <xf numFmtId="170" fontId="8" fillId="0" borderId="1" xfId="1" applyNumberFormat="1" applyFont="1" applyFill="1" applyBorder="1" applyAlignment="1">
      <alignment horizontal="left" vertical="center" wrapText="1"/>
    </xf>
    <xf numFmtId="170" fontId="8" fillId="0" borderId="10" xfId="2" applyNumberFormat="1" applyFont="1" applyFill="1" applyBorder="1" applyAlignment="1" applyProtection="1"/>
    <xf numFmtId="172" fontId="8" fillId="0" borderId="1" xfId="1" applyNumberFormat="1" applyFont="1" applyFill="1" applyBorder="1"/>
    <xf numFmtId="173" fontId="8" fillId="0" borderId="1" xfId="1" applyNumberFormat="1" applyFont="1" applyFill="1" applyBorder="1"/>
    <xf numFmtId="4" fontId="8" fillId="0" borderId="1" xfId="1" applyNumberFormat="1" applyFont="1" applyFill="1" applyBorder="1" applyAlignment="1"/>
    <xf numFmtId="172" fontId="8" fillId="0" borderId="1" xfId="1" applyNumberFormat="1" applyFont="1" applyFill="1" applyBorder="1" applyAlignment="1"/>
    <xf numFmtId="170" fontId="14" fillId="0" borderId="5" xfId="2" applyNumberFormat="1" applyFont="1" applyFill="1" applyBorder="1" applyAlignment="1" applyProtection="1"/>
    <xf numFmtId="170" fontId="14" fillId="0" borderId="0" xfId="2" applyNumberFormat="1" applyFont="1" applyFill="1" applyBorder="1" applyAlignment="1" applyProtection="1"/>
    <xf numFmtId="170" fontId="5" fillId="0" borderId="0" xfId="2" applyNumberFormat="1" applyFont="1" applyFill="1" applyBorder="1" applyAlignment="1" applyProtection="1"/>
    <xf numFmtId="0" fontId="3" fillId="0" borderId="0" xfId="1" applyFont="1" applyFill="1"/>
    <xf numFmtId="4" fontId="3" fillId="0" borderId="0" xfId="1" applyNumberFormat="1" applyFont="1" applyFill="1"/>
    <xf numFmtId="170" fontId="1" fillId="0" borderId="0" xfId="1" applyNumberFormat="1" applyAlignment="1">
      <alignment horizontal="left"/>
    </xf>
    <xf numFmtId="43" fontId="3" fillId="0" borderId="0" xfId="1" applyNumberFormat="1" applyFont="1" applyFill="1"/>
    <xf numFmtId="0" fontId="3" fillId="0" borderId="0" xfId="1" applyNumberFormat="1" applyFont="1" applyFill="1"/>
    <xf numFmtId="4" fontId="10" fillId="0" borderId="0" xfId="1" applyNumberFormat="1" applyFont="1" applyFill="1"/>
    <xf numFmtId="0" fontId="11" fillId="0" borderId="1" xfId="1" applyFont="1" applyFill="1" applyBorder="1" applyAlignment="1">
      <alignment horizontal="center" vertical="center" wrapText="1"/>
    </xf>
    <xf numFmtId="170" fontId="5" fillId="0" borderId="1" xfId="2" applyNumberFormat="1" applyFont="1" applyFill="1" applyBorder="1" applyAlignment="1" applyProtection="1">
      <alignment vertical="center" wrapText="1"/>
    </xf>
    <xf numFmtId="0" fontId="5" fillId="0" borderId="1" xfId="1" applyFont="1" applyBorder="1" applyAlignment="1">
      <alignment vertical="center" wrapText="1"/>
    </xf>
    <xf numFmtId="170" fontId="5" fillId="0" borderId="1" xfId="1" applyNumberFormat="1" applyFont="1" applyFill="1" applyBorder="1" applyAlignment="1">
      <alignment vertical="center" wrapText="1"/>
    </xf>
    <xf numFmtId="170" fontId="5" fillId="0" borderId="1" xfId="2" applyNumberFormat="1" applyFont="1" applyBorder="1"/>
    <xf numFmtId="0" fontId="12" fillId="0" borderId="1" xfId="1" applyFont="1" applyFill="1" applyBorder="1" applyAlignment="1">
      <alignment horizontal="center" vertical="center" wrapText="1"/>
    </xf>
    <xf numFmtId="170" fontId="8" fillId="0" borderId="1" xfId="2" applyNumberFormat="1" applyFont="1" applyFill="1" applyBorder="1" applyAlignment="1" applyProtection="1">
      <alignment vertical="center" wrapText="1"/>
    </xf>
    <xf numFmtId="170" fontId="14" fillId="0" borderId="0" xfId="1" applyNumberFormat="1" applyFont="1" applyFill="1" applyBorder="1"/>
    <xf numFmtId="0" fontId="5" fillId="0" borderId="1" xfId="1" applyFont="1" applyBorder="1"/>
    <xf numFmtId="170" fontId="5" fillId="0" borderId="1" xfId="1" applyNumberFormat="1" applyFont="1" applyFill="1" applyBorder="1"/>
    <xf numFmtId="0" fontId="15" fillId="0" borderId="0" xfId="1" applyFont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textRotation="90" wrapText="1"/>
    </xf>
    <xf numFmtId="0" fontId="5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1" fillId="0" borderId="11" xfId="1" applyFill="1" applyBorder="1" applyAlignment="1">
      <alignment horizontal="center" vertical="center" wrapText="1"/>
    </xf>
    <xf numFmtId="0" fontId="1" fillId="0" borderId="12" xfId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5" fillId="0" borderId="10" xfId="3" applyNumberFormat="1" applyFont="1" applyFill="1" applyBorder="1" applyAlignment="1" applyProtection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</cellXfs>
  <cellStyles count="28">
    <cellStyle name="Обычный" xfId="0" builtinId="0"/>
    <cellStyle name="Обычный 13" xfId="5"/>
    <cellStyle name="Обычный 2" xfId="1"/>
    <cellStyle name="Обычный 2 2" xfId="3"/>
    <cellStyle name="Обычный 2 2 2" xfId="6"/>
    <cellStyle name="Обычный 2_СВОД%20по%20МО_2015_на%20контр.цифры(1)" xfId="7"/>
    <cellStyle name="Обычный 3" xfId="8"/>
    <cellStyle name="Обычный 4" xfId="9"/>
    <cellStyle name="Обычный 5" xfId="10"/>
    <cellStyle name="Обычный 6" xfId="11"/>
    <cellStyle name="Обычный 7" xfId="12"/>
    <cellStyle name="Процентный 2" xfId="4"/>
    <cellStyle name="Процентный 3" xfId="13"/>
    <cellStyle name="Процентный 3 2" xfId="14"/>
    <cellStyle name="Процентный 3 3" xfId="15"/>
    <cellStyle name="Процентный 3 4" xfId="16"/>
    <cellStyle name="Процентный 4" xfId="17"/>
    <cellStyle name="Процентный 5" xfId="18"/>
    <cellStyle name="Финансовый 2" xfId="2"/>
    <cellStyle name="Финансовый 2 2" xfId="19"/>
    <cellStyle name="Финансовый 3" xfId="20"/>
    <cellStyle name="Финансовый 4" xfId="21"/>
    <cellStyle name="Финансовый 4 2" xfId="22"/>
    <cellStyle name="Финансовый 4 3" xfId="23"/>
    <cellStyle name="Финансовый 4 4" xfId="24"/>
    <cellStyle name="Финансовый 5" xfId="25"/>
    <cellStyle name="Финансовый 6" xfId="26"/>
    <cellStyle name="Финансовый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08000"/>
    <pageSetUpPr fitToPage="1"/>
  </sheetPr>
  <dimension ref="A1:N707"/>
  <sheetViews>
    <sheetView view="pageBreakPreview" zoomScale="60" zoomScaleNormal="110" workbookViewId="0">
      <pane xSplit="3" ySplit="5" topLeftCell="D232" activePane="bottomRight" state="frozen"/>
      <selection activeCell="I232" sqref="I232"/>
      <selection pane="topRight" activeCell="I232" sqref="I232"/>
      <selection pane="bottomLeft" activeCell="I232" sqref="I232"/>
      <selection pane="bottomRight" activeCell="U284" sqref="U284"/>
    </sheetView>
  </sheetViews>
  <sheetFormatPr defaultColWidth="9.109375" defaultRowHeight="13.2" x14ac:dyDescent="0.25"/>
  <cols>
    <col min="1" max="1" width="9.109375" style="1" customWidth="1"/>
    <col min="2" max="2" width="50.88671875" style="21" customWidth="1"/>
    <col min="3" max="3" width="12" style="22" customWidth="1"/>
    <col min="4" max="4" width="9.109375" style="1" customWidth="1"/>
    <col min="5" max="5" width="14" style="1" customWidth="1"/>
    <col min="6" max="6" width="14.5546875" style="1" customWidth="1"/>
    <col min="7" max="8" width="14" style="1" customWidth="1"/>
    <col min="9" max="9" width="13" style="1" customWidth="1"/>
    <col min="10" max="13" width="14" style="1" hidden="1" customWidth="1"/>
    <col min="14" max="14" width="13.6640625" style="1" hidden="1" customWidth="1"/>
    <col min="15" max="16384" width="9.109375" style="1"/>
  </cols>
  <sheetData>
    <row r="1" spans="1:14" ht="12.75" customHeight="1" x14ac:dyDescent="0.25">
      <c r="A1" s="100" t="s">
        <v>0</v>
      </c>
      <c r="B1" s="100"/>
      <c r="C1" s="100"/>
      <c r="D1" s="101" t="s">
        <v>1</v>
      </c>
      <c r="E1" s="101" t="s">
        <v>2</v>
      </c>
      <c r="F1" s="101"/>
      <c r="G1" s="101"/>
      <c r="H1" s="101"/>
      <c r="I1" s="101"/>
      <c r="J1" s="101"/>
      <c r="K1" s="101"/>
      <c r="L1" s="101"/>
      <c r="M1" s="101"/>
      <c r="N1" s="101"/>
    </row>
    <row r="2" spans="1:14" ht="12.75" customHeight="1" x14ac:dyDescent="0.25">
      <c r="A2" s="100"/>
      <c r="B2" s="100"/>
      <c r="C2" s="100"/>
      <c r="D2" s="101"/>
      <c r="E2" s="101" t="s">
        <v>3</v>
      </c>
      <c r="F2" s="101"/>
      <c r="G2" s="101"/>
      <c r="H2" s="101"/>
      <c r="I2" s="101"/>
      <c r="J2" s="101" t="s">
        <v>4</v>
      </c>
      <c r="K2" s="101"/>
      <c r="L2" s="101"/>
      <c r="M2" s="101"/>
      <c r="N2" s="101"/>
    </row>
    <row r="3" spans="1:14" ht="12.75" customHeight="1" x14ac:dyDescent="0.25">
      <c r="A3" s="100"/>
      <c r="B3" s="100"/>
      <c r="C3" s="100"/>
      <c r="D3" s="101"/>
      <c r="E3" s="2">
        <v>5</v>
      </c>
      <c r="F3" s="2">
        <v>5</v>
      </c>
      <c r="G3" s="2">
        <v>5</v>
      </c>
      <c r="H3" s="2">
        <v>5</v>
      </c>
      <c r="I3" s="2">
        <v>5</v>
      </c>
      <c r="J3" s="2">
        <v>6</v>
      </c>
      <c r="K3" s="2">
        <v>6</v>
      </c>
      <c r="L3" s="2">
        <v>6</v>
      </c>
      <c r="M3" s="2">
        <v>6</v>
      </c>
      <c r="N3" s="2">
        <v>6</v>
      </c>
    </row>
    <row r="4" spans="1:14" ht="22.8" x14ac:dyDescent="0.25">
      <c r="A4" s="100"/>
      <c r="B4" s="100"/>
      <c r="C4" s="100"/>
      <c r="D4" s="101"/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</row>
    <row r="5" spans="1:14" ht="19.95" customHeight="1" x14ac:dyDescent="0.25">
      <c r="A5" s="100"/>
      <c r="B5" s="100"/>
      <c r="C5" s="100"/>
      <c r="D5" s="101"/>
      <c r="E5" s="2" t="s">
        <v>10</v>
      </c>
      <c r="F5" s="4" t="s">
        <v>11</v>
      </c>
      <c r="G5" s="4" t="s">
        <v>12</v>
      </c>
      <c r="H5" s="2" t="s">
        <v>13</v>
      </c>
      <c r="I5" s="2" t="s">
        <v>14</v>
      </c>
      <c r="J5" s="2" t="s">
        <v>10</v>
      </c>
      <c r="K5" s="2" t="s">
        <v>15</v>
      </c>
      <c r="L5" s="2" t="s">
        <v>12</v>
      </c>
      <c r="M5" s="2" t="s">
        <v>13</v>
      </c>
      <c r="N5" s="2" t="s">
        <v>14</v>
      </c>
    </row>
    <row r="6" spans="1:14" ht="12.75" customHeight="1" x14ac:dyDescent="0.25">
      <c r="A6" s="100"/>
      <c r="B6" s="100"/>
      <c r="C6" s="100"/>
      <c r="D6" s="101"/>
      <c r="E6" s="2">
        <v>5</v>
      </c>
      <c r="F6" s="2">
        <v>10.5</v>
      </c>
      <c r="G6" s="2">
        <v>12</v>
      </c>
      <c r="H6" s="2">
        <v>14</v>
      </c>
      <c r="I6" s="2">
        <v>14</v>
      </c>
      <c r="J6" s="2">
        <v>5</v>
      </c>
      <c r="K6" s="2">
        <v>10</v>
      </c>
      <c r="L6" s="2">
        <v>12</v>
      </c>
      <c r="M6" s="2">
        <v>14</v>
      </c>
      <c r="N6" s="2">
        <v>14</v>
      </c>
    </row>
    <row r="7" spans="1:14" ht="13.2" customHeight="1" x14ac:dyDescent="0.25">
      <c r="A7" s="102" t="s">
        <v>16</v>
      </c>
      <c r="B7" s="102"/>
      <c r="C7" s="102"/>
      <c r="D7" s="2"/>
      <c r="E7" s="2">
        <f t="shared" ref="E7:N7" si="0">E3*E6</f>
        <v>25</v>
      </c>
      <c r="F7" s="2">
        <f t="shared" si="0"/>
        <v>52.5</v>
      </c>
      <c r="G7" s="2">
        <f t="shared" si="0"/>
        <v>60</v>
      </c>
      <c r="H7" s="2">
        <f t="shared" si="0"/>
        <v>70</v>
      </c>
      <c r="I7" s="2">
        <f t="shared" si="0"/>
        <v>70</v>
      </c>
      <c r="J7" s="2">
        <f t="shared" si="0"/>
        <v>30</v>
      </c>
      <c r="K7" s="2">
        <f t="shared" si="0"/>
        <v>60</v>
      </c>
      <c r="L7" s="2">
        <f t="shared" si="0"/>
        <v>72</v>
      </c>
      <c r="M7" s="2">
        <f t="shared" si="0"/>
        <v>84</v>
      </c>
      <c r="N7" s="2">
        <f t="shared" si="0"/>
        <v>84</v>
      </c>
    </row>
    <row r="8" spans="1:14" ht="12.75" customHeight="1" x14ac:dyDescent="0.25">
      <c r="A8" s="103" t="s">
        <v>17</v>
      </c>
      <c r="B8" s="103"/>
      <c r="C8" s="103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13.2" customHeight="1" x14ac:dyDescent="0.25">
      <c r="A9" s="104" t="s">
        <v>18</v>
      </c>
      <c r="B9" s="105" t="s">
        <v>19</v>
      </c>
      <c r="C9" s="5" t="s">
        <v>20</v>
      </c>
      <c r="D9" s="6">
        <v>19</v>
      </c>
      <c r="E9" s="6">
        <v>36</v>
      </c>
      <c r="F9" s="6">
        <v>36</v>
      </c>
      <c r="G9" s="6">
        <v>36</v>
      </c>
      <c r="H9" s="6">
        <v>36</v>
      </c>
      <c r="I9" s="6">
        <v>36</v>
      </c>
      <c r="J9" s="6">
        <v>36</v>
      </c>
      <c r="K9" s="6">
        <v>36</v>
      </c>
      <c r="L9" s="6">
        <v>36</v>
      </c>
      <c r="M9" s="6">
        <v>36</v>
      </c>
      <c r="N9" s="6">
        <v>36</v>
      </c>
    </row>
    <row r="10" spans="1:14" x14ac:dyDescent="0.25">
      <c r="A10" s="104"/>
      <c r="B10" s="105"/>
      <c r="C10" s="5" t="s">
        <v>21</v>
      </c>
      <c r="D10" s="6">
        <v>23</v>
      </c>
      <c r="E10" s="6">
        <v>36</v>
      </c>
      <c r="F10" s="6">
        <v>36</v>
      </c>
      <c r="G10" s="6">
        <v>36</v>
      </c>
      <c r="H10" s="6">
        <v>36</v>
      </c>
      <c r="I10" s="6">
        <v>36</v>
      </c>
      <c r="J10" s="6">
        <v>36</v>
      </c>
      <c r="K10" s="6">
        <v>36</v>
      </c>
      <c r="L10" s="6">
        <v>36</v>
      </c>
      <c r="M10" s="6">
        <v>36</v>
      </c>
      <c r="N10" s="6">
        <v>36</v>
      </c>
    </row>
    <row r="11" spans="1:14" ht="22.5" customHeight="1" x14ac:dyDescent="0.25">
      <c r="A11" s="104"/>
      <c r="B11" s="102" t="s">
        <v>22</v>
      </c>
      <c r="C11" s="5" t="s">
        <v>20</v>
      </c>
      <c r="D11" s="6">
        <v>15</v>
      </c>
      <c r="E11" s="6">
        <v>36</v>
      </c>
      <c r="F11" s="6">
        <v>36</v>
      </c>
      <c r="G11" s="6">
        <v>36</v>
      </c>
      <c r="H11" s="6">
        <v>36</v>
      </c>
      <c r="I11" s="6">
        <v>36</v>
      </c>
      <c r="J11" s="6"/>
      <c r="K11" s="6"/>
      <c r="L11" s="6"/>
      <c r="M11" s="6"/>
      <c r="N11" s="6"/>
    </row>
    <row r="12" spans="1:14" ht="24" customHeight="1" x14ac:dyDescent="0.25">
      <c r="A12" s="104"/>
      <c r="B12" s="102"/>
      <c r="C12" s="5" t="s">
        <v>21</v>
      </c>
      <c r="D12" s="6">
        <v>20</v>
      </c>
      <c r="E12" s="6">
        <v>36</v>
      </c>
      <c r="F12" s="6">
        <v>36</v>
      </c>
      <c r="G12" s="6">
        <v>36</v>
      </c>
      <c r="H12" s="6">
        <v>36</v>
      </c>
      <c r="I12" s="6">
        <v>36</v>
      </c>
      <c r="J12" s="6"/>
      <c r="K12" s="6"/>
      <c r="L12" s="6"/>
      <c r="M12" s="6"/>
      <c r="N12" s="6"/>
    </row>
    <row r="13" spans="1:14" ht="24.75" customHeight="1" x14ac:dyDescent="0.25">
      <c r="A13" s="104"/>
      <c r="B13" s="102" t="s">
        <v>23</v>
      </c>
      <c r="C13" s="5" t="s">
        <v>20</v>
      </c>
      <c r="D13" s="6">
        <v>10</v>
      </c>
      <c r="E13" s="6">
        <v>36</v>
      </c>
      <c r="F13" s="6">
        <v>36</v>
      </c>
      <c r="G13" s="6">
        <v>36</v>
      </c>
      <c r="H13" s="6">
        <v>36</v>
      </c>
      <c r="I13" s="6">
        <v>36</v>
      </c>
      <c r="J13" s="6"/>
      <c r="K13" s="6"/>
      <c r="L13" s="6"/>
      <c r="M13" s="6"/>
      <c r="N13" s="6"/>
    </row>
    <row r="14" spans="1:14" ht="24" customHeight="1" x14ac:dyDescent="0.25">
      <c r="A14" s="104"/>
      <c r="B14" s="102"/>
      <c r="C14" s="5" t="s">
        <v>21</v>
      </c>
      <c r="D14" s="6">
        <v>15</v>
      </c>
      <c r="E14" s="6">
        <v>36</v>
      </c>
      <c r="F14" s="6">
        <v>36</v>
      </c>
      <c r="G14" s="6">
        <v>36</v>
      </c>
      <c r="H14" s="6">
        <v>36</v>
      </c>
      <c r="I14" s="6">
        <v>36</v>
      </c>
      <c r="J14" s="6"/>
      <c r="K14" s="6"/>
      <c r="L14" s="6"/>
      <c r="M14" s="6"/>
      <c r="N14" s="6"/>
    </row>
    <row r="15" spans="1:14" ht="36.75" customHeight="1" x14ac:dyDescent="0.25">
      <c r="A15" s="104"/>
      <c r="B15" s="102" t="s">
        <v>24</v>
      </c>
      <c r="C15" s="5" t="s">
        <v>20</v>
      </c>
      <c r="D15" s="6">
        <v>15</v>
      </c>
      <c r="E15" s="6">
        <v>36</v>
      </c>
      <c r="F15" s="6">
        <v>36</v>
      </c>
      <c r="G15" s="6">
        <v>36</v>
      </c>
      <c r="H15" s="6">
        <v>36</v>
      </c>
      <c r="I15" s="6">
        <v>36</v>
      </c>
      <c r="J15" s="6"/>
      <c r="K15" s="6"/>
      <c r="L15" s="6"/>
      <c r="M15" s="6"/>
      <c r="N15" s="6"/>
    </row>
    <row r="16" spans="1:14" ht="25.5" customHeight="1" x14ac:dyDescent="0.25">
      <c r="A16" s="104"/>
      <c r="B16" s="102"/>
      <c r="C16" s="5" t="s">
        <v>21</v>
      </c>
      <c r="D16" s="6">
        <v>20</v>
      </c>
      <c r="E16" s="6">
        <v>36</v>
      </c>
      <c r="F16" s="6">
        <v>36</v>
      </c>
      <c r="G16" s="6">
        <v>36</v>
      </c>
      <c r="H16" s="6">
        <v>36</v>
      </c>
      <c r="I16" s="6">
        <v>36</v>
      </c>
      <c r="J16" s="6"/>
      <c r="K16" s="6"/>
      <c r="L16" s="6"/>
      <c r="M16" s="6"/>
      <c r="N16" s="6"/>
    </row>
    <row r="17" spans="1:14" ht="37.5" customHeight="1" x14ac:dyDescent="0.25">
      <c r="A17" s="104"/>
      <c r="B17" s="102" t="s">
        <v>25</v>
      </c>
      <c r="C17" s="5" t="s">
        <v>20</v>
      </c>
      <c r="D17" s="6">
        <v>10</v>
      </c>
      <c r="E17" s="6">
        <v>36</v>
      </c>
      <c r="F17" s="6">
        <v>36</v>
      </c>
      <c r="G17" s="6">
        <v>36</v>
      </c>
      <c r="H17" s="6">
        <v>36</v>
      </c>
      <c r="I17" s="6">
        <v>36</v>
      </c>
      <c r="J17" s="6"/>
      <c r="K17" s="6"/>
      <c r="L17" s="6"/>
      <c r="M17" s="6"/>
      <c r="N17" s="6"/>
    </row>
    <row r="18" spans="1:14" ht="33" customHeight="1" x14ac:dyDescent="0.25">
      <c r="A18" s="104"/>
      <c r="B18" s="102"/>
      <c r="C18" s="5" t="s">
        <v>21</v>
      </c>
      <c r="D18" s="6">
        <v>15</v>
      </c>
      <c r="E18" s="6">
        <v>36</v>
      </c>
      <c r="F18" s="6">
        <v>36</v>
      </c>
      <c r="G18" s="6">
        <v>36</v>
      </c>
      <c r="H18" s="6">
        <v>36</v>
      </c>
      <c r="I18" s="6">
        <v>36</v>
      </c>
      <c r="J18" s="6"/>
      <c r="K18" s="6"/>
      <c r="L18" s="6"/>
      <c r="M18" s="6"/>
      <c r="N18" s="6"/>
    </row>
    <row r="19" spans="1:14" ht="34.5" customHeight="1" x14ac:dyDescent="0.25">
      <c r="A19" s="104"/>
      <c r="B19" s="102" t="s">
        <v>26</v>
      </c>
      <c r="C19" s="5" t="s">
        <v>20</v>
      </c>
      <c r="D19" s="6">
        <v>10</v>
      </c>
      <c r="E19" s="6">
        <v>36</v>
      </c>
      <c r="F19" s="6">
        <v>36</v>
      </c>
      <c r="G19" s="6">
        <v>36</v>
      </c>
      <c r="H19" s="6">
        <v>36</v>
      </c>
      <c r="I19" s="6">
        <v>36</v>
      </c>
      <c r="J19" s="6"/>
      <c r="K19" s="6"/>
      <c r="L19" s="6"/>
      <c r="M19" s="6"/>
      <c r="N19" s="6"/>
    </row>
    <row r="20" spans="1:14" ht="35.25" customHeight="1" x14ac:dyDescent="0.25">
      <c r="A20" s="104"/>
      <c r="B20" s="102"/>
      <c r="C20" s="5" t="s">
        <v>21</v>
      </c>
      <c r="D20" s="6">
        <v>10</v>
      </c>
      <c r="E20" s="6">
        <v>36</v>
      </c>
      <c r="F20" s="6">
        <v>36</v>
      </c>
      <c r="G20" s="6">
        <v>36</v>
      </c>
      <c r="H20" s="6">
        <v>36</v>
      </c>
      <c r="I20" s="6">
        <v>36</v>
      </c>
      <c r="J20" s="6"/>
      <c r="K20" s="6"/>
      <c r="L20" s="6"/>
      <c r="M20" s="6"/>
      <c r="N20" s="6"/>
    </row>
    <row r="21" spans="1:14" ht="34.5" customHeight="1" x14ac:dyDescent="0.25">
      <c r="A21" s="104"/>
      <c r="B21" s="102" t="s">
        <v>27</v>
      </c>
      <c r="C21" s="5" t="s">
        <v>20</v>
      </c>
      <c r="D21" s="6">
        <v>5</v>
      </c>
      <c r="E21" s="6">
        <v>36</v>
      </c>
      <c r="F21" s="6">
        <v>36</v>
      </c>
      <c r="G21" s="6">
        <v>36</v>
      </c>
      <c r="H21" s="6">
        <v>36</v>
      </c>
      <c r="I21" s="6">
        <v>36</v>
      </c>
      <c r="J21" s="6"/>
      <c r="K21" s="6"/>
      <c r="L21" s="6"/>
      <c r="M21" s="6"/>
      <c r="N21" s="6"/>
    </row>
    <row r="22" spans="1:14" ht="30" customHeight="1" x14ac:dyDescent="0.25">
      <c r="A22" s="104"/>
      <c r="B22" s="102"/>
      <c r="C22" s="5" t="s">
        <v>21</v>
      </c>
      <c r="D22" s="6">
        <v>5</v>
      </c>
      <c r="E22" s="6">
        <v>36</v>
      </c>
      <c r="F22" s="6">
        <v>36</v>
      </c>
      <c r="G22" s="6">
        <v>36</v>
      </c>
      <c r="H22" s="6">
        <v>36</v>
      </c>
      <c r="I22" s="6">
        <v>36</v>
      </c>
      <c r="J22" s="6"/>
      <c r="K22" s="6"/>
      <c r="L22" s="6"/>
      <c r="M22" s="6"/>
      <c r="N22" s="6"/>
    </row>
    <row r="23" spans="1:14" ht="13.2" customHeight="1" x14ac:dyDescent="0.25">
      <c r="A23" s="104" t="s">
        <v>28</v>
      </c>
      <c r="B23" s="105" t="s">
        <v>29</v>
      </c>
      <c r="C23" s="5" t="s">
        <v>20</v>
      </c>
      <c r="D23" s="6">
        <v>6</v>
      </c>
      <c r="E23" s="6">
        <v>25</v>
      </c>
      <c r="F23" s="6">
        <v>25</v>
      </c>
      <c r="G23" s="6">
        <v>25</v>
      </c>
      <c r="H23" s="6">
        <v>25</v>
      </c>
      <c r="I23" s="6">
        <v>25</v>
      </c>
      <c r="J23" s="6">
        <v>25</v>
      </c>
      <c r="K23" s="6">
        <v>25</v>
      </c>
      <c r="L23" s="6">
        <v>25</v>
      </c>
      <c r="M23" s="6">
        <v>25</v>
      </c>
      <c r="N23" s="6">
        <v>25</v>
      </c>
    </row>
    <row r="24" spans="1:14" x14ac:dyDescent="0.25">
      <c r="A24" s="104"/>
      <c r="B24" s="105"/>
      <c r="C24" s="5" t="s">
        <v>21</v>
      </c>
      <c r="D24" s="6">
        <v>10</v>
      </c>
      <c r="E24" s="6">
        <v>25</v>
      </c>
      <c r="F24" s="6">
        <v>25</v>
      </c>
      <c r="G24" s="6">
        <v>25</v>
      </c>
      <c r="H24" s="6">
        <v>25</v>
      </c>
      <c r="I24" s="6">
        <v>25</v>
      </c>
      <c r="J24" s="6">
        <v>25</v>
      </c>
      <c r="K24" s="6">
        <v>25</v>
      </c>
      <c r="L24" s="6">
        <v>25</v>
      </c>
      <c r="M24" s="6">
        <v>25</v>
      </c>
      <c r="N24" s="6">
        <v>25</v>
      </c>
    </row>
    <row r="25" spans="1:14" ht="13.2" customHeight="1" x14ac:dyDescent="0.25">
      <c r="A25" s="104"/>
      <c r="B25" s="105" t="s">
        <v>30</v>
      </c>
      <c r="C25" s="5" t="s">
        <v>20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</row>
    <row r="26" spans="1:14" x14ac:dyDescent="0.25">
      <c r="A26" s="104"/>
      <c r="B26" s="105"/>
      <c r="C26" s="5" t="s">
        <v>21</v>
      </c>
      <c r="D26" s="6">
        <v>12</v>
      </c>
      <c r="E26" s="6">
        <v>25</v>
      </c>
      <c r="F26" s="6">
        <v>25</v>
      </c>
      <c r="G26" s="6">
        <v>25</v>
      </c>
      <c r="H26" s="6">
        <v>25</v>
      </c>
      <c r="I26" s="6">
        <v>25</v>
      </c>
      <c r="J26" s="6">
        <v>25</v>
      </c>
      <c r="K26" s="6">
        <v>25</v>
      </c>
      <c r="L26" s="6">
        <v>25</v>
      </c>
      <c r="M26" s="6">
        <v>25</v>
      </c>
      <c r="N26" s="6">
        <v>25</v>
      </c>
    </row>
    <row r="27" spans="1:14" ht="13.2" customHeight="1" x14ac:dyDescent="0.25">
      <c r="A27" s="104"/>
      <c r="B27" s="105" t="s">
        <v>31</v>
      </c>
      <c r="C27" s="5" t="s">
        <v>20</v>
      </c>
      <c r="D27" s="6">
        <v>6</v>
      </c>
      <c r="E27" s="6">
        <v>25</v>
      </c>
      <c r="F27" s="6">
        <v>25</v>
      </c>
      <c r="G27" s="6">
        <v>25</v>
      </c>
      <c r="H27" s="6">
        <v>25</v>
      </c>
      <c r="I27" s="6">
        <v>25</v>
      </c>
      <c r="J27" s="6">
        <v>25</v>
      </c>
      <c r="K27" s="6">
        <v>25</v>
      </c>
      <c r="L27" s="6">
        <v>25</v>
      </c>
      <c r="M27" s="6">
        <v>25</v>
      </c>
      <c r="N27" s="6">
        <v>25</v>
      </c>
    </row>
    <row r="28" spans="1:14" x14ac:dyDescent="0.25">
      <c r="A28" s="104"/>
      <c r="B28" s="105"/>
      <c r="C28" s="5" t="s">
        <v>21</v>
      </c>
      <c r="D28" s="6">
        <v>6</v>
      </c>
      <c r="E28" s="6">
        <v>25</v>
      </c>
      <c r="F28" s="6">
        <v>25</v>
      </c>
      <c r="G28" s="6">
        <v>25</v>
      </c>
      <c r="H28" s="6">
        <v>25</v>
      </c>
      <c r="I28" s="6">
        <v>25</v>
      </c>
      <c r="J28" s="6">
        <v>25</v>
      </c>
      <c r="K28" s="6">
        <v>25</v>
      </c>
      <c r="L28" s="6">
        <v>25</v>
      </c>
      <c r="M28" s="6">
        <v>25</v>
      </c>
      <c r="N28" s="6">
        <v>25</v>
      </c>
    </row>
    <row r="29" spans="1:14" ht="13.2" customHeight="1" x14ac:dyDescent="0.25">
      <c r="A29" s="104"/>
      <c r="B29" s="105" t="s">
        <v>32</v>
      </c>
      <c r="C29" s="5" t="s">
        <v>20</v>
      </c>
      <c r="D29" s="6">
        <v>6</v>
      </c>
      <c r="E29" s="6">
        <v>25</v>
      </c>
      <c r="F29" s="6">
        <v>25</v>
      </c>
      <c r="G29" s="6">
        <v>25</v>
      </c>
      <c r="H29" s="6">
        <v>25</v>
      </c>
      <c r="I29" s="6">
        <v>25</v>
      </c>
      <c r="J29" s="6">
        <v>25</v>
      </c>
      <c r="K29" s="6">
        <v>25</v>
      </c>
      <c r="L29" s="6">
        <v>25</v>
      </c>
      <c r="M29" s="6">
        <v>25</v>
      </c>
      <c r="N29" s="6">
        <v>25</v>
      </c>
    </row>
    <row r="30" spans="1:14" x14ac:dyDescent="0.25">
      <c r="A30" s="104"/>
      <c r="B30" s="105"/>
      <c r="C30" s="5" t="s">
        <v>21</v>
      </c>
      <c r="D30" s="6">
        <v>8</v>
      </c>
      <c r="E30" s="6">
        <v>25</v>
      </c>
      <c r="F30" s="6">
        <v>25</v>
      </c>
      <c r="G30" s="6">
        <v>25</v>
      </c>
      <c r="H30" s="6">
        <v>25</v>
      </c>
      <c r="I30" s="6">
        <v>25</v>
      </c>
      <c r="J30" s="6">
        <v>25</v>
      </c>
      <c r="K30" s="6">
        <v>25</v>
      </c>
      <c r="L30" s="6">
        <v>25</v>
      </c>
      <c r="M30" s="6">
        <v>25</v>
      </c>
      <c r="N30" s="6">
        <v>25</v>
      </c>
    </row>
    <row r="31" spans="1:14" ht="13.2" customHeight="1" x14ac:dyDescent="0.25">
      <c r="A31" s="104"/>
      <c r="B31" s="105" t="s">
        <v>33</v>
      </c>
      <c r="C31" s="5" t="s">
        <v>20</v>
      </c>
      <c r="D31" s="6">
        <v>6</v>
      </c>
      <c r="E31" s="6">
        <v>25</v>
      </c>
      <c r="F31" s="6">
        <v>25</v>
      </c>
      <c r="G31" s="6">
        <v>25</v>
      </c>
      <c r="H31" s="6">
        <v>25</v>
      </c>
      <c r="I31" s="6">
        <v>25</v>
      </c>
      <c r="J31" s="6">
        <v>25</v>
      </c>
      <c r="K31" s="6">
        <v>25</v>
      </c>
      <c r="L31" s="6">
        <v>25</v>
      </c>
      <c r="M31" s="6">
        <v>25</v>
      </c>
      <c r="N31" s="6">
        <v>25</v>
      </c>
    </row>
    <row r="32" spans="1:14" x14ac:dyDescent="0.25">
      <c r="A32" s="104"/>
      <c r="B32" s="105"/>
      <c r="C32" s="5" t="s">
        <v>21</v>
      </c>
      <c r="D32" s="6">
        <v>6</v>
      </c>
      <c r="E32" s="6">
        <v>25</v>
      </c>
      <c r="F32" s="6">
        <v>25</v>
      </c>
      <c r="G32" s="6">
        <v>25</v>
      </c>
      <c r="H32" s="6">
        <v>25</v>
      </c>
      <c r="I32" s="6">
        <v>25</v>
      </c>
      <c r="J32" s="6">
        <v>25</v>
      </c>
      <c r="K32" s="6">
        <v>25</v>
      </c>
      <c r="L32" s="6">
        <v>25</v>
      </c>
      <c r="M32" s="6">
        <v>25</v>
      </c>
      <c r="N32" s="6">
        <v>25</v>
      </c>
    </row>
    <row r="33" spans="1:14" ht="13.2" customHeight="1" x14ac:dyDescent="0.25">
      <c r="A33" s="104"/>
      <c r="B33" s="105" t="s">
        <v>34</v>
      </c>
      <c r="C33" s="5" t="s">
        <v>20</v>
      </c>
      <c r="D33" s="6">
        <v>6</v>
      </c>
      <c r="E33" s="6">
        <v>25</v>
      </c>
      <c r="F33" s="6">
        <v>25</v>
      </c>
      <c r="G33" s="6">
        <v>25</v>
      </c>
      <c r="H33" s="6">
        <v>25</v>
      </c>
      <c r="I33" s="6">
        <v>25</v>
      </c>
      <c r="J33" s="6">
        <v>25</v>
      </c>
      <c r="K33" s="6">
        <v>25</v>
      </c>
      <c r="L33" s="6">
        <v>25</v>
      </c>
      <c r="M33" s="6">
        <v>25</v>
      </c>
      <c r="N33" s="6">
        <v>25</v>
      </c>
    </row>
    <row r="34" spans="1:14" x14ac:dyDescent="0.25">
      <c r="A34" s="104"/>
      <c r="B34" s="105"/>
      <c r="C34" s="5" t="s">
        <v>21</v>
      </c>
      <c r="D34" s="6">
        <v>10</v>
      </c>
      <c r="E34" s="6">
        <v>25</v>
      </c>
      <c r="F34" s="6">
        <v>25</v>
      </c>
      <c r="G34" s="6">
        <v>25</v>
      </c>
      <c r="H34" s="6">
        <v>25</v>
      </c>
      <c r="I34" s="6">
        <v>25</v>
      </c>
      <c r="J34" s="6">
        <v>25</v>
      </c>
      <c r="K34" s="6">
        <v>25</v>
      </c>
      <c r="L34" s="6">
        <v>25</v>
      </c>
      <c r="M34" s="6">
        <v>25</v>
      </c>
      <c r="N34" s="6">
        <v>25</v>
      </c>
    </row>
    <row r="35" spans="1:14" ht="13.2" customHeight="1" x14ac:dyDescent="0.25">
      <c r="A35" s="104"/>
      <c r="B35" s="105" t="s">
        <v>35</v>
      </c>
      <c r="C35" s="5" t="s">
        <v>20</v>
      </c>
      <c r="D35" s="6">
        <v>6</v>
      </c>
      <c r="E35" s="6">
        <v>25</v>
      </c>
      <c r="F35" s="6">
        <v>25</v>
      </c>
      <c r="G35" s="6">
        <v>25</v>
      </c>
      <c r="H35" s="6">
        <v>25</v>
      </c>
      <c r="I35" s="6">
        <v>25</v>
      </c>
      <c r="J35" s="6">
        <v>25</v>
      </c>
      <c r="K35" s="6">
        <v>25</v>
      </c>
      <c r="L35" s="6">
        <v>25</v>
      </c>
      <c r="M35" s="6">
        <v>25</v>
      </c>
      <c r="N35" s="6">
        <v>25</v>
      </c>
    </row>
    <row r="36" spans="1:14" x14ac:dyDescent="0.25">
      <c r="A36" s="104"/>
      <c r="B36" s="105"/>
      <c r="C36" s="5" t="s">
        <v>21</v>
      </c>
      <c r="D36" s="6">
        <v>8</v>
      </c>
      <c r="E36" s="6">
        <v>25</v>
      </c>
      <c r="F36" s="6">
        <v>25</v>
      </c>
      <c r="G36" s="6">
        <v>25</v>
      </c>
      <c r="H36" s="6">
        <v>25</v>
      </c>
      <c r="I36" s="6">
        <v>25</v>
      </c>
      <c r="J36" s="6">
        <v>25</v>
      </c>
      <c r="K36" s="6">
        <v>25</v>
      </c>
      <c r="L36" s="6">
        <v>25</v>
      </c>
      <c r="M36" s="6">
        <v>25</v>
      </c>
      <c r="N36" s="6">
        <v>25</v>
      </c>
    </row>
    <row r="37" spans="1:14" ht="13.2" customHeight="1" x14ac:dyDescent="0.25">
      <c r="A37" s="104"/>
      <c r="B37" s="105" t="s">
        <v>36</v>
      </c>
      <c r="C37" s="5" t="s">
        <v>20</v>
      </c>
      <c r="D37" s="6">
        <v>6</v>
      </c>
      <c r="E37" s="6">
        <v>25</v>
      </c>
      <c r="F37" s="6">
        <v>25</v>
      </c>
      <c r="G37" s="6">
        <v>25</v>
      </c>
      <c r="H37" s="6">
        <v>25</v>
      </c>
      <c r="I37" s="6">
        <v>25</v>
      </c>
      <c r="J37" s="6">
        <v>25</v>
      </c>
      <c r="K37" s="6">
        <v>25</v>
      </c>
      <c r="L37" s="6">
        <v>25</v>
      </c>
      <c r="M37" s="6">
        <v>25</v>
      </c>
      <c r="N37" s="6">
        <v>25</v>
      </c>
    </row>
    <row r="38" spans="1:14" x14ac:dyDescent="0.25">
      <c r="A38" s="104"/>
      <c r="B38" s="105"/>
      <c r="C38" s="5" t="s">
        <v>21</v>
      </c>
      <c r="D38" s="6">
        <v>10</v>
      </c>
      <c r="E38" s="6">
        <v>25</v>
      </c>
      <c r="F38" s="6">
        <v>25</v>
      </c>
      <c r="G38" s="6">
        <v>25</v>
      </c>
      <c r="H38" s="6">
        <v>25</v>
      </c>
      <c r="I38" s="6">
        <v>25</v>
      </c>
      <c r="J38" s="6">
        <v>25</v>
      </c>
      <c r="K38" s="6">
        <v>25</v>
      </c>
      <c r="L38" s="6">
        <v>25</v>
      </c>
      <c r="M38" s="6">
        <v>25</v>
      </c>
      <c r="N38" s="6">
        <v>25</v>
      </c>
    </row>
    <row r="39" spans="1:14" ht="13.2" customHeight="1" x14ac:dyDescent="0.25">
      <c r="A39" s="104"/>
      <c r="B39" s="105" t="s">
        <v>37</v>
      </c>
      <c r="C39" s="5" t="s">
        <v>20</v>
      </c>
      <c r="D39" s="6">
        <v>6</v>
      </c>
      <c r="E39" s="6">
        <v>25</v>
      </c>
      <c r="F39" s="6">
        <v>25</v>
      </c>
      <c r="G39" s="6">
        <v>25</v>
      </c>
      <c r="H39" s="6">
        <v>25</v>
      </c>
      <c r="I39" s="6">
        <v>25</v>
      </c>
      <c r="J39" s="6">
        <v>25</v>
      </c>
      <c r="K39" s="6">
        <v>25</v>
      </c>
      <c r="L39" s="6">
        <v>25</v>
      </c>
      <c r="M39" s="6">
        <v>25</v>
      </c>
      <c r="N39" s="6">
        <v>25</v>
      </c>
    </row>
    <row r="40" spans="1:14" x14ac:dyDescent="0.25">
      <c r="A40" s="104"/>
      <c r="B40" s="105"/>
      <c r="C40" s="5" t="s">
        <v>21</v>
      </c>
      <c r="D40" s="6">
        <v>10</v>
      </c>
      <c r="E40" s="6">
        <v>25</v>
      </c>
      <c r="F40" s="6">
        <v>25</v>
      </c>
      <c r="G40" s="6">
        <v>25</v>
      </c>
      <c r="H40" s="6">
        <v>25</v>
      </c>
      <c r="I40" s="6">
        <v>25</v>
      </c>
      <c r="J40" s="6">
        <v>25</v>
      </c>
      <c r="K40" s="6">
        <v>25</v>
      </c>
      <c r="L40" s="6">
        <v>25</v>
      </c>
      <c r="M40" s="6">
        <v>25</v>
      </c>
      <c r="N40" s="6">
        <v>25</v>
      </c>
    </row>
    <row r="41" spans="1:14" ht="13.2" customHeight="1" x14ac:dyDescent="0.25">
      <c r="A41" s="104"/>
      <c r="B41" s="105" t="s">
        <v>38</v>
      </c>
      <c r="C41" s="5" t="s">
        <v>20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</row>
    <row r="42" spans="1:14" x14ac:dyDescent="0.25">
      <c r="A42" s="104"/>
      <c r="B42" s="105"/>
      <c r="C42" s="5" t="s">
        <v>21</v>
      </c>
      <c r="D42" s="6">
        <v>8</v>
      </c>
      <c r="E42" s="6">
        <v>25</v>
      </c>
      <c r="F42" s="6">
        <v>25</v>
      </c>
      <c r="G42" s="6">
        <v>25</v>
      </c>
      <c r="H42" s="6">
        <v>25</v>
      </c>
      <c r="I42" s="6">
        <v>25</v>
      </c>
      <c r="J42" s="6">
        <v>25</v>
      </c>
      <c r="K42" s="6">
        <v>25</v>
      </c>
      <c r="L42" s="6">
        <v>25</v>
      </c>
      <c r="M42" s="6">
        <v>25</v>
      </c>
      <c r="N42" s="6">
        <v>25</v>
      </c>
    </row>
    <row r="43" spans="1:14" ht="13.2" customHeight="1" x14ac:dyDescent="0.25">
      <c r="A43" s="104"/>
      <c r="B43" s="105" t="s">
        <v>39</v>
      </c>
      <c r="C43" s="5" t="s">
        <v>20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</row>
    <row r="44" spans="1:14" x14ac:dyDescent="0.25">
      <c r="A44" s="104"/>
      <c r="B44" s="105"/>
      <c r="C44" s="5" t="s">
        <v>21</v>
      </c>
      <c r="D44" s="6">
        <v>5</v>
      </c>
      <c r="E44" s="6">
        <v>25</v>
      </c>
      <c r="F44" s="6">
        <v>25</v>
      </c>
      <c r="G44" s="6">
        <v>25</v>
      </c>
      <c r="H44" s="6">
        <v>25</v>
      </c>
      <c r="I44" s="6">
        <v>25</v>
      </c>
      <c r="J44" s="6">
        <v>25</v>
      </c>
      <c r="K44" s="6">
        <v>25</v>
      </c>
      <c r="L44" s="6">
        <v>25</v>
      </c>
      <c r="M44" s="6">
        <v>25</v>
      </c>
      <c r="N44" s="6">
        <v>25</v>
      </c>
    </row>
    <row r="45" spans="1:14" ht="13.2" customHeight="1" x14ac:dyDescent="0.25">
      <c r="A45" s="104"/>
      <c r="B45" s="105" t="s">
        <v>40</v>
      </c>
      <c r="C45" s="5" t="s">
        <v>20</v>
      </c>
      <c r="D45" s="6">
        <v>5</v>
      </c>
      <c r="E45" s="6">
        <v>25</v>
      </c>
      <c r="F45" s="6">
        <v>25</v>
      </c>
      <c r="G45" s="6">
        <v>25</v>
      </c>
      <c r="H45" s="6">
        <v>25</v>
      </c>
      <c r="I45" s="6">
        <v>25</v>
      </c>
      <c r="J45" s="6">
        <v>25</v>
      </c>
      <c r="K45" s="6">
        <v>25</v>
      </c>
      <c r="L45" s="6">
        <v>25</v>
      </c>
      <c r="M45" s="6">
        <v>25</v>
      </c>
      <c r="N45" s="6">
        <v>25</v>
      </c>
    </row>
    <row r="46" spans="1:14" x14ac:dyDescent="0.25">
      <c r="A46" s="104"/>
      <c r="B46" s="105"/>
      <c r="C46" s="5" t="s">
        <v>21</v>
      </c>
      <c r="D46" s="6">
        <v>5</v>
      </c>
      <c r="E46" s="6">
        <v>25</v>
      </c>
      <c r="F46" s="6">
        <v>25</v>
      </c>
      <c r="G46" s="6">
        <v>25</v>
      </c>
      <c r="H46" s="6">
        <v>25</v>
      </c>
      <c r="I46" s="6">
        <v>25</v>
      </c>
      <c r="J46" s="6">
        <v>25</v>
      </c>
      <c r="K46" s="6">
        <v>25</v>
      </c>
      <c r="L46" s="6">
        <v>25</v>
      </c>
      <c r="M46" s="6">
        <v>25</v>
      </c>
      <c r="N46" s="6">
        <v>25</v>
      </c>
    </row>
    <row r="47" spans="1:14" ht="13.2" customHeight="1" x14ac:dyDescent="0.25">
      <c r="A47" s="104"/>
      <c r="B47" s="105" t="s">
        <v>41</v>
      </c>
      <c r="C47" s="5" t="s">
        <v>20</v>
      </c>
      <c r="D47" s="6">
        <v>10</v>
      </c>
      <c r="E47" s="6">
        <v>25</v>
      </c>
      <c r="F47" s="6">
        <v>25</v>
      </c>
      <c r="G47" s="6">
        <v>25</v>
      </c>
      <c r="H47" s="6">
        <v>25</v>
      </c>
      <c r="I47" s="6">
        <v>25</v>
      </c>
      <c r="J47" s="6">
        <v>25</v>
      </c>
      <c r="K47" s="6">
        <v>25</v>
      </c>
      <c r="L47" s="6">
        <v>25</v>
      </c>
      <c r="M47" s="6">
        <v>25</v>
      </c>
      <c r="N47" s="6">
        <v>25</v>
      </c>
    </row>
    <row r="48" spans="1:14" x14ac:dyDescent="0.25">
      <c r="A48" s="104"/>
      <c r="B48" s="105"/>
      <c r="C48" s="5" t="s">
        <v>21</v>
      </c>
      <c r="D48" s="6">
        <v>15</v>
      </c>
      <c r="E48" s="6">
        <v>25</v>
      </c>
      <c r="F48" s="6">
        <v>25</v>
      </c>
      <c r="G48" s="6">
        <v>25</v>
      </c>
      <c r="H48" s="6">
        <v>25</v>
      </c>
      <c r="I48" s="6">
        <v>25</v>
      </c>
      <c r="J48" s="6">
        <v>25</v>
      </c>
      <c r="K48" s="6">
        <v>25</v>
      </c>
      <c r="L48" s="6">
        <v>25</v>
      </c>
      <c r="M48" s="6">
        <v>25</v>
      </c>
      <c r="N48" s="6">
        <v>25</v>
      </c>
    </row>
    <row r="49" spans="1:14" ht="13.2" customHeight="1" x14ac:dyDescent="0.25">
      <c r="A49" s="104" t="s">
        <v>42</v>
      </c>
      <c r="B49" s="105" t="s">
        <v>29</v>
      </c>
      <c r="C49" s="5" t="s">
        <v>20</v>
      </c>
      <c r="D49" s="7">
        <v>10</v>
      </c>
      <c r="E49" s="7">
        <v>36</v>
      </c>
      <c r="F49" s="7">
        <v>36</v>
      </c>
      <c r="G49" s="7">
        <v>36</v>
      </c>
      <c r="H49" s="7">
        <v>36</v>
      </c>
      <c r="I49" s="7">
        <v>36</v>
      </c>
      <c r="J49" s="6"/>
      <c r="K49" s="6"/>
      <c r="L49" s="6"/>
      <c r="M49" s="6"/>
      <c r="N49" s="6"/>
    </row>
    <row r="50" spans="1:14" x14ac:dyDescent="0.25">
      <c r="A50" s="104"/>
      <c r="B50" s="105"/>
      <c r="C50" s="5" t="s">
        <v>21</v>
      </c>
      <c r="D50" s="7">
        <v>15</v>
      </c>
      <c r="E50" s="7">
        <v>36</v>
      </c>
      <c r="F50" s="7">
        <v>36</v>
      </c>
      <c r="G50" s="7">
        <v>36</v>
      </c>
      <c r="H50" s="7">
        <v>36</v>
      </c>
      <c r="I50" s="7">
        <v>36</v>
      </c>
      <c r="J50" s="6"/>
      <c r="K50" s="6"/>
      <c r="L50" s="6"/>
      <c r="M50" s="6"/>
      <c r="N50" s="6"/>
    </row>
    <row r="51" spans="1:14" ht="13.2" customHeight="1" x14ac:dyDescent="0.25">
      <c r="A51" s="104"/>
      <c r="B51" s="105" t="s">
        <v>31</v>
      </c>
      <c r="C51" s="5" t="s">
        <v>20</v>
      </c>
      <c r="D51" s="7">
        <v>10</v>
      </c>
      <c r="E51" s="7">
        <v>36</v>
      </c>
      <c r="F51" s="7">
        <v>36</v>
      </c>
      <c r="G51" s="7">
        <v>36</v>
      </c>
      <c r="H51" s="7">
        <v>36</v>
      </c>
      <c r="I51" s="7">
        <v>36</v>
      </c>
      <c r="J51" s="6"/>
      <c r="K51" s="6"/>
      <c r="L51" s="6"/>
      <c r="M51" s="6"/>
      <c r="N51" s="6"/>
    </row>
    <row r="52" spans="1:14" x14ac:dyDescent="0.25">
      <c r="A52" s="104"/>
      <c r="B52" s="105"/>
      <c r="C52" s="5" t="s">
        <v>21</v>
      </c>
      <c r="D52" s="7">
        <v>10</v>
      </c>
      <c r="E52" s="7">
        <v>36</v>
      </c>
      <c r="F52" s="7">
        <v>36</v>
      </c>
      <c r="G52" s="7">
        <v>36</v>
      </c>
      <c r="H52" s="7">
        <v>36</v>
      </c>
      <c r="I52" s="7">
        <v>36</v>
      </c>
      <c r="J52" s="6"/>
      <c r="K52" s="6"/>
      <c r="L52" s="6"/>
      <c r="M52" s="6"/>
      <c r="N52" s="6"/>
    </row>
    <row r="53" spans="1:14" ht="13.2" customHeight="1" x14ac:dyDescent="0.25">
      <c r="A53" s="104"/>
      <c r="B53" s="105" t="s">
        <v>32</v>
      </c>
      <c r="C53" s="5" t="s">
        <v>20</v>
      </c>
      <c r="D53" s="7">
        <v>10</v>
      </c>
      <c r="E53" s="7">
        <v>36</v>
      </c>
      <c r="F53" s="7">
        <v>36</v>
      </c>
      <c r="G53" s="7">
        <v>36</v>
      </c>
      <c r="H53" s="7">
        <v>36</v>
      </c>
      <c r="I53" s="7">
        <v>36</v>
      </c>
      <c r="J53" s="6"/>
      <c r="K53" s="6"/>
      <c r="L53" s="6"/>
      <c r="M53" s="6"/>
      <c r="N53" s="6"/>
    </row>
    <row r="54" spans="1:14" x14ac:dyDescent="0.25">
      <c r="A54" s="104"/>
      <c r="B54" s="105"/>
      <c r="C54" s="5" t="s">
        <v>21</v>
      </c>
      <c r="D54" s="7">
        <v>15</v>
      </c>
      <c r="E54" s="7">
        <v>36</v>
      </c>
      <c r="F54" s="7">
        <v>36</v>
      </c>
      <c r="G54" s="7">
        <v>36</v>
      </c>
      <c r="H54" s="7">
        <v>36</v>
      </c>
      <c r="I54" s="7">
        <v>36</v>
      </c>
      <c r="J54" s="6"/>
      <c r="K54" s="6"/>
      <c r="L54" s="6"/>
      <c r="M54" s="6"/>
      <c r="N54" s="6"/>
    </row>
    <row r="55" spans="1:14" ht="13.2" customHeight="1" x14ac:dyDescent="0.25">
      <c r="A55" s="104"/>
      <c r="B55" s="105" t="s">
        <v>33</v>
      </c>
      <c r="C55" s="5" t="s">
        <v>20</v>
      </c>
      <c r="D55" s="7">
        <v>10</v>
      </c>
      <c r="E55" s="7">
        <v>36</v>
      </c>
      <c r="F55" s="7">
        <v>36</v>
      </c>
      <c r="G55" s="7">
        <v>36</v>
      </c>
      <c r="H55" s="7">
        <v>36</v>
      </c>
      <c r="I55" s="7">
        <v>36</v>
      </c>
      <c r="J55" s="6"/>
      <c r="K55" s="6"/>
      <c r="L55" s="6"/>
      <c r="M55" s="6"/>
      <c r="N55" s="6"/>
    </row>
    <row r="56" spans="1:14" x14ac:dyDescent="0.25">
      <c r="A56" s="104"/>
      <c r="B56" s="105"/>
      <c r="C56" s="5" t="s">
        <v>21</v>
      </c>
      <c r="D56" s="7">
        <v>10</v>
      </c>
      <c r="E56" s="7">
        <v>36</v>
      </c>
      <c r="F56" s="7">
        <v>36</v>
      </c>
      <c r="G56" s="7">
        <v>36</v>
      </c>
      <c r="H56" s="7">
        <v>36</v>
      </c>
      <c r="I56" s="7">
        <v>36</v>
      </c>
      <c r="J56" s="6"/>
      <c r="K56" s="6"/>
      <c r="L56" s="6"/>
      <c r="M56" s="6"/>
      <c r="N56" s="6"/>
    </row>
    <row r="57" spans="1:14" ht="13.2" customHeight="1" x14ac:dyDescent="0.25">
      <c r="A57" s="104"/>
      <c r="B57" s="105" t="s">
        <v>34</v>
      </c>
      <c r="C57" s="5" t="s">
        <v>20</v>
      </c>
      <c r="D57" s="7">
        <v>10</v>
      </c>
      <c r="E57" s="7">
        <v>36</v>
      </c>
      <c r="F57" s="7">
        <v>36</v>
      </c>
      <c r="G57" s="7">
        <v>36</v>
      </c>
      <c r="H57" s="7">
        <v>36</v>
      </c>
      <c r="I57" s="7">
        <v>36</v>
      </c>
      <c r="J57" s="6"/>
      <c r="K57" s="6"/>
      <c r="L57" s="6"/>
      <c r="M57" s="6"/>
      <c r="N57" s="6"/>
    </row>
    <row r="58" spans="1:14" x14ac:dyDescent="0.25">
      <c r="A58" s="104"/>
      <c r="B58" s="105"/>
      <c r="C58" s="5" t="s">
        <v>21</v>
      </c>
      <c r="D58" s="7">
        <v>15</v>
      </c>
      <c r="E58" s="7">
        <v>36</v>
      </c>
      <c r="F58" s="7">
        <v>36</v>
      </c>
      <c r="G58" s="7">
        <v>36</v>
      </c>
      <c r="H58" s="7">
        <v>36</v>
      </c>
      <c r="I58" s="7">
        <v>36</v>
      </c>
      <c r="J58" s="6"/>
      <c r="K58" s="6"/>
      <c r="L58" s="6"/>
      <c r="M58" s="6"/>
      <c r="N58" s="6"/>
    </row>
    <row r="59" spans="1:14" ht="13.2" customHeight="1" x14ac:dyDescent="0.25">
      <c r="A59" s="104"/>
      <c r="B59" s="105" t="s">
        <v>35</v>
      </c>
      <c r="C59" s="5" t="s">
        <v>20</v>
      </c>
      <c r="D59" s="7">
        <v>10</v>
      </c>
      <c r="E59" s="7">
        <v>36</v>
      </c>
      <c r="F59" s="7">
        <v>36</v>
      </c>
      <c r="G59" s="7">
        <v>36</v>
      </c>
      <c r="H59" s="7">
        <v>36</v>
      </c>
      <c r="I59" s="7">
        <v>36</v>
      </c>
      <c r="J59" s="6"/>
      <c r="K59" s="6"/>
      <c r="L59" s="6"/>
      <c r="M59" s="6"/>
      <c r="N59" s="6"/>
    </row>
    <row r="60" spans="1:14" x14ac:dyDescent="0.25">
      <c r="A60" s="104"/>
      <c r="B60" s="105"/>
      <c r="C60" s="5" t="s">
        <v>21</v>
      </c>
      <c r="D60" s="7">
        <v>10</v>
      </c>
      <c r="E60" s="7">
        <v>36</v>
      </c>
      <c r="F60" s="7">
        <v>36</v>
      </c>
      <c r="G60" s="7">
        <v>36</v>
      </c>
      <c r="H60" s="7">
        <v>36</v>
      </c>
      <c r="I60" s="7">
        <v>36</v>
      </c>
      <c r="J60" s="6"/>
      <c r="K60" s="6"/>
      <c r="L60" s="6"/>
      <c r="M60" s="6"/>
      <c r="N60" s="6"/>
    </row>
    <row r="61" spans="1:14" ht="13.2" customHeight="1" x14ac:dyDescent="0.25">
      <c r="A61" s="104"/>
      <c r="B61" s="105" t="s">
        <v>36</v>
      </c>
      <c r="C61" s="5" t="s">
        <v>20</v>
      </c>
      <c r="D61" s="7">
        <v>10</v>
      </c>
      <c r="E61" s="7">
        <v>36</v>
      </c>
      <c r="F61" s="7">
        <v>36</v>
      </c>
      <c r="G61" s="7">
        <v>36</v>
      </c>
      <c r="H61" s="7">
        <v>36</v>
      </c>
      <c r="I61" s="7">
        <v>36</v>
      </c>
      <c r="J61" s="6"/>
      <c r="K61" s="6"/>
      <c r="L61" s="6"/>
      <c r="M61" s="6"/>
      <c r="N61" s="6"/>
    </row>
    <row r="62" spans="1:14" x14ac:dyDescent="0.25">
      <c r="A62" s="104"/>
      <c r="B62" s="105"/>
      <c r="C62" s="5" t="s">
        <v>21</v>
      </c>
      <c r="D62" s="7">
        <v>17</v>
      </c>
      <c r="E62" s="7">
        <v>36</v>
      </c>
      <c r="F62" s="7">
        <v>36</v>
      </c>
      <c r="G62" s="7">
        <v>36</v>
      </c>
      <c r="H62" s="7">
        <v>36</v>
      </c>
      <c r="I62" s="7">
        <v>36</v>
      </c>
      <c r="J62" s="6"/>
      <c r="K62" s="6"/>
      <c r="L62" s="6"/>
      <c r="M62" s="6"/>
      <c r="N62" s="6"/>
    </row>
    <row r="63" spans="1:14" ht="13.2" customHeight="1" x14ac:dyDescent="0.25">
      <c r="A63" s="104"/>
      <c r="B63" s="105" t="s">
        <v>37</v>
      </c>
      <c r="C63" s="5" t="s">
        <v>20</v>
      </c>
      <c r="D63" s="7">
        <v>10</v>
      </c>
      <c r="E63" s="7">
        <v>36</v>
      </c>
      <c r="F63" s="7">
        <v>36</v>
      </c>
      <c r="G63" s="7">
        <v>36</v>
      </c>
      <c r="H63" s="7">
        <v>36</v>
      </c>
      <c r="I63" s="7">
        <v>36</v>
      </c>
      <c r="J63" s="6"/>
      <c r="K63" s="6"/>
      <c r="L63" s="6"/>
      <c r="M63" s="6"/>
      <c r="N63" s="6"/>
    </row>
    <row r="64" spans="1:14" x14ac:dyDescent="0.25">
      <c r="A64" s="104"/>
      <c r="B64" s="105"/>
      <c r="C64" s="5" t="s">
        <v>21</v>
      </c>
      <c r="D64" s="7">
        <v>15</v>
      </c>
      <c r="E64" s="7">
        <v>36</v>
      </c>
      <c r="F64" s="7">
        <v>36</v>
      </c>
      <c r="G64" s="7">
        <v>36</v>
      </c>
      <c r="H64" s="7">
        <v>36</v>
      </c>
      <c r="I64" s="7">
        <v>36</v>
      </c>
      <c r="J64" s="6"/>
      <c r="K64" s="6"/>
      <c r="L64" s="6"/>
      <c r="M64" s="6"/>
      <c r="N64" s="6"/>
    </row>
    <row r="65" spans="1:14" ht="13.2" customHeight="1" x14ac:dyDescent="0.25">
      <c r="A65" s="104"/>
      <c r="B65" s="105" t="s">
        <v>38</v>
      </c>
      <c r="C65" s="5" t="s">
        <v>20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6"/>
      <c r="K65" s="6"/>
      <c r="L65" s="6"/>
      <c r="M65" s="6"/>
      <c r="N65" s="6"/>
    </row>
    <row r="66" spans="1:14" x14ac:dyDescent="0.25">
      <c r="A66" s="104"/>
      <c r="B66" s="105"/>
      <c r="C66" s="5" t="s">
        <v>21</v>
      </c>
      <c r="D66" s="7">
        <v>10</v>
      </c>
      <c r="E66" s="7">
        <v>36</v>
      </c>
      <c r="F66" s="7">
        <v>36</v>
      </c>
      <c r="G66" s="7">
        <v>36</v>
      </c>
      <c r="H66" s="7">
        <v>36</v>
      </c>
      <c r="I66" s="7">
        <v>36</v>
      </c>
      <c r="J66" s="6"/>
      <c r="K66" s="6"/>
      <c r="L66" s="6"/>
      <c r="M66" s="6"/>
      <c r="N66" s="6"/>
    </row>
    <row r="67" spans="1:14" ht="13.2" customHeight="1" x14ac:dyDescent="0.25">
      <c r="A67" s="104"/>
      <c r="B67" s="105" t="s">
        <v>40</v>
      </c>
      <c r="C67" s="5" t="s">
        <v>20</v>
      </c>
      <c r="D67" s="7">
        <v>10</v>
      </c>
      <c r="E67" s="7">
        <v>36</v>
      </c>
      <c r="F67" s="7">
        <v>36</v>
      </c>
      <c r="G67" s="7">
        <v>36</v>
      </c>
      <c r="H67" s="7">
        <v>36</v>
      </c>
      <c r="I67" s="7">
        <v>36</v>
      </c>
      <c r="J67" s="6"/>
      <c r="K67" s="6"/>
      <c r="L67" s="6"/>
      <c r="M67" s="6"/>
      <c r="N67" s="6"/>
    </row>
    <row r="68" spans="1:14" x14ac:dyDescent="0.25">
      <c r="A68" s="104"/>
      <c r="B68" s="105"/>
      <c r="C68" s="5" t="s">
        <v>21</v>
      </c>
      <c r="D68" s="7">
        <v>10</v>
      </c>
      <c r="E68" s="7">
        <v>36</v>
      </c>
      <c r="F68" s="7">
        <v>36</v>
      </c>
      <c r="G68" s="7">
        <v>36</v>
      </c>
      <c r="H68" s="7">
        <v>36</v>
      </c>
      <c r="I68" s="7">
        <v>36</v>
      </c>
      <c r="J68" s="6"/>
      <c r="K68" s="6"/>
      <c r="L68" s="6"/>
      <c r="M68" s="6"/>
      <c r="N68" s="6"/>
    </row>
    <row r="69" spans="1:14" ht="13.2" customHeight="1" x14ac:dyDescent="0.25">
      <c r="A69" s="104"/>
      <c r="B69" s="105" t="s">
        <v>41</v>
      </c>
      <c r="C69" s="5" t="s">
        <v>20</v>
      </c>
      <c r="D69" s="7">
        <v>10</v>
      </c>
      <c r="E69" s="7">
        <v>36</v>
      </c>
      <c r="F69" s="7">
        <v>36</v>
      </c>
      <c r="G69" s="7">
        <v>36</v>
      </c>
      <c r="H69" s="7">
        <v>36</v>
      </c>
      <c r="I69" s="7">
        <v>36</v>
      </c>
      <c r="J69" s="6"/>
      <c r="K69" s="6"/>
      <c r="L69" s="6"/>
      <c r="M69" s="6"/>
      <c r="N69" s="6"/>
    </row>
    <row r="70" spans="1:14" x14ac:dyDescent="0.25">
      <c r="A70" s="104"/>
      <c r="B70" s="105"/>
      <c r="C70" s="5" t="s">
        <v>21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6"/>
      <c r="K70" s="6"/>
      <c r="L70" s="6"/>
      <c r="M70" s="6"/>
      <c r="N70" s="6"/>
    </row>
    <row r="71" spans="1:14" ht="13.2" customHeight="1" x14ac:dyDescent="0.25">
      <c r="A71" s="103" t="s">
        <v>43</v>
      </c>
      <c r="B71" s="103"/>
      <c r="C71" s="103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3.2" customHeight="1" x14ac:dyDescent="0.25">
      <c r="A72" s="104" t="s">
        <v>18</v>
      </c>
      <c r="B72" s="105" t="s">
        <v>44</v>
      </c>
      <c r="C72" s="5" t="s">
        <v>20</v>
      </c>
      <c r="D72" s="6">
        <v>19</v>
      </c>
      <c r="E72" s="9">
        <f t="shared" ref="E72:E87" si="1">$E$7/E9/D9</f>
        <v>3.6549707602339179E-2</v>
      </c>
      <c r="F72" s="9">
        <f t="shared" ref="F72:F87" si="2">$F$7/F9/D9</f>
        <v>7.6754385964912283E-2</v>
      </c>
      <c r="G72" s="9">
        <f t="shared" ref="G72:G87" si="3">$G$7/G9/D9</f>
        <v>8.7719298245614044E-2</v>
      </c>
      <c r="H72" s="9">
        <f t="shared" ref="H72:H87" si="4">$H$7/H9/D9</f>
        <v>0.1023391812865497</v>
      </c>
      <c r="I72" s="9">
        <f t="shared" ref="I72:I87" si="5">$I$7/I9/D9</f>
        <v>0.1023391812865497</v>
      </c>
      <c r="J72" s="9">
        <f>$J$7/J9/D9</f>
        <v>4.3859649122807022E-2</v>
      </c>
      <c r="K72" s="9">
        <f>$K$7/K9/D9</f>
        <v>8.7719298245614044E-2</v>
      </c>
      <c r="L72" s="9">
        <f>$L$7/L9/D9</f>
        <v>0.10526315789473684</v>
      </c>
      <c r="M72" s="9">
        <f>$M$7/M9/D9</f>
        <v>0.12280701754385966</v>
      </c>
      <c r="N72" s="9">
        <f>$N$7/N9/D9</f>
        <v>0.12280701754385966</v>
      </c>
    </row>
    <row r="73" spans="1:14" x14ac:dyDescent="0.25">
      <c r="A73" s="104"/>
      <c r="B73" s="105"/>
      <c r="C73" s="5" t="s">
        <v>21</v>
      </c>
      <c r="D73" s="6">
        <v>23</v>
      </c>
      <c r="E73" s="9">
        <f t="shared" si="1"/>
        <v>3.0193236714975844E-2</v>
      </c>
      <c r="F73" s="9">
        <f t="shared" si="2"/>
        <v>6.3405797101449266E-2</v>
      </c>
      <c r="G73" s="9">
        <f t="shared" si="3"/>
        <v>7.2463768115942032E-2</v>
      </c>
      <c r="H73" s="9">
        <f t="shared" si="4"/>
        <v>8.4541062801932368E-2</v>
      </c>
      <c r="I73" s="9">
        <f t="shared" si="5"/>
        <v>8.4541062801932368E-2</v>
      </c>
      <c r="J73" s="9">
        <f>$J$7/J10/D10</f>
        <v>3.6231884057971016E-2</v>
      </c>
      <c r="K73" s="9">
        <f>$K$7/K10/D10</f>
        <v>7.2463768115942032E-2</v>
      </c>
      <c r="L73" s="9">
        <f>$L$7/L10/D10</f>
        <v>8.6956521739130432E-2</v>
      </c>
      <c r="M73" s="9">
        <f>$M$7/M10/D10</f>
        <v>0.10144927536231885</v>
      </c>
      <c r="N73" s="9">
        <f>$N$7/N10/D10</f>
        <v>0.10144927536231885</v>
      </c>
    </row>
    <row r="74" spans="1:14" ht="13.2" customHeight="1" x14ac:dyDescent="0.25">
      <c r="A74" s="104"/>
      <c r="B74" s="102" t="s">
        <v>22</v>
      </c>
      <c r="C74" s="5" t="s">
        <v>20</v>
      </c>
      <c r="D74" s="6">
        <v>15</v>
      </c>
      <c r="E74" s="9">
        <f t="shared" si="1"/>
        <v>4.6296296296296294E-2</v>
      </c>
      <c r="F74" s="9">
        <f t="shared" si="2"/>
        <v>9.7222222222222224E-2</v>
      </c>
      <c r="G74" s="9">
        <f t="shared" si="3"/>
        <v>0.11111111111111112</v>
      </c>
      <c r="H74" s="9">
        <f t="shared" si="4"/>
        <v>0.12962962962962962</v>
      </c>
      <c r="I74" s="9">
        <f t="shared" si="5"/>
        <v>0.12962962962962962</v>
      </c>
      <c r="J74" s="9"/>
      <c r="K74" s="9"/>
      <c r="L74" s="9"/>
      <c r="M74" s="9"/>
      <c r="N74" s="9"/>
    </row>
    <row r="75" spans="1:14" x14ac:dyDescent="0.25">
      <c r="A75" s="104"/>
      <c r="B75" s="102"/>
      <c r="C75" s="5" t="s">
        <v>21</v>
      </c>
      <c r="D75" s="6">
        <v>20</v>
      </c>
      <c r="E75" s="9">
        <f t="shared" si="1"/>
        <v>3.4722222222222224E-2</v>
      </c>
      <c r="F75" s="9">
        <f t="shared" si="2"/>
        <v>7.2916666666666657E-2</v>
      </c>
      <c r="G75" s="9">
        <f t="shared" si="3"/>
        <v>8.3333333333333343E-2</v>
      </c>
      <c r="H75" s="9">
        <f t="shared" si="4"/>
        <v>9.7222222222222224E-2</v>
      </c>
      <c r="I75" s="9">
        <f t="shared" si="5"/>
        <v>9.7222222222222224E-2</v>
      </c>
      <c r="J75" s="9"/>
      <c r="K75" s="9"/>
      <c r="L75" s="9"/>
      <c r="M75" s="9"/>
      <c r="N75" s="9"/>
    </row>
    <row r="76" spans="1:14" ht="13.2" customHeight="1" x14ac:dyDescent="0.25">
      <c r="A76" s="104"/>
      <c r="B76" s="102" t="s">
        <v>23</v>
      </c>
      <c r="C76" s="5" t="s">
        <v>20</v>
      </c>
      <c r="D76" s="6">
        <v>10</v>
      </c>
      <c r="E76" s="9">
        <f t="shared" si="1"/>
        <v>6.9444444444444448E-2</v>
      </c>
      <c r="F76" s="9">
        <f t="shared" si="2"/>
        <v>0.14583333333333331</v>
      </c>
      <c r="G76" s="9">
        <f t="shared" si="3"/>
        <v>0.16666666666666669</v>
      </c>
      <c r="H76" s="9">
        <f t="shared" si="4"/>
        <v>0.19444444444444445</v>
      </c>
      <c r="I76" s="9">
        <f t="shared" si="5"/>
        <v>0.19444444444444445</v>
      </c>
      <c r="J76" s="9"/>
      <c r="K76" s="9"/>
      <c r="L76" s="9"/>
      <c r="M76" s="9"/>
      <c r="N76" s="9"/>
    </row>
    <row r="77" spans="1:14" x14ac:dyDescent="0.25">
      <c r="A77" s="104"/>
      <c r="B77" s="102"/>
      <c r="C77" s="5" t="s">
        <v>21</v>
      </c>
      <c r="D77" s="6">
        <v>15</v>
      </c>
      <c r="E77" s="9">
        <f t="shared" si="1"/>
        <v>4.6296296296296294E-2</v>
      </c>
      <c r="F77" s="9">
        <f t="shared" si="2"/>
        <v>9.7222222222222224E-2</v>
      </c>
      <c r="G77" s="9">
        <f t="shared" si="3"/>
        <v>0.11111111111111112</v>
      </c>
      <c r="H77" s="9">
        <f t="shared" si="4"/>
        <v>0.12962962962962962</v>
      </c>
      <c r="I77" s="9">
        <f t="shared" si="5"/>
        <v>0.12962962962962962</v>
      </c>
      <c r="J77" s="9"/>
      <c r="K77" s="9"/>
      <c r="L77" s="9"/>
      <c r="M77" s="9"/>
      <c r="N77" s="9"/>
    </row>
    <row r="78" spans="1:14" ht="21.75" customHeight="1" x14ac:dyDescent="0.25">
      <c r="A78" s="104"/>
      <c r="B78" s="102" t="s">
        <v>24</v>
      </c>
      <c r="C78" s="5" t="s">
        <v>20</v>
      </c>
      <c r="D78" s="6">
        <v>15</v>
      </c>
      <c r="E78" s="9">
        <f t="shared" si="1"/>
        <v>4.6296296296296294E-2</v>
      </c>
      <c r="F78" s="9">
        <f t="shared" si="2"/>
        <v>9.7222222222222224E-2</v>
      </c>
      <c r="G78" s="9">
        <f t="shared" si="3"/>
        <v>0.11111111111111112</v>
      </c>
      <c r="H78" s="9">
        <f t="shared" si="4"/>
        <v>0.12962962962962962</v>
      </c>
      <c r="I78" s="9">
        <f t="shared" si="5"/>
        <v>0.12962962962962962</v>
      </c>
      <c r="J78" s="9"/>
      <c r="K78" s="9"/>
      <c r="L78" s="9"/>
      <c r="M78" s="9"/>
      <c r="N78" s="9"/>
    </row>
    <row r="79" spans="1:14" x14ac:dyDescent="0.25">
      <c r="A79" s="104"/>
      <c r="B79" s="102"/>
      <c r="C79" s="5" t="s">
        <v>21</v>
      </c>
      <c r="D79" s="6">
        <v>20</v>
      </c>
      <c r="E79" s="9">
        <f t="shared" si="1"/>
        <v>3.4722222222222224E-2</v>
      </c>
      <c r="F79" s="9">
        <f t="shared" si="2"/>
        <v>7.2916666666666657E-2</v>
      </c>
      <c r="G79" s="9">
        <f t="shared" si="3"/>
        <v>8.3333333333333343E-2</v>
      </c>
      <c r="H79" s="9">
        <f t="shared" si="4"/>
        <v>9.7222222222222224E-2</v>
      </c>
      <c r="I79" s="9">
        <f t="shared" si="5"/>
        <v>9.7222222222222224E-2</v>
      </c>
      <c r="J79" s="9"/>
      <c r="K79" s="9"/>
      <c r="L79" s="9"/>
      <c r="M79" s="9"/>
      <c r="N79" s="9"/>
    </row>
    <row r="80" spans="1:14" ht="20.25" customHeight="1" x14ac:dyDescent="0.25">
      <c r="A80" s="104"/>
      <c r="B80" s="102" t="s">
        <v>25</v>
      </c>
      <c r="C80" s="5" t="s">
        <v>20</v>
      </c>
      <c r="D80" s="6">
        <v>10</v>
      </c>
      <c r="E80" s="9">
        <f t="shared" si="1"/>
        <v>6.9444444444444448E-2</v>
      </c>
      <c r="F80" s="9">
        <f t="shared" si="2"/>
        <v>0.14583333333333331</v>
      </c>
      <c r="G80" s="9">
        <f t="shared" si="3"/>
        <v>0.16666666666666669</v>
      </c>
      <c r="H80" s="9">
        <f t="shared" si="4"/>
        <v>0.19444444444444445</v>
      </c>
      <c r="I80" s="9">
        <f t="shared" si="5"/>
        <v>0.19444444444444445</v>
      </c>
      <c r="J80" s="9"/>
      <c r="K80" s="9"/>
      <c r="L80" s="9"/>
      <c r="M80" s="9"/>
      <c r="N80" s="9"/>
    </row>
    <row r="81" spans="1:14" x14ac:dyDescent="0.25">
      <c r="A81" s="104"/>
      <c r="B81" s="102"/>
      <c r="C81" s="5" t="s">
        <v>21</v>
      </c>
      <c r="D81" s="6">
        <v>15</v>
      </c>
      <c r="E81" s="9">
        <f t="shared" si="1"/>
        <v>4.6296296296296294E-2</v>
      </c>
      <c r="F81" s="9">
        <f t="shared" si="2"/>
        <v>9.7222222222222224E-2</v>
      </c>
      <c r="G81" s="9">
        <f t="shared" si="3"/>
        <v>0.11111111111111112</v>
      </c>
      <c r="H81" s="9">
        <f t="shared" si="4"/>
        <v>0.12962962962962962</v>
      </c>
      <c r="I81" s="9">
        <f t="shared" si="5"/>
        <v>0.12962962962962962</v>
      </c>
      <c r="J81" s="9"/>
      <c r="K81" s="9"/>
      <c r="L81" s="9"/>
      <c r="M81" s="9"/>
      <c r="N81" s="9"/>
    </row>
    <row r="82" spans="1:14" ht="20.25" customHeight="1" x14ac:dyDescent="0.25">
      <c r="A82" s="104"/>
      <c r="B82" s="102" t="s">
        <v>26</v>
      </c>
      <c r="C82" s="5" t="s">
        <v>20</v>
      </c>
      <c r="D82" s="6">
        <v>10</v>
      </c>
      <c r="E82" s="9">
        <f t="shared" si="1"/>
        <v>6.9444444444444448E-2</v>
      </c>
      <c r="F82" s="9">
        <f t="shared" si="2"/>
        <v>0.14583333333333331</v>
      </c>
      <c r="G82" s="9">
        <f t="shared" si="3"/>
        <v>0.16666666666666669</v>
      </c>
      <c r="H82" s="9">
        <f t="shared" si="4"/>
        <v>0.19444444444444445</v>
      </c>
      <c r="I82" s="9">
        <f t="shared" si="5"/>
        <v>0.19444444444444445</v>
      </c>
      <c r="J82" s="9"/>
      <c r="K82" s="9"/>
      <c r="L82" s="9"/>
      <c r="M82" s="9"/>
      <c r="N82" s="9"/>
    </row>
    <row r="83" spans="1:14" x14ac:dyDescent="0.25">
      <c r="A83" s="104"/>
      <c r="B83" s="102"/>
      <c r="C83" s="5" t="s">
        <v>21</v>
      </c>
      <c r="D83" s="6">
        <v>10</v>
      </c>
      <c r="E83" s="9">
        <f t="shared" si="1"/>
        <v>6.9444444444444448E-2</v>
      </c>
      <c r="F83" s="9">
        <f t="shared" si="2"/>
        <v>0.14583333333333331</v>
      </c>
      <c r="G83" s="9">
        <f t="shared" si="3"/>
        <v>0.16666666666666669</v>
      </c>
      <c r="H83" s="9">
        <f t="shared" si="4"/>
        <v>0.19444444444444445</v>
      </c>
      <c r="I83" s="9">
        <f t="shared" si="5"/>
        <v>0.19444444444444445</v>
      </c>
      <c r="J83" s="9"/>
      <c r="K83" s="9"/>
      <c r="L83" s="9"/>
      <c r="M83" s="9"/>
      <c r="N83" s="9"/>
    </row>
    <row r="84" spans="1:14" ht="22.5" customHeight="1" x14ac:dyDescent="0.25">
      <c r="A84" s="104"/>
      <c r="B84" s="102" t="s">
        <v>27</v>
      </c>
      <c r="C84" s="5" t="s">
        <v>20</v>
      </c>
      <c r="D84" s="6">
        <v>5</v>
      </c>
      <c r="E84" s="9">
        <f t="shared" si="1"/>
        <v>0.1388888888888889</v>
      </c>
      <c r="F84" s="9">
        <f t="shared" si="2"/>
        <v>0.29166666666666663</v>
      </c>
      <c r="G84" s="9">
        <f t="shared" si="3"/>
        <v>0.33333333333333337</v>
      </c>
      <c r="H84" s="9">
        <f t="shared" si="4"/>
        <v>0.3888888888888889</v>
      </c>
      <c r="I84" s="9">
        <f t="shared" si="5"/>
        <v>0.3888888888888889</v>
      </c>
      <c r="J84" s="9"/>
      <c r="K84" s="9"/>
      <c r="L84" s="9"/>
      <c r="M84" s="9"/>
      <c r="N84" s="9"/>
    </row>
    <row r="85" spans="1:14" x14ac:dyDescent="0.25">
      <c r="A85" s="104"/>
      <c r="B85" s="102"/>
      <c r="C85" s="5" t="s">
        <v>21</v>
      </c>
      <c r="D85" s="6">
        <v>5</v>
      </c>
      <c r="E85" s="9">
        <f t="shared" si="1"/>
        <v>0.1388888888888889</v>
      </c>
      <c r="F85" s="9">
        <f t="shared" si="2"/>
        <v>0.29166666666666663</v>
      </c>
      <c r="G85" s="9">
        <f t="shared" si="3"/>
        <v>0.33333333333333337</v>
      </c>
      <c r="H85" s="9">
        <f t="shared" si="4"/>
        <v>0.3888888888888889</v>
      </c>
      <c r="I85" s="9">
        <f t="shared" si="5"/>
        <v>0.3888888888888889</v>
      </c>
      <c r="J85" s="9"/>
      <c r="K85" s="9"/>
      <c r="L85" s="9"/>
      <c r="M85" s="9"/>
      <c r="N85" s="9"/>
    </row>
    <row r="86" spans="1:14" ht="13.2" customHeight="1" x14ac:dyDescent="0.25">
      <c r="A86" s="104" t="s">
        <v>28</v>
      </c>
      <c r="B86" s="105" t="s">
        <v>29</v>
      </c>
      <c r="C86" s="5" t="s">
        <v>20</v>
      </c>
      <c r="D86" s="6">
        <v>6</v>
      </c>
      <c r="E86" s="9">
        <f t="shared" si="1"/>
        <v>0.16666666666666666</v>
      </c>
      <c r="F86" s="9">
        <f t="shared" si="2"/>
        <v>0.35000000000000003</v>
      </c>
      <c r="G86" s="9">
        <f t="shared" si="3"/>
        <v>0.39999999999999997</v>
      </c>
      <c r="H86" s="9">
        <f t="shared" si="4"/>
        <v>0.46666666666666662</v>
      </c>
      <c r="I86" s="9">
        <f t="shared" si="5"/>
        <v>0.46666666666666662</v>
      </c>
      <c r="J86" s="9">
        <f>$J$7/J23/D23</f>
        <v>0.19999999999999998</v>
      </c>
      <c r="K86" s="9">
        <f>$K$7/K23/D23</f>
        <v>0.39999999999999997</v>
      </c>
      <c r="L86" s="9">
        <f>$L$7/L23/D23</f>
        <v>0.48</v>
      </c>
      <c r="M86" s="9">
        <f>$M$7/M23/D23</f>
        <v>0.55999999999999994</v>
      </c>
      <c r="N86" s="9">
        <f>$N$7/N23/D23</f>
        <v>0.55999999999999994</v>
      </c>
    </row>
    <row r="87" spans="1:14" x14ac:dyDescent="0.25">
      <c r="A87" s="104"/>
      <c r="B87" s="105"/>
      <c r="C87" s="5" t="s">
        <v>21</v>
      </c>
      <c r="D87" s="6">
        <v>10</v>
      </c>
      <c r="E87" s="9">
        <f t="shared" si="1"/>
        <v>0.1</v>
      </c>
      <c r="F87" s="9">
        <f t="shared" si="2"/>
        <v>0.21000000000000002</v>
      </c>
      <c r="G87" s="9">
        <f t="shared" si="3"/>
        <v>0.24</v>
      </c>
      <c r="H87" s="9">
        <f t="shared" si="4"/>
        <v>0.27999999999999997</v>
      </c>
      <c r="I87" s="9">
        <f t="shared" si="5"/>
        <v>0.27999999999999997</v>
      </c>
      <c r="J87" s="9">
        <f>$J$7/J24/D24</f>
        <v>0.12</v>
      </c>
      <c r="K87" s="9">
        <f>$K$7/K24/D24</f>
        <v>0.24</v>
      </c>
      <c r="L87" s="9">
        <f>$L$7/L24/D24</f>
        <v>0.28799999999999998</v>
      </c>
      <c r="M87" s="9">
        <f>$M$7/M24/D24</f>
        <v>0.33599999999999997</v>
      </c>
      <c r="N87" s="9">
        <f>$N$7/N24/D24</f>
        <v>0.33599999999999997</v>
      </c>
    </row>
    <row r="88" spans="1:14" ht="13.2" customHeight="1" x14ac:dyDescent="0.25">
      <c r="A88" s="104"/>
      <c r="B88" s="105" t="s">
        <v>30</v>
      </c>
      <c r="C88" s="5" t="s">
        <v>20</v>
      </c>
      <c r="D88" s="6">
        <v>0</v>
      </c>
      <c r="E88" s="9"/>
      <c r="F88" s="9"/>
      <c r="G88" s="9"/>
      <c r="H88" s="9"/>
      <c r="I88" s="9"/>
      <c r="J88" s="9"/>
      <c r="K88" s="9"/>
      <c r="L88" s="9"/>
      <c r="M88" s="9"/>
      <c r="N88" s="9"/>
    </row>
    <row r="89" spans="1:14" x14ac:dyDescent="0.25">
      <c r="A89" s="104"/>
      <c r="B89" s="105"/>
      <c r="C89" s="5" t="s">
        <v>21</v>
      </c>
      <c r="D89" s="6">
        <v>12</v>
      </c>
      <c r="E89" s="9">
        <f t="shared" ref="E89:E103" si="6">$E$7/E26/D26</f>
        <v>8.3333333333333329E-2</v>
      </c>
      <c r="F89" s="9">
        <f t="shared" ref="F89:F103" si="7">$F$7/F26/D26</f>
        <v>0.17500000000000002</v>
      </c>
      <c r="G89" s="9">
        <f t="shared" ref="G89:G103" si="8">$G$7/G26/D26</f>
        <v>0.19999999999999998</v>
      </c>
      <c r="H89" s="9">
        <f t="shared" ref="H89:H103" si="9">$H$7/H26/D26</f>
        <v>0.23333333333333331</v>
      </c>
      <c r="I89" s="9">
        <f t="shared" ref="I89:I103" si="10">$I$7/I26/D26</f>
        <v>0.23333333333333331</v>
      </c>
      <c r="J89" s="9">
        <f t="shared" ref="J89:J103" si="11">$J$7/J26/D26</f>
        <v>9.9999999999999992E-2</v>
      </c>
      <c r="K89" s="9">
        <f t="shared" ref="K89:K103" si="12">$K$7/K26/D26</f>
        <v>0.19999999999999998</v>
      </c>
      <c r="L89" s="9">
        <f t="shared" ref="L89:L103" si="13">$L$7/L26/D26</f>
        <v>0.24</v>
      </c>
      <c r="M89" s="9">
        <f t="shared" ref="M89:M103" si="14">$M$7/M26/D26</f>
        <v>0.27999999999999997</v>
      </c>
      <c r="N89" s="9">
        <f t="shared" ref="N89:N103" si="15">$N$7/N26/D26</f>
        <v>0.27999999999999997</v>
      </c>
    </row>
    <row r="90" spans="1:14" ht="13.2" customHeight="1" x14ac:dyDescent="0.25">
      <c r="A90" s="104"/>
      <c r="B90" s="105" t="s">
        <v>31</v>
      </c>
      <c r="C90" s="5" t="s">
        <v>20</v>
      </c>
      <c r="D90" s="6">
        <v>6</v>
      </c>
      <c r="E90" s="9">
        <f t="shared" si="6"/>
        <v>0.16666666666666666</v>
      </c>
      <c r="F90" s="9">
        <f t="shared" si="7"/>
        <v>0.35000000000000003</v>
      </c>
      <c r="G90" s="9">
        <f t="shared" si="8"/>
        <v>0.39999999999999997</v>
      </c>
      <c r="H90" s="9">
        <f t="shared" si="9"/>
        <v>0.46666666666666662</v>
      </c>
      <c r="I90" s="9">
        <f t="shared" si="10"/>
        <v>0.46666666666666662</v>
      </c>
      <c r="J90" s="9">
        <f t="shared" si="11"/>
        <v>0.19999999999999998</v>
      </c>
      <c r="K90" s="9">
        <f t="shared" si="12"/>
        <v>0.39999999999999997</v>
      </c>
      <c r="L90" s="9">
        <f t="shared" si="13"/>
        <v>0.48</v>
      </c>
      <c r="M90" s="9">
        <f t="shared" si="14"/>
        <v>0.55999999999999994</v>
      </c>
      <c r="N90" s="9">
        <f t="shared" si="15"/>
        <v>0.55999999999999994</v>
      </c>
    </row>
    <row r="91" spans="1:14" x14ac:dyDescent="0.25">
      <c r="A91" s="104"/>
      <c r="B91" s="105"/>
      <c r="C91" s="5" t="s">
        <v>21</v>
      </c>
      <c r="D91" s="6">
        <v>6</v>
      </c>
      <c r="E91" s="9">
        <f t="shared" si="6"/>
        <v>0.16666666666666666</v>
      </c>
      <c r="F91" s="9">
        <f t="shared" si="7"/>
        <v>0.35000000000000003</v>
      </c>
      <c r="G91" s="9">
        <f t="shared" si="8"/>
        <v>0.39999999999999997</v>
      </c>
      <c r="H91" s="9">
        <f t="shared" si="9"/>
        <v>0.46666666666666662</v>
      </c>
      <c r="I91" s="9">
        <f t="shared" si="10"/>
        <v>0.46666666666666662</v>
      </c>
      <c r="J91" s="9">
        <f t="shared" si="11"/>
        <v>0.19999999999999998</v>
      </c>
      <c r="K91" s="9">
        <f t="shared" si="12"/>
        <v>0.39999999999999997</v>
      </c>
      <c r="L91" s="9">
        <f t="shared" si="13"/>
        <v>0.48</v>
      </c>
      <c r="M91" s="9">
        <f t="shared" si="14"/>
        <v>0.55999999999999994</v>
      </c>
      <c r="N91" s="9">
        <f t="shared" si="15"/>
        <v>0.55999999999999994</v>
      </c>
    </row>
    <row r="92" spans="1:14" ht="13.2" customHeight="1" x14ac:dyDescent="0.25">
      <c r="A92" s="104"/>
      <c r="B92" s="105" t="s">
        <v>32</v>
      </c>
      <c r="C92" s="5" t="s">
        <v>20</v>
      </c>
      <c r="D92" s="6">
        <v>6</v>
      </c>
      <c r="E92" s="9">
        <f t="shared" si="6"/>
        <v>0.16666666666666666</v>
      </c>
      <c r="F92" s="9">
        <f t="shared" si="7"/>
        <v>0.35000000000000003</v>
      </c>
      <c r="G92" s="9">
        <f t="shared" si="8"/>
        <v>0.39999999999999997</v>
      </c>
      <c r="H92" s="9">
        <f t="shared" si="9"/>
        <v>0.46666666666666662</v>
      </c>
      <c r="I92" s="9">
        <f t="shared" si="10"/>
        <v>0.46666666666666662</v>
      </c>
      <c r="J92" s="9">
        <f t="shared" si="11"/>
        <v>0.19999999999999998</v>
      </c>
      <c r="K92" s="9">
        <f t="shared" si="12"/>
        <v>0.39999999999999997</v>
      </c>
      <c r="L92" s="9">
        <f t="shared" si="13"/>
        <v>0.48</v>
      </c>
      <c r="M92" s="9">
        <f t="shared" si="14"/>
        <v>0.55999999999999994</v>
      </c>
      <c r="N92" s="9">
        <f t="shared" si="15"/>
        <v>0.55999999999999994</v>
      </c>
    </row>
    <row r="93" spans="1:14" x14ac:dyDescent="0.25">
      <c r="A93" s="104"/>
      <c r="B93" s="105"/>
      <c r="C93" s="5" t="s">
        <v>21</v>
      </c>
      <c r="D93" s="6">
        <v>8</v>
      </c>
      <c r="E93" s="9">
        <f t="shared" si="6"/>
        <v>0.125</v>
      </c>
      <c r="F93" s="9">
        <f t="shared" si="7"/>
        <v>0.26250000000000001</v>
      </c>
      <c r="G93" s="9">
        <f t="shared" si="8"/>
        <v>0.3</v>
      </c>
      <c r="H93" s="9">
        <f t="shared" si="9"/>
        <v>0.35</v>
      </c>
      <c r="I93" s="9">
        <f t="shared" si="10"/>
        <v>0.35</v>
      </c>
      <c r="J93" s="9">
        <f t="shared" si="11"/>
        <v>0.15</v>
      </c>
      <c r="K93" s="9">
        <f t="shared" si="12"/>
        <v>0.3</v>
      </c>
      <c r="L93" s="9">
        <f t="shared" si="13"/>
        <v>0.36</v>
      </c>
      <c r="M93" s="9">
        <f t="shared" si="14"/>
        <v>0.42</v>
      </c>
      <c r="N93" s="9">
        <f t="shared" si="15"/>
        <v>0.42</v>
      </c>
    </row>
    <row r="94" spans="1:14" ht="13.2" customHeight="1" x14ac:dyDescent="0.25">
      <c r="A94" s="104"/>
      <c r="B94" s="105" t="s">
        <v>33</v>
      </c>
      <c r="C94" s="5" t="s">
        <v>20</v>
      </c>
      <c r="D94" s="6">
        <v>6</v>
      </c>
      <c r="E94" s="9">
        <f t="shared" si="6"/>
        <v>0.16666666666666666</v>
      </c>
      <c r="F94" s="9">
        <f t="shared" si="7"/>
        <v>0.35000000000000003</v>
      </c>
      <c r="G94" s="9">
        <f t="shared" si="8"/>
        <v>0.39999999999999997</v>
      </c>
      <c r="H94" s="9">
        <f t="shared" si="9"/>
        <v>0.46666666666666662</v>
      </c>
      <c r="I94" s="9">
        <f t="shared" si="10"/>
        <v>0.46666666666666662</v>
      </c>
      <c r="J94" s="9">
        <f t="shared" si="11"/>
        <v>0.19999999999999998</v>
      </c>
      <c r="K94" s="9">
        <f t="shared" si="12"/>
        <v>0.39999999999999997</v>
      </c>
      <c r="L94" s="9">
        <f t="shared" si="13"/>
        <v>0.48</v>
      </c>
      <c r="M94" s="9">
        <f t="shared" si="14"/>
        <v>0.55999999999999994</v>
      </c>
      <c r="N94" s="9">
        <f t="shared" si="15"/>
        <v>0.55999999999999994</v>
      </c>
    </row>
    <row r="95" spans="1:14" x14ac:dyDescent="0.25">
      <c r="A95" s="104"/>
      <c r="B95" s="105"/>
      <c r="C95" s="5" t="s">
        <v>21</v>
      </c>
      <c r="D95" s="6">
        <v>6</v>
      </c>
      <c r="E95" s="9">
        <f t="shared" si="6"/>
        <v>0.16666666666666666</v>
      </c>
      <c r="F95" s="9">
        <f t="shared" si="7"/>
        <v>0.35000000000000003</v>
      </c>
      <c r="G95" s="9">
        <f t="shared" si="8"/>
        <v>0.39999999999999997</v>
      </c>
      <c r="H95" s="9">
        <f t="shared" si="9"/>
        <v>0.46666666666666662</v>
      </c>
      <c r="I95" s="9">
        <f t="shared" si="10"/>
        <v>0.46666666666666662</v>
      </c>
      <c r="J95" s="9">
        <f t="shared" si="11"/>
        <v>0.19999999999999998</v>
      </c>
      <c r="K95" s="9">
        <f t="shared" si="12"/>
        <v>0.39999999999999997</v>
      </c>
      <c r="L95" s="9">
        <f t="shared" si="13"/>
        <v>0.48</v>
      </c>
      <c r="M95" s="9">
        <f t="shared" si="14"/>
        <v>0.55999999999999994</v>
      </c>
      <c r="N95" s="9">
        <f t="shared" si="15"/>
        <v>0.55999999999999994</v>
      </c>
    </row>
    <row r="96" spans="1:14" ht="13.2" customHeight="1" x14ac:dyDescent="0.25">
      <c r="A96" s="104"/>
      <c r="B96" s="105" t="s">
        <v>34</v>
      </c>
      <c r="C96" s="5" t="s">
        <v>20</v>
      </c>
      <c r="D96" s="6">
        <v>6</v>
      </c>
      <c r="E96" s="9">
        <f t="shared" si="6"/>
        <v>0.16666666666666666</v>
      </c>
      <c r="F96" s="9">
        <f t="shared" si="7"/>
        <v>0.35000000000000003</v>
      </c>
      <c r="G96" s="9">
        <f t="shared" si="8"/>
        <v>0.39999999999999997</v>
      </c>
      <c r="H96" s="9">
        <f t="shared" si="9"/>
        <v>0.46666666666666662</v>
      </c>
      <c r="I96" s="9">
        <f t="shared" si="10"/>
        <v>0.46666666666666662</v>
      </c>
      <c r="J96" s="9">
        <f t="shared" si="11"/>
        <v>0.19999999999999998</v>
      </c>
      <c r="K96" s="9">
        <f t="shared" si="12"/>
        <v>0.39999999999999997</v>
      </c>
      <c r="L96" s="9">
        <f t="shared" si="13"/>
        <v>0.48</v>
      </c>
      <c r="M96" s="9">
        <f t="shared" si="14"/>
        <v>0.55999999999999994</v>
      </c>
      <c r="N96" s="9">
        <f t="shared" si="15"/>
        <v>0.55999999999999994</v>
      </c>
    </row>
    <row r="97" spans="1:14" x14ac:dyDescent="0.25">
      <c r="A97" s="104"/>
      <c r="B97" s="105"/>
      <c r="C97" s="5" t="s">
        <v>21</v>
      </c>
      <c r="D97" s="6">
        <v>10</v>
      </c>
      <c r="E97" s="9">
        <f t="shared" si="6"/>
        <v>0.1</v>
      </c>
      <c r="F97" s="9">
        <f t="shared" si="7"/>
        <v>0.21000000000000002</v>
      </c>
      <c r="G97" s="9">
        <f t="shared" si="8"/>
        <v>0.24</v>
      </c>
      <c r="H97" s="9">
        <f t="shared" si="9"/>
        <v>0.27999999999999997</v>
      </c>
      <c r="I97" s="9">
        <f t="shared" si="10"/>
        <v>0.27999999999999997</v>
      </c>
      <c r="J97" s="9">
        <f t="shared" si="11"/>
        <v>0.12</v>
      </c>
      <c r="K97" s="9">
        <f t="shared" si="12"/>
        <v>0.24</v>
      </c>
      <c r="L97" s="9">
        <f t="shared" si="13"/>
        <v>0.28799999999999998</v>
      </c>
      <c r="M97" s="9">
        <f t="shared" si="14"/>
        <v>0.33599999999999997</v>
      </c>
      <c r="N97" s="9">
        <f t="shared" si="15"/>
        <v>0.33599999999999997</v>
      </c>
    </row>
    <row r="98" spans="1:14" ht="13.2" customHeight="1" x14ac:dyDescent="0.25">
      <c r="A98" s="104"/>
      <c r="B98" s="105" t="s">
        <v>35</v>
      </c>
      <c r="C98" s="5" t="s">
        <v>20</v>
      </c>
      <c r="D98" s="6">
        <v>6</v>
      </c>
      <c r="E98" s="9">
        <f t="shared" si="6"/>
        <v>0.16666666666666666</v>
      </c>
      <c r="F98" s="9">
        <f t="shared" si="7"/>
        <v>0.35000000000000003</v>
      </c>
      <c r="G98" s="9">
        <f t="shared" si="8"/>
        <v>0.39999999999999997</v>
      </c>
      <c r="H98" s="9">
        <f t="shared" si="9"/>
        <v>0.46666666666666662</v>
      </c>
      <c r="I98" s="9">
        <f t="shared" si="10"/>
        <v>0.46666666666666662</v>
      </c>
      <c r="J98" s="9">
        <f t="shared" si="11"/>
        <v>0.19999999999999998</v>
      </c>
      <c r="K98" s="9">
        <f t="shared" si="12"/>
        <v>0.39999999999999997</v>
      </c>
      <c r="L98" s="9">
        <f t="shared" si="13"/>
        <v>0.48</v>
      </c>
      <c r="M98" s="9">
        <f t="shared" si="14"/>
        <v>0.55999999999999994</v>
      </c>
      <c r="N98" s="9">
        <f t="shared" si="15"/>
        <v>0.55999999999999994</v>
      </c>
    </row>
    <row r="99" spans="1:14" x14ac:dyDescent="0.25">
      <c r="A99" s="104"/>
      <c r="B99" s="105"/>
      <c r="C99" s="5" t="s">
        <v>21</v>
      </c>
      <c r="D99" s="6">
        <v>8</v>
      </c>
      <c r="E99" s="9">
        <f t="shared" si="6"/>
        <v>0.125</v>
      </c>
      <c r="F99" s="9">
        <f t="shared" si="7"/>
        <v>0.26250000000000001</v>
      </c>
      <c r="G99" s="9">
        <f t="shared" si="8"/>
        <v>0.3</v>
      </c>
      <c r="H99" s="9">
        <f t="shared" si="9"/>
        <v>0.35</v>
      </c>
      <c r="I99" s="9">
        <f t="shared" si="10"/>
        <v>0.35</v>
      </c>
      <c r="J99" s="9">
        <f t="shared" si="11"/>
        <v>0.15</v>
      </c>
      <c r="K99" s="9">
        <f t="shared" si="12"/>
        <v>0.3</v>
      </c>
      <c r="L99" s="9">
        <f t="shared" si="13"/>
        <v>0.36</v>
      </c>
      <c r="M99" s="9">
        <f t="shared" si="14"/>
        <v>0.42</v>
      </c>
      <c r="N99" s="9">
        <f t="shared" si="15"/>
        <v>0.42</v>
      </c>
    </row>
    <row r="100" spans="1:14" ht="13.2" customHeight="1" x14ac:dyDescent="0.25">
      <c r="A100" s="104"/>
      <c r="B100" s="105" t="s">
        <v>36</v>
      </c>
      <c r="C100" s="5" t="s">
        <v>20</v>
      </c>
      <c r="D100" s="6">
        <v>6</v>
      </c>
      <c r="E100" s="9">
        <f t="shared" si="6"/>
        <v>0.16666666666666666</v>
      </c>
      <c r="F100" s="9">
        <f t="shared" si="7"/>
        <v>0.35000000000000003</v>
      </c>
      <c r="G100" s="9">
        <f t="shared" si="8"/>
        <v>0.39999999999999997</v>
      </c>
      <c r="H100" s="9">
        <f t="shared" si="9"/>
        <v>0.46666666666666662</v>
      </c>
      <c r="I100" s="9">
        <f t="shared" si="10"/>
        <v>0.46666666666666662</v>
      </c>
      <c r="J100" s="9">
        <f t="shared" si="11"/>
        <v>0.19999999999999998</v>
      </c>
      <c r="K100" s="9">
        <f t="shared" si="12"/>
        <v>0.39999999999999997</v>
      </c>
      <c r="L100" s="9">
        <f t="shared" si="13"/>
        <v>0.48</v>
      </c>
      <c r="M100" s="9">
        <f t="shared" si="14"/>
        <v>0.55999999999999994</v>
      </c>
      <c r="N100" s="9">
        <f t="shared" si="15"/>
        <v>0.55999999999999994</v>
      </c>
    </row>
    <row r="101" spans="1:14" x14ac:dyDescent="0.25">
      <c r="A101" s="104"/>
      <c r="B101" s="105"/>
      <c r="C101" s="5" t="s">
        <v>21</v>
      </c>
      <c r="D101" s="6">
        <v>10</v>
      </c>
      <c r="E101" s="9">
        <f t="shared" si="6"/>
        <v>0.1</v>
      </c>
      <c r="F101" s="9">
        <f t="shared" si="7"/>
        <v>0.21000000000000002</v>
      </c>
      <c r="G101" s="9">
        <f t="shared" si="8"/>
        <v>0.24</v>
      </c>
      <c r="H101" s="9">
        <f t="shared" si="9"/>
        <v>0.27999999999999997</v>
      </c>
      <c r="I101" s="9">
        <f t="shared" si="10"/>
        <v>0.27999999999999997</v>
      </c>
      <c r="J101" s="9">
        <f t="shared" si="11"/>
        <v>0.12</v>
      </c>
      <c r="K101" s="9">
        <f t="shared" si="12"/>
        <v>0.24</v>
      </c>
      <c r="L101" s="9">
        <f t="shared" si="13"/>
        <v>0.28799999999999998</v>
      </c>
      <c r="M101" s="9">
        <f t="shared" si="14"/>
        <v>0.33599999999999997</v>
      </c>
      <c r="N101" s="9">
        <f t="shared" si="15"/>
        <v>0.33599999999999997</v>
      </c>
    </row>
    <row r="102" spans="1:14" ht="13.2" customHeight="1" x14ac:dyDescent="0.25">
      <c r="A102" s="104"/>
      <c r="B102" s="105" t="s">
        <v>37</v>
      </c>
      <c r="C102" s="5" t="s">
        <v>20</v>
      </c>
      <c r="D102" s="6">
        <v>6</v>
      </c>
      <c r="E102" s="9">
        <f t="shared" si="6"/>
        <v>0.16666666666666666</v>
      </c>
      <c r="F102" s="9">
        <f t="shared" si="7"/>
        <v>0.35000000000000003</v>
      </c>
      <c r="G102" s="9">
        <f t="shared" si="8"/>
        <v>0.39999999999999997</v>
      </c>
      <c r="H102" s="9">
        <f t="shared" si="9"/>
        <v>0.46666666666666662</v>
      </c>
      <c r="I102" s="9">
        <f t="shared" si="10"/>
        <v>0.46666666666666662</v>
      </c>
      <c r="J102" s="9">
        <f t="shared" si="11"/>
        <v>0.19999999999999998</v>
      </c>
      <c r="K102" s="9">
        <f t="shared" si="12"/>
        <v>0.39999999999999997</v>
      </c>
      <c r="L102" s="9">
        <f t="shared" si="13"/>
        <v>0.48</v>
      </c>
      <c r="M102" s="9">
        <f t="shared" si="14"/>
        <v>0.55999999999999994</v>
      </c>
      <c r="N102" s="9">
        <f t="shared" si="15"/>
        <v>0.55999999999999994</v>
      </c>
    </row>
    <row r="103" spans="1:14" x14ac:dyDescent="0.25">
      <c r="A103" s="104"/>
      <c r="B103" s="105"/>
      <c r="C103" s="5" t="s">
        <v>21</v>
      </c>
      <c r="D103" s="6">
        <v>10</v>
      </c>
      <c r="E103" s="9">
        <f t="shared" si="6"/>
        <v>0.1</v>
      </c>
      <c r="F103" s="9">
        <f t="shared" si="7"/>
        <v>0.21000000000000002</v>
      </c>
      <c r="G103" s="9">
        <f t="shared" si="8"/>
        <v>0.24</v>
      </c>
      <c r="H103" s="9">
        <f t="shared" si="9"/>
        <v>0.27999999999999997</v>
      </c>
      <c r="I103" s="9">
        <f t="shared" si="10"/>
        <v>0.27999999999999997</v>
      </c>
      <c r="J103" s="9">
        <f t="shared" si="11"/>
        <v>0.12</v>
      </c>
      <c r="K103" s="9">
        <f t="shared" si="12"/>
        <v>0.24</v>
      </c>
      <c r="L103" s="9">
        <f t="shared" si="13"/>
        <v>0.28799999999999998</v>
      </c>
      <c r="M103" s="9">
        <f t="shared" si="14"/>
        <v>0.33599999999999997</v>
      </c>
      <c r="N103" s="9">
        <f t="shared" si="15"/>
        <v>0.33599999999999997</v>
      </c>
    </row>
    <row r="104" spans="1:14" ht="13.2" customHeight="1" x14ac:dyDescent="0.25">
      <c r="A104" s="104"/>
      <c r="B104" s="105" t="s">
        <v>38</v>
      </c>
      <c r="C104" s="5" t="s">
        <v>20</v>
      </c>
      <c r="D104" s="6">
        <v>0</v>
      </c>
      <c r="E104" s="9"/>
      <c r="F104" s="9"/>
      <c r="G104" s="9"/>
      <c r="H104" s="9"/>
      <c r="I104" s="9"/>
      <c r="J104" s="9"/>
      <c r="K104" s="9"/>
      <c r="L104" s="9"/>
      <c r="M104" s="9"/>
      <c r="N104" s="9"/>
    </row>
    <row r="105" spans="1:14" x14ac:dyDescent="0.25">
      <c r="A105" s="104"/>
      <c r="B105" s="105"/>
      <c r="C105" s="5" t="s">
        <v>21</v>
      </c>
      <c r="D105" s="6">
        <v>8</v>
      </c>
      <c r="E105" s="9">
        <f>$E$7/E42/D42</f>
        <v>0.125</v>
      </c>
      <c r="F105" s="9">
        <f>$F$7/F42/D42</f>
        <v>0.26250000000000001</v>
      </c>
      <c r="G105" s="9">
        <f>$G$7/G42/D42</f>
        <v>0.3</v>
      </c>
      <c r="H105" s="9">
        <f>$H$7/H42/D42</f>
        <v>0.35</v>
      </c>
      <c r="I105" s="9">
        <f>$I$7/I42/D42</f>
        <v>0.35</v>
      </c>
      <c r="J105" s="9">
        <f>$J$7/J42/D42</f>
        <v>0.15</v>
      </c>
      <c r="K105" s="9">
        <f>$K$7/K42/D42</f>
        <v>0.3</v>
      </c>
      <c r="L105" s="9">
        <f>$L$7/L42/D42</f>
        <v>0.36</v>
      </c>
      <c r="M105" s="9">
        <f>$M$7/M42/D42</f>
        <v>0.42</v>
      </c>
      <c r="N105" s="9">
        <f>$N$7/N42/D42</f>
        <v>0.42</v>
      </c>
    </row>
    <row r="106" spans="1:14" ht="13.2" customHeight="1" x14ac:dyDescent="0.25">
      <c r="A106" s="104"/>
      <c r="B106" s="105" t="s">
        <v>39</v>
      </c>
      <c r="C106" s="5" t="s">
        <v>20</v>
      </c>
      <c r="D106" s="6">
        <v>0</v>
      </c>
      <c r="E106" s="9"/>
      <c r="F106" s="9"/>
      <c r="G106" s="9"/>
      <c r="H106" s="9"/>
      <c r="I106" s="9"/>
      <c r="J106" s="9"/>
      <c r="K106" s="9"/>
      <c r="L106" s="9"/>
      <c r="M106" s="9"/>
      <c r="N106" s="9"/>
    </row>
    <row r="107" spans="1:14" x14ac:dyDescent="0.25">
      <c r="A107" s="104"/>
      <c r="B107" s="105"/>
      <c r="C107" s="5" t="s">
        <v>21</v>
      </c>
      <c r="D107" s="6">
        <v>5</v>
      </c>
      <c r="E107" s="9">
        <f t="shared" ref="E107:E127" si="16">$E$7/E44/D44</f>
        <v>0.2</v>
      </c>
      <c r="F107" s="9">
        <f t="shared" ref="F107:F127" si="17">$F$7/F44/D44</f>
        <v>0.42000000000000004</v>
      </c>
      <c r="G107" s="9">
        <f t="shared" ref="G107:G127" si="18">$G$7/G44/D44</f>
        <v>0.48</v>
      </c>
      <c r="H107" s="9">
        <f t="shared" ref="H107:H127" si="19">$H$7/H44/D44</f>
        <v>0.55999999999999994</v>
      </c>
      <c r="I107" s="9">
        <f t="shared" ref="I107:I127" si="20">$I$7/I44/D44</f>
        <v>0.55999999999999994</v>
      </c>
      <c r="J107" s="9">
        <f>$J$7/J44/D44</f>
        <v>0.24</v>
      </c>
      <c r="K107" s="9">
        <f>$K$7/K44/D44</f>
        <v>0.48</v>
      </c>
      <c r="L107" s="9">
        <f>$L$7/L44/D44</f>
        <v>0.57599999999999996</v>
      </c>
      <c r="M107" s="9">
        <f>$M$7/M44/D44</f>
        <v>0.67199999999999993</v>
      </c>
      <c r="N107" s="9">
        <f>$N$7/N44/D44</f>
        <v>0.67199999999999993</v>
      </c>
    </row>
    <row r="108" spans="1:14" ht="13.2" customHeight="1" x14ac:dyDescent="0.25">
      <c r="A108" s="104"/>
      <c r="B108" s="105" t="s">
        <v>40</v>
      </c>
      <c r="C108" s="5" t="s">
        <v>20</v>
      </c>
      <c r="D108" s="6">
        <v>5</v>
      </c>
      <c r="E108" s="9">
        <f t="shared" si="16"/>
        <v>0.2</v>
      </c>
      <c r="F108" s="9">
        <f t="shared" si="17"/>
        <v>0.42000000000000004</v>
      </c>
      <c r="G108" s="9">
        <f t="shared" si="18"/>
        <v>0.48</v>
      </c>
      <c r="H108" s="9">
        <f t="shared" si="19"/>
        <v>0.55999999999999994</v>
      </c>
      <c r="I108" s="9">
        <f t="shared" si="20"/>
        <v>0.55999999999999994</v>
      </c>
      <c r="J108" s="9">
        <f>$J$7/J45/D45</f>
        <v>0.24</v>
      </c>
      <c r="K108" s="9">
        <f>$K$7/K45/D45</f>
        <v>0.48</v>
      </c>
      <c r="L108" s="9">
        <f>$L$7/L45/D45</f>
        <v>0.57599999999999996</v>
      </c>
      <c r="M108" s="9">
        <f>$M$7/M45/D45</f>
        <v>0.67199999999999993</v>
      </c>
      <c r="N108" s="9">
        <f>$N$7/N45/D45</f>
        <v>0.67199999999999993</v>
      </c>
    </row>
    <row r="109" spans="1:14" x14ac:dyDescent="0.25">
      <c r="A109" s="104"/>
      <c r="B109" s="105"/>
      <c r="C109" s="5" t="s">
        <v>21</v>
      </c>
      <c r="D109" s="6">
        <v>5</v>
      </c>
      <c r="E109" s="9">
        <f t="shared" si="16"/>
        <v>0.2</v>
      </c>
      <c r="F109" s="9">
        <f t="shared" si="17"/>
        <v>0.42000000000000004</v>
      </c>
      <c r="G109" s="9">
        <f t="shared" si="18"/>
        <v>0.48</v>
      </c>
      <c r="H109" s="9">
        <f t="shared" si="19"/>
        <v>0.55999999999999994</v>
      </c>
      <c r="I109" s="9">
        <f t="shared" si="20"/>
        <v>0.55999999999999994</v>
      </c>
      <c r="J109" s="9">
        <f>$J$7/J46/D46</f>
        <v>0.24</v>
      </c>
      <c r="K109" s="9">
        <f>$K$7/K46/D46</f>
        <v>0.48</v>
      </c>
      <c r="L109" s="9">
        <f>$L$7/L46/D46</f>
        <v>0.57599999999999996</v>
      </c>
      <c r="M109" s="9">
        <f>$M$7/M46/D46</f>
        <v>0.67199999999999993</v>
      </c>
      <c r="N109" s="9">
        <f>$N$7/N46/D46</f>
        <v>0.67199999999999993</v>
      </c>
    </row>
    <row r="110" spans="1:14" ht="13.2" customHeight="1" x14ac:dyDescent="0.25">
      <c r="A110" s="104"/>
      <c r="B110" s="105" t="s">
        <v>41</v>
      </c>
      <c r="C110" s="5" t="s">
        <v>20</v>
      </c>
      <c r="D110" s="6">
        <v>10</v>
      </c>
      <c r="E110" s="9">
        <f t="shared" si="16"/>
        <v>0.1</v>
      </c>
      <c r="F110" s="9">
        <f t="shared" si="17"/>
        <v>0.21000000000000002</v>
      </c>
      <c r="G110" s="9">
        <f t="shared" si="18"/>
        <v>0.24</v>
      </c>
      <c r="H110" s="9">
        <f t="shared" si="19"/>
        <v>0.27999999999999997</v>
      </c>
      <c r="I110" s="9">
        <f t="shared" si="20"/>
        <v>0.27999999999999997</v>
      </c>
      <c r="J110" s="9">
        <f>$J$7/J47/D47</f>
        <v>0.12</v>
      </c>
      <c r="K110" s="9">
        <f>$K$7/K47/D47</f>
        <v>0.24</v>
      </c>
      <c r="L110" s="9">
        <f>$L$7/L47/D47</f>
        <v>0.28799999999999998</v>
      </c>
      <c r="M110" s="9">
        <f>$M$7/M47/D47</f>
        <v>0.33599999999999997</v>
      </c>
      <c r="N110" s="9">
        <f>$N$7/N47/D47</f>
        <v>0.33599999999999997</v>
      </c>
    </row>
    <row r="111" spans="1:14" x14ac:dyDescent="0.25">
      <c r="A111" s="104"/>
      <c r="B111" s="105"/>
      <c r="C111" s="5" t="s">
        <v>21</v>
      </c>
      <c r="D111" s="6">
        <v>15</v>
      </c>
      <c r="E111" s="9">
        <f t="shared" si="16"/>
        <v>6.6666666666666666E-2</v>
      </c>
      <c r="F111" s="9">
        <f t="shared" si="17"/>
        <v>0.14000000000000001</v>
      </c>
      <c r="G111" s="9">
        <f t="shared" si="18"/>
        <v>0.16</v>
      </c>
      <c r="H111" s="9">
        <f t="shared" si="19"/>
        <v>0.18666666666666665</v>
      </c>
      <c r="I111" s="9">
        <f t="shared" si="20"/>
        <v>0.18666666666666665</v>
      </c>
      <c r="J111" s="9">
        <f>$J$7/J48/D48</f>
        <v>0.08</v>
      </c>
      <c r="K111" s="9">
        <f>$K$7/K48/D48</f>
        <v>0.16</v>
      </c>
      <c r="L111" s="9">
        <f>$L$7/L48/D48</f>
        <v>0.192</v>
      </c>
      <c r="M111" s="9">
        <f>$M$7/M48/D48</f>
        <v>0.224</v>
      </c>
      <c r="N111" s="9">
        <f>$N$7/N48/D48</f>
        <v>0.224</v>
      </c>
    </row>
    <row r="112" spans="1:14" ht="13.2" customHeight="1" x14ac:dyDescent="0.25">
      <c r="A112" s="104" t="s">
        <v>42</v>
      </c>
      <c r="B112" s="105" t="s">
        <v>29</v>
      </c>
      <c r="C112" s="5" t="s">
        <v>20</v>
      </c>
      <c r="D112" s="7">
        <v>10</v>
      </c>
      <c r="E112" s="9">
        <f t="shared" si="16"/>
        <v>6.9444444444444448E-2</v>
      </c>
      <c r="F112" s="9">
        <f t="shared" si="17"/>
        <v>0.14583333333333331</v>
      </c>
      <c r="G112" s="9">
        <f t="shared" si="18"/>
        <v>0.16666666666666669</v>
      </c>
      <c r="H112" s="9">
        <f t="shared" si="19"/>
        <v>0.19444444444444445</v>
      </c>
      <c r="I112" s="9">
        <f t="shared" si="20"/>
        <v>0.19444444444444445</v>
      </c>
      <c r="J112" s="9"/>
      <c r="K112" s="9"/>
      <c r="L112" s="9"/>
      <c r="M112" s="9"/>
      <c r="N112" s="9"/>
    </row>
    <row r="113" spans="1:14" x14ac:dyDescent="0.25">
      <c r="A113" s="104"/>
      <c r="B113" s="105"/>
      <c r="C113" s="5" t="s">
        <v>21</v>
      </c>
      <c r="D113" s="7">
        <v>15</v>
      </c>
      <c r="E113" s="9">
        <f t="shared" si="16"/>
        <v>4.6296296296296294E-2</v>
      </c>
      <c r="F113" s="9">
        <f t="shared" si="17"/>
        <v>9.7222222222222224E-2</v>
      </c>
      <c r="G113" s="9">
        <f t="shared" si="18"/>
        <v>0.11111111111111112</v>
      </c>
      <c r="H113" s="9">
        <f t="shared" si="19"/>
        <v>0.12962962962962962</v>
      </c>
      <c r="I113" s="9">
        <f t="shared" si="20"/>
        <v>0.12962962962962962</v>
      </c>
      <c r="J113" s="9"/>
      <c r="K113" s="9"/>
      <c r="L113" s="9"/>
      <c r="M113" s="9"/>
      <c r="N113" s="9"/>
    </row>
    <row r="114" spans="1:14" ht="13.2" customHeight="1" x14ac:dyDescent="0.25">
      <c r="A114" s="104"/>
      <c r="B114" s="105" t="s">
        <v>31</v>
      </c>
      <c r="C114" s="5" t="s">
        <v>20</v>
      </c>
      <c r="D114" s="7">
        <v>10</v>
      </c>
      <c r="E114" s="9">
        <f t="shared" si="16"/>
        <v>6.9444444444444448E-2</v>
      </c>
      <c r="F114" s="9">
        <f t="shared" si="17"/>
        <v>0.14583333333333331</v>
      </c>
      <c r="G114" s="9">
        <f t="shared" si="18"/>
        <v>0.16666666666666669</v>
      </c>
      <c r="H114" s="9">
        <f t="shared" si="19"/>
        <v>0.19444444444444445</v>
      </c>
      <c r="I114" s="9">
        <f t="shared" si="20"/>
        <v>0.19444444444444445</v>
      </c>
      <c r="J114" s="9"/>
      <c r="K114" s="9"/>
      <c r="L114" s="9"/>
      <c r="M114" s="9"/>
      <c r="N114" s="9"/>
    </row>
    <row r="115" spans="1:14" x14ac:dyDescent="0.25">
      <c r="A115" s="104"/>
      <c r="B115" s="105"/>
      <c r="C115" s="5" t="s">
        <v>21</v>
      </c>
      <c r="D115" s="7">
        <v>10</v>
      </c>
      <c r="E115" s="9">
        <f t="shared" si="16"/>
        <v>6.9444444444444448E-2</v>
      </c>
      <c r="F115" s="9">
        <f t="shared" si="17"/>
        <v>0.14583333333333331</v>
      </c>
      <c r="G115" s="9">
        <f t="shared" si="18"/>
        <v>0.16666666666666669</v>
      </c>
      <c r="H115" s="9">
        <f t="shared" si="19"/>
        <v>0.19444444444444445</v>
      </c>
      <c r="I115" s="9">
        <f t="shared" si="20"/>
        <v>0.19444444444444445</v>
      </c>
      <c r="J115" s="9"/>
      <c r="K115" s="9"/>
      <c r="L115" s="9"/>
      <c r="M115" s="9"/>
      <c r="N115" s="9"/>
    </row>
    <row r="116" spans="1:14" ht="13.2" customHeight="1" x14ac:dyDescent="0.25">
      <c r="A116" s="104"/>
      <c r="B116" s="105" t="s">
        <v>32</v>
      </c>
      <c r="C116" s="5" t="s">
        <v>20</v>
      </c>
      <c r="D116" s="7">
        <v>10</v>
      </c>
      <c r="E116" s="9">
        <f t="shared" si="16"/>
        <v>6.9444444444444448E-2</v>
      </c>
      <c r="F116" s="9">
        <f t="shared" si="17"/>
        <v>0.14583333333333331</v>
      </c>
      <c r="G116" s="9">
        <f t="shared" si="18"/>
        <v>0.16666666666666669</v>
      </c>
      <c r="H116" s="9">
        <f t="shared" si="19"/>
        <v>0.19444444444444445</v>
      </c>
      <c r="I116" s="9">
        <f t="shared" si="20"/>
        <v>0.19444444444444445</v>
      </c>
      <c r="J116" s="9"/>
      <c r="K116" s="9"/>
      <c r="L116" s="9"/>
      <c r="M116" s="9"/>
      <c r="N116" s="9"/>
    </row>
    <row r="117" spans="1:14" x14ac:dyDescent="0.25">
      <c r="A117" s="104"/>
      <c r="B117" s="105"/>
      <c r="C117" s="5" t="s">
        <v>21</v>
      </c>
      <c r="D117" s="7">
        <v>15</v>
      </c>
      <c r="E117" s="9">
        <f t="shared" si="16"/>
        <v>4.6296296296296294E-2</v>
      </c>
      <c r="F117" s="9">
        <f t="shared" si="17"/>
        <v>9.7222222222222224E-2</v>
      </c>
      <c r="G117" s="9">
        <f t="shared" si="18"/>
        <v>0.11111111111111112</v>
      </c>
      <c r="H117" s="9">
        <f t="shared" si="19"/>
        <v>0.12962962962962962</v>
      </c>
      <c r="I117" s="9">
        <f t="shared" si="20"/>
        <v>0.12962962962962962</v>
      </c>
      <c r="J117" s="9"/>
      <c r="K117" s="9"/>
      <c r="L117" s="9"/>
      <c r="M117" s="9"/>
      <c r="N117" s="9"/>
    </row>
    <row r="118" spans="1:14" ht="13.2" customHeight="1" x14ac:dyDescent="0.25">
      <c r="A118" s="104"/>
      <c r="B118" s="105" t="s">
        <v>33</v>
      </c>
      <c r="C118" s="5" t="s">
        <v>20</v>
      </c>
      <c r="D118" s="7">
        <v>10</v>
      </c>
      <c r="E118" s="9">
        <f t="shared" si="16"/>
        <v>6.9444444444444448E-2</v>
      </c>
      <c r="F118" s="9">
        <f t="shared" si="17"/>
        <v>0.14583333333333331</v>
      </c>
      <c r="G118" s="9">
        <f t="shared" si="18"/>
        <v>0.16666666666666669</v>
      </c>
      <c r="H118" s="9">
        <f t="shared" si="19"/>
        <v>0.19444444444444445</v>
      </c>
      <c r="I118" s="9">
        <f t="shared" si="20"/>
        <v>0.19444444444444445</v>
      </c>
      <c r="J118" s="9"/>
      <c r="K118" s="9"/>
      <c r="L118" s="9"/>
      <c r="M118" s="9"/>
      <c r="N118" s="9"/>
    </row>
    <row r="119" spans="1:14" x14ac:dyDescent="0.25">
      <c r="A119" s="104"/>
      <c r="B119" s="105"/>
      <c r="C119" s="5" t="s">
        <v>21</v>
      </c>
      <c r="D119" s="7">
        <v>10</v>
      </c>
      <c r="E119" s="9">
        <f t="shared" si="16"/>
        <v>6.9444444444444448E-2</v>
      </c>
      <c r="F119" s="9">
        <f t="shared" si="17"/>
        <v>0.14583333333333331</v>
      </c>
      <c r="G119" s="9">
        <f t="shared" si="18"/>
        <v>0.16666666666666669</v>
      </c>
      <c r="H119" s="9">
        <f t="shared" si="19"/>
        <v>0.19444444444444445</v>
      </c>
      <c r="I119" s="9">
        <f t="shared" si="20"/>
        <v>0.19444444444444445</v>
      </c>
      <c r="J119" s="9"/>
      <c r="K119" s="9"/>
      <c r="L119" s="9"/>
      <c r="M119" s="9"/>
      <c r="N119" s="9"/>
    </row>
    <row r="120" spans="1:14" ht="13.2" customHeight="1" x14ac:dyDescent="0.25">
      <c r="A120" s="104"/>
      <c r="B120" s="105" t="s">
        <v>34</v>
      </c>
      <c r="C120" s="5" t="s">
        <v>20</v>
      </c>
      <c r="D120" s="7">
        <v>10</v>
      </c>
      <c r="E120" s="9">
        <f t="shared" si="16"/>
        <v>6.9444444444444448E-2</v>
      </c>
      <c r="F120" s="9">
        <f t="shared" si="17"/>
        <v>0.14583333333333331</v>
      </c>
      <c r="G120" s="9">
        <f t="shared" si="18"/>
        <v>0.16666666666666669</v>
      </c>
      <c r="H120" s="9">
        <f t="shared" si="19"/>
        <v>0.19444444444444445</v>
      </c>
      <c r="I120" s="9">
        <f t="shared" si="20"/>
        <v>0.19444444444444445</v>
      </c>
      <c r="J120" s="9"/>
      <c r="K120" s="9"/>
      <c r="L120" s="9"/>
      <c r="M120" s="9"/>
      <c r="N120" s="9"/>
    </row>
    <row r="121" spans="1:14" x14ac:dyDescent="0.25">
      <c r="A121" s="104"/>
      <c r="B121" s="105"/>
      <c r="C121" s="5" t="s">
        <v>21</v>
      </c>
      <c r="D121" s="7">
        <v>15</v>
      </c>
      <c r="E121" s="9">
        <f t="shared" si="16"/>
        <v>4.6296296296296294E-2</v>
      </c>
      <c r="F121" s="9">
        <f t="shared" si="17"/>
        <v>9.7222222222222224E-2</v>
      </c>
      <c r="G121" s="9">
        <f t="shared" si="18"/>
        <v>0.11111111111111112</v>
      </c>
      <c r="H121" s="9">
        <f t="shared" si="19"/>
        <v>0.12962962962962962</v>
      </c>
      <c r="I121" s="9">
        <f t="shared" si="20"/>
        <v>0.12962962962962962</v>
      </c>
      <c r="J121" s="9"/>
      <c r="K121" s="9"/>
      <c r="L121" s="9"/>
      <c r="M121" s="9"/>
      <c r="N121" s="9"/>
    </row>
    <row r="122" spans="1:14" ht="13.2" customHeight="1" x14ac:dyDescent="0.25">
      <c r="A122" s="104"/>
      <c r="B122" s="105" t="s">
        <v>35</v>
      </c>
      <c r="C122" s="5" t="s">
        <v>20</v>
      </c>
      <c r="D122" s="7">
        <v>10</v>
      </c>
      <c r="E122" s="9">
        <f t="shared" si="16"/>
        <v>6.9444444444444448E-2</v>
      </c>
      <c r="F122" s="9">
        <f t="shared" si="17"/>
        <v>0.14583333333333331</v>
      </c>
      <c r="G122" s="9">
        <f t="shared" si="18"/>
        <v>0.16666666666666669</v>
      </c>
      <c r="H122" s="9">
        <f t="shared" si="19"/>
        <v>0.19444444444444445</v>
      </c>
      <c r="I122" s="9">
        <f t="shared" si="20"/>
        <v>0.19444444444444445</v>
      </c>
      <c r="J122" s="9"/>
      <c r="K122" s="9"/>
      <c r="L122" s="9"/>
      <c r="M122" s="9"/>
      <c r="N122" s="9"/>
    </row>
    <row r="123" spans="1:14" x14ac:dyDescent="0.25">
      <c r="A123" s="104"/>
      <c r="B123" s="105"/>
      <c r="C123" s="5" t="s">
        <v>21</v>
      </c>
      <c r="D123" s="7">
        <v>10</v>
      </c>
      <c r="E123" s="9">
        <f t="shared" si="16"/>
        <v>6.9444444444444448E-2</v>
      </c>
      <c r="F123" s="9">
        <f t="shared" si="17"/>
        <v>0.14583333333333331</v>
      </c>
      <c r="G123" s="9">
        <f t="shared" si="18"/>
        <v>0.16666666666666669</v>
      </c>
      <c r="H123" s="9">
        <f t="shared" si="19"/>
        <v>0.19444444444444445</v>
      </c>
      <c r="I123" s="9">
        <f t="shared" si="20"/>
        <v>0.19444444444444445</v>
      </c>
      <c r="J123" s="9"/>
      <c r="K123" s="9"/>
      <c r="L123" s="9"/>
      <c r="M123" s="9"/>
      <c r="N123" s="9"/>
    </row>
    <row r="124" spans="1:14" ht="13.2" customHeight="1" x14ac:dyDescent="0.25">
      <c r="A124" s="104"/>
      <c r="B124" s="105" t="s">
        <v>36</v>
      </c>
      <c r="C124" s="5" t="s">
        <v>20</v>
      </c>
      <c r="D124" s="7">
        <v>10</v>
      </c>
      <c r="E124" s="9">
        <f t="shared" si="16"/>
        <v>6.9444444444444448E-2</v>
      </c>
      <c r="F124" s="9">
        <f t="shared" si="17"/>
        <v>0.14583333333333331</v>
      </c>
      <c r="G124" s="9">
        <f t="shared" si="18"/>
        <v>0.16666666666666669</v>
      </c>
      <c r="H124" s="9">
        <f t="shared" si="19"/>
        <v>0.19444444444444445</v>
      </c>
      <c r="I124" s="9">
        <f t="shared" si="20"/>
        <v>0.19444444444444445</v>
      </c>
      <c r="J124" s="9"/>
      <c r="K124" s="9"/>
      <c r="L124" s="9"/>
      <c r="M124" s="9"/>
      <c r="N124" s="9"/>
    </row>
    <row r="125" spans="1:14" x14ac:dyDescent="0.25">
      <c r="A125" s="104"/>
      <c r="B125" s="105"/>
      <c r="C125" s="5" t="s">
        <v>21</v>
      </c>
      <c r="D125" s="7">
        <v>17</v>
      </c>
      <c r="E125" s="9">
        <f t="shared" si="16"/>
        <v>4.084967320261438E-2</v>
      </c>
      <c r="F125" s="9">
        <f t="shared" si="17"/>
        <v>8.5784313725490197E-2</v>
      </c>
      <c r="G125" s="9">
        <f t="shared" si="18"/>
        <v>9.8039215686274508E-2</v>
      </c>
      <c r="H125" s="9">
        <f t="shared" si="19"/>
        <v>0.11437908496732026</v>
      </c>
      <c r="I125" s="9">
        <f t="shared" si="20"/>
        <v>0.11437908496732026</v>
      </c>
      <c r="J125" s="9"/>
      <c r="K125" s="9"/>
      <c r="L125" s="9"/>
      <c r="M125" s="9"/>
      <c r="N125" s="9"/>
    </row>
    <row r="126" spans="1:14" ht="13.2" customHeight="1" x14ac:dyDescent="0.25">
      <c r="A126" s="104"/>
      <c r="B126" s="105" t="s">
        <v>37</v>
      </c>
      <c r="C126" s="5" t="s">
        <v>20</v>
      </c>
      <c r="D126" s="7">
        <v>10</v>
      </c>
      <c r="E126" s="9">
        <f t="shared" si="16"/>
        <v>6.9444444444444448E-2</v>
      </c>
      <c r="F126" s="9">
        <f t="shared" si="17"/>
        <v>0.14583333333333331</v>
      </c>
      <c r="G126" s="9">
        <f t="shared" si="18"/>
        <v>0.16666666666666669</v>
      </c>
      <c r="H126" s="9">
        <f t="shared" si="19"/>
        <v>0.19444444444444445</v>
      </c>
      <c r="I126" s="9">
        <f t="shared" si="20"/>
        <v>0.19444444444444445</v>
      </c>
      <c r="J126" s="9"/>
      <c r="K126" s="9"/>
      <c r="L126" s="9"/>
      <c r="M126" s="9"/>
      <c r="N126" s="9"/>
    </row>
    <row r="127" spans="1:14" x14ac:dyDescent="0.25">
      <c r="A127" s="104"/>
      <c r="B127" s="105"/>
      <c r="C127" s="5" t="s">
        <v>21</v>
      </c>
      <c r="D127" s="7">
        <v>15</v>
      </c>
      <c r="E127" s="9">
        <f t="shared" si="16"/>
        <v>4.6296296296296294E-2</v>
      </c>
      <c r="F127" s="9">
        <f t="shared" si="17"/>
        <v>9.7222222222222224E-2</v>
      </c>
      <c r="G127" s="9">
        <f t="shared" si="18"/>
        <v>0.11111111111111112</v>
      </c>
      <c r="H127" s="9">
        <f t="shared" si="19"/>
        <v>0.12962962962962962</v>
      </c>
      <c r="I127" s="9">
        <f t="shared" si="20"/>
        <v>0.12962962962962962</v>
      </c>
      <c r="J127" s="9"/>
      <c r="K127" s="9"/>
      <c r="L127" s="9"/>
      <c r="M127" s="9"/>
      <c r="N127" s="9"/>
    </row>
    <row r="128" spans="1:14" ht="13.2" customHeight="1" x14ac:dyDescent="0.25">
      <c r="A128" s="104"/>
      <c r="B128" s="105" t="s">
        <v>38</v>
      </c>
      <c r="C128" s="5" t="s">
        <v>20</v>
      </c>
      <c r="D128" s="7">
        <v>0</v>
      </c>
      <c r="E128" s="9"/>
      <c r="F128" s="9"/>
      <c r="G128" s="9"/>
      <c r="H128" s="9"/>
      <c r="I128" s="9"/>
      <c r="J128" s="9"/>
      <c r="K128" s="9"/>
      <c r="L128" s="9"/>
      <c r="M128" s="9"/>
      <c r="N128" s="9"/>
    </row>
    <row r="129" spans="1:14" x14ac:dyDescent="0.25">
      <c r="A129" s="104"/>
      <c r="B129" s="105"/>
      <c r="C129" s="5" t="s">
        <v>21</v>
      </c>
      <c r="D129" s="7">
        <v>10</v>
      </c>
      <c r="E129" s="9">
        <f>$E$7/E66/D66</f>
        <v>6.9444444444444448E-2</v>
      </c>
      <c r="F129" s="9">
        <f>$F$7/F66/D66</f>
        <v>0.14583333333333331</v>
      </c>
      <c r="G129" s="9">
        <f>$G$7/G66/D66</f>
        <v>0.16666666666666669</v>
      </c>
      <c r="H129" s="9">
        <f>$H$7/H66/D66</f>
        <v>0.19444444444444445</v>
      </c>
      <c r="I129" s="9">
        <f>$I$7/I66/D66</f>
        <v>0.19444444444444445</v>
      </c>
      <c r="J129" s="9"/>
      <c r="K129" s="9"/>
      <c r="L129" s="9"/>
      <c r="M129" s="9"/>
      <c r="N129" s="9"/>
    </row>
    <row r="130" spans="1:14" ht="13.2" customHeight="1" x14ac:dyDescent="0.25">
      <c r="A130" s="104"/>
      <c r="B130" s="105" t="s">
        <v>40</v>
      </c>
      <c r="C130" s="5" t="s">
        <v>20</v>
      </c>
      <c r="D130" s="7">
        <v>10</v>
      </c>
      <c r="E130" s="9">
        <f>$E$7/E67/D67</f>
        <v>6.9444444444444448E-2</v>
      </c>
      <c r="F130" s="9">
        <f>$F$7/F67/D67</f>
        <v>0.14583333333333331</v>
      </c>
      <c r="G130" s="9">
        <f>$G$7/G67/D67</f>
        <v>0.16666666666666669</v>
      </c>
      <c r="H130" s="9">
        <f>$H$7/H67/D67</f>
        <v>0.19444444444444445</v>
      </c>
      <c r="I130" s="9">
        <f>$I$7/I67/D67</f>
        <v>0.19444444444444445</v>
      </c>
      <c r="J130" s="9"/>
      <c r="K130" s="9"/>
      <c r="L130" s="9"/>
      <c r="M130" s="9"/>
      <c r="N130" s="9"/>
    </row>
    <row r="131" spans="1:14" x14ac:dyDescent="0.25">
      <c r="A131" s="104"/>
      <c r="B131" s="105"/>
      <c r="C131" s="5" t="s">
        <v>21</v>
      </c>
      <c r="D131" s="7">
        <v>10</v>
      </c>
      <c r="E131" s="9">
        <f>$E$7/E68/D68</f>
        <v>6.9444444444444448E-2</v>
      </c>
      <c r="F131" s="9">
        <f>$F$7/F68/D68</f>
        <v>0.14583333333333331</v>
      </c>
      <c r="G131" s="9">
        <f>$G$7/G68/D68</f>
        <v>0.16666666666666669</v>
      </c>
      <c r="H131" s="9">
        <f>$H$7/H68/D68</f>
        <v>0.19444444444444445</v>
      </c>
      <c r="I131" s="9">
        <f>$I$7/I68/D68</f>
        <v>0.19444444444444445</v>
      </c>
      <c r="J131" s="9"/>
      <c r="K131" s="9"/>
      <c r="L131" s="9"/>
      <c r="M131" s="9"/>
      <c r="N131" s="9"/>
    </row>
    <row r="132" spans="1:14" ht="13.2" customHeight="1" x14ac:dyDescent="0.25">
      <c r="A132" s="104"/>
      <c r="B132" s="105" t="s">
        <v>41</v>
      </c>
      <c r="C132" s="5" t="s">
        <v>20</v>
      </c>
      <c r="D132" s="7">
        <v>10</v>
      </c>
      <c r="E132" s="9">
        <f>$E$7/E69/D69</f>
        <v>6.9444444444444448E-2</v>
      </c>
      <c r="F132" s="9">
        <f>$F$7/F69/D69</f>
        <v>0.14583333333333331</v>
      </c>
      <c r="G132" s="9">
        <f>$G$7/G69/D69</f>
        <v>0.16666666666666669</v>
      </c>
      <c r="H132" s="9">
        <f>$H$7/H69/D69</f>
        <v>0.19444444444444445</v>
      </c>
      <c r="I132" s="9">
        <f>$I$7/I69/D69</f>
        <v>0.19444444444444445</v>
      </c>
      <c r="J132" s="9"/>
      <c r="K132" s="9"/>
      <c r="L132" s="9"/>
      <c r="M132" s="9"/>
      <c r="N132" s="9"/>
    </row>
    <row r="133" spans="1:14" x14ac:dyDescent="0.25">
      <c r="A133" s="104"/>
      <c r="B133" s="105"/>
      <c r="C133" s="5" t="s">
        <v>21</v>
      </c>
      <c r="D133" s="7">
        <v>0</v>
      </c>
      <c r="E133" s="9"/>
      <c r="F133" s="9"/>
      <c r="G133" s="9"/>
      <c r="H133" s="9"/>
      <c r="I133" s="9"/>
      <c r="J133" s="9"/>
      <c r="K133" s="9"/>
      <c r="L133" s="9"/>
      <c r="M133" s="9"/>
      <c r="N133" s="9"/>
    </row>
    <row r="134" spans="1:14" ht="12.75" x14ac:dyDescent="0.2">
      <c r="A134" s="10"/>
      <c r="B134" s="11"/>
      <c r="C134" s="12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</row>
    <row r="135" spans="1:14" ht="13.2" customHeight="1" x14ac:dyDescent="0.25">
      <c r="A135" s="106" t="s">
        <v>45</v>
      </c>
      <c r="B135" s="106"/>
      <c r="C135" s="106"/>
      <c r="D135" s="10"/>
      <c r="E135" s="10">
        <v>9555</v>
      </c>
      <c r="F135" s="10"/>
      <c r="G135" s="10"/>
      <c r="H135" s="10"/>
      <c r="I135" s="10"/>
      <c r="J135" s="10"/>
      <c r="K135" s="10"/>
      <c r="L135" s="10"/>
      <c r="M135" s="10"/>
      <c r="N135" s="10"/>
    </row>
    <row r="136" spans="1:14" ht="13.2" customHeight="1" x14ac:dyDescent="0.25">
      <c r="A136" s="106" t="s">
        <v>46</v>
      </c>
      <c r="B136" s="106"/>
      <c r="C136" s="106"/>
      <c r="D136" s="10"/>
      <c r="E136" s="13">
        <f>(1.6*0.1+1.9*0.9)</f>
        <v>1.87</v>
      </c>
      <c r="F136" s="10"/>
      <c r="G136" s="10"/>
      <c r="H136" s="10"/>
      <c r="I136" s="10"/>
      <c r="J136" s="10"/>
      <c r="K136" s="10"/>
      <c r="L136" s="10"/>
      <c r="M136" s="10"/>
      <c r="N136" s="10"/>
    </row>
    <row r="137" spans="1:14" ht="13.2" customHeight="1" x14ac:dyDescent="0.25">
      <c r="A137" s="106" t="s">
        <v>47</v>
      </c>
      <c r="B137" s="106"/>
      <c r="C137" s="106"/>
      <c r="D137" s="10"/>
      <c r="E137" s="10">
        <v>1.3</v>
      </c>
      <c r="F137" s="10"/>
      <c r="G137" s="10"/>
      <c r="H137" s="10"/>
      <c r="I137" s="10"/>
      <c r="J137" s="10"/>
      <c r="K137" s="10"/>
      <c r="L137" s="10"/>
      <c r="M137" s="10"/>
      <c r="N137" s="10"/>
    </row>
    <row r="138" spans="1:14" ht="13.2" customHeight="1" x14ac:dyDescent="0.25">
      <c r="A138" s="106" t="s">
        <v>48</v>
      </c>
      <c r="B138" s="106"/>
      <c r="C138" s="106"/>
      <c r="D138" s="10"/>
      <c r="E138" s="10">
        <v>1.302</v>
      </c>
      <c r="F138" s="10"/>
      <c r="G138" s="10"/>
      <c r="H138" s="10"/>
      <c r="I138" s="10"/>
      <c r="J138" s="10"/>
      <c r="K138" s="10"/>
      <c r="L138" s="10"/>
      <c r="M138" s="10"/>
      <c r="N138" s="10"/>
    </row>
    <row r="139" spans="1:14" ht="13.2" customHeight="1" x14ac:dyDescent="0.25">
      <c r="A139" s="106" t="s">
        <v>49</v>
      </c>
      <c r="B139" s="106"/>
      <c r="C139" s="106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</row>
    <row r="140" spans="1:14" ht="13.2" customHeight="1" x14ac:dyDescent="0.25">
      <c r="A140" s="104" t="s">
        <v>18</v>
      </c>
      <c r="B140" s="105" t="s">
        <v>44</v>
      </c>
      <c r="C140" s="5" t="s">
        <v>20</v>
      </c>
      <c r="D140" s="6">
        <v>19</v>
      </c>
      <c r="E140" s="9">
        <f t="shared" ref="E140:N155" si="21">E72*$E$135*$E$136*$E$138*$E$137</f>
        <v>1105.3772993421053</v>
      </c>
      <c r="F140" s="9">
        <f t="shared" si="21"/>
        <v>2321.2923286184214</v>
      </c>
      <c r="G140" s="9">
        <f t="shared" si="21"/>
        <v>2652.9055184210533</v>
      </c>
      <c r="H140" s="9">
        <f t="shared" si="21"/>
        <v>3095.0564381578952</v>
      </c>
      <c r="I140" s="9">
        <f t="shared" si="21"/>
        <v>3095.0564381578952</v>
      </c>
      <c r="J140" s="9">
        <f t="shared" si="21"/>
        <v>1326.4527592105267</v>
      </c>
      <c r="K140" s="9">
        <f t="shared" si="21"/>
        <v>2652.9055184210533</v>
      </c>
      <c r="L140" s="9">
        <f t="shared" si="21"/>
        <v>3183.4866221052635</v>
      </c>
      <c r="M140" s="9">
        <f t="shared" si="21"/>
        <v>3714.067725789474</v>
      </c>
      <c r="N140" s="9">
        <f t="shared" si="21"/>
        <v>3714.067725789474</v>
      </c>
    </row>
    <row r="141" spans="1:14" x14ac:dyDescent="0.25">
      <c r="A141" s="104"/>
      <c r="B141" s="105"/>
      <c r="C141" s="5" t="s">
        <v>21</v>
      </c>
      <c r="D141" s="6">
        <v>23</v>
      </c>
      <c r="E141" s="9">
        <f t="shared" si="21"/>
        <v>913.13776902173913</v>
      </c>
      <c r="F141" s="9">
        <f t="shared" si="21"/>
        <v>1917.5893149456522</v>
      </c>
      <c r="G141" s="9">
        <f t="shared" si="21"/>
        <v>2191.5306456521744</v>
      </c>
      <c r="H141" s="9">
        <f t="shared" si="21"/>
        <v>2556.78575326087</v>
      </c>
      <c r="I141" s="9">
        <f t="shared" si="21"/>
        <v>2556.78575326087</v>
      </c>
      <c r="J141" s="9">
        <f t="shared" si="21"/>
        <v>1095.7653228260872</v>
      </c>
      <c r="K141" s="9">
        <f t="shared" si="21"/>
        <v>2191.5306456521744</v>
      </c>
      <c r="L141" s="9">
        <f t="shared" si="21"/>
        <v>2629.8367747826087</v>
      </c>
      <c r="M141" s="9">
        <f t="shared" si="21"/>
        <v>3068.1429039130439</v>
      </c>
      <c r="N141" s="9">
        <f t="shared" si="21"/>
        <v>3068.1429039130439</v>
      </c>
    </row>
    <row r="142" spans="1:14" ht="13.2" customHeight="1" x14ac:dyDescent="0.25">
      <c r="A142" s="104"/>
      <c r="B142" s="102" t="s">
        <v>22</v>
      </c>
      <c r="C142" s="5" t="s">
        <v>20</v>
      </c>
      <c r="D142" s="6">
        <v>15</v>
      </c>
      <c r="E142" s="9">
        <f t="shared" si="21"/>
        <v>1400.144579166667</v>
      </c>
      <c r="F142" s="9">
        <f t="shared" si="21"/>
        <v>2940.3036162500002</v>
      </c>
      <c r="G142" s="9">
        <f t="shared" si="21"/>
        <v>3360.3469900000005</v>
      </c>
      <c r="H142" s="9">
        <f t="shared" si="21"/>
        <v>3920.4048216666674</v>
      </c>
      <c r="I142" s="9">
        <f t="shared" si="21"/>
        <v>3920.4048216666674</v>
      </c>
      <c r="J142" s="9"/>
      <c r="K142" s="9"/>
      <c r="L142" s="9"/>
      <c r="M142" s="9"/>
      <c r="N142" s="9"/>
    </row>
    <row r="143" spans="1:14" x14ac:dyDescent="0.25">
      <c r="A143" s="104"/>
      <c r="B143" s="102"/>
      <c r="C143" s="5" t="s">
        <v>21</v>
      </c>
      <c r="D143" s="6">
        <v>20</v>
      </c>
      <c r="E143" s="9">
        <f t="shared" si="21"/>
        <v>1050.1084343750003</v>
      </c>
      <c r="F143" s="9">
        <f t="shared" si="21"/>
        <v>2205.2277121874995</v>
      </c>
      <c r="G143" s="9">
        <f t="shared" si="21"/>
        <v>2520.2602425000009</v>
      </c>
      <c r="H143" s="9">
        <f t="shared" si="21"/>
        <v>2940.3036162500002</v>
      </c>
      <c r="I143" s="9">
        <f t="shared" si="21"/>
        <v>2940.3036162500002</v>
      </c>
      <c r="J143" s="9"/>
      <c r="K143" s="9"/>
      <c r="L143" s="9"/>
      <c r="M143" s="9"/>
      <c r="N143" s="9"/>
    </row>
    <row r="144" spans="1:14" ht="13.2" customHeight="1" x14ac:dyDescent="0.25">
      <c r="A144" s="104"/>
      <c r="B144" s="102" t="s">
        <v>23</v>
      </c>
      <c r="C144" s="5" t="s">
        <v>20</v>
      </c>
      <c r="D144" s="6">
        <v>10</v>
      </c>
      <c r="E144" s="9">
        <f t="shared" si="21"/>
        <v>2100.2168687500007</v>
      </c>
      <c r="F144" s="9">
        <f t="shared" si="21"/>
        <v>4410.455424374999</v>
      </c>
      <c r="G144" s="9">
        <f t="shared" si="21"/>
        <v>5040.5204850000018</v>
      </c>
      <c r="H144" s="9">
        <f t="shared" si="21"/>
        <v>5880.6072325000005</v>
      </c>
      <c r="I144" s="9">
        <f t="shared" si="21"/>
        <v>5880.6072325000005</v>
      </c>
      <c r="J144" s="9"/>
      <c r="K144" s="9"/>
      <c r="L144" s="9"/>
      <c r="M144" s="9"/>
      <c r="N144" s="9"/>
    </row>
    <row r="145" spans="1:14" x14ac:dyDescent="0.25">
      <c r="A145" s="104"/>
      <c r="B145" s="102"/>
      <c r="C145" s="5" t="s">
        <v>21</v>
      </c>
      <c r="D145" s="6">
        <v>15</v>
      </c>
      <c r="E145" s="9">
        <f t="shared" si="21"/>
        <v>1400.144579166667</v>
      </c>
      <c r="F145" s="9">
        <f t="shared" si="21"/>
        <v>2940.3036162500002</v>
      </c>
      <c r="G145" s="9">
        <f t="shared" si="21"/>
        <v>3360.3469900000005</v>
      </c>
      <c r="H145" s="9">
        <f t="shared" si="21"/>
        <v>3920.4048216666674</v>
      </c>
      <c r="I145" s="9">
        <f t="shared" si="21"/>
        <v>3920.4048216666674</v>
      </c>
      <c r="J145" s="9"/>
      <c r="K145" s="9"/>
      <c r="L145" s="9"/>
      <c r="M145" s="9"/>
      <c r="N145" s="9"/>
    </row>
    <row r="146" spans="1:14" ht="13.2" customHeight="1" x14ac:dyDescent="0.25">
      <c r="A146" s="104"/>
      <c r="B146" s="102" t="s">
        <v>24</v>
      </c>
      <c r="C146" s="5" t="s">
        <v>20</v>
      </c>
      <c r="D146" s="6">
        <v>15</v>
      </c>
      <c r="E146" s="9">
        <f t="shared" si="21"/>
        <v>1400.144579166667</v>
      </c>
      <c r="F146" s="9">
        <f t="shared" si="21"/>
        <v>2940.3036162500002</v>
      </c>
      <c r="G146" s="9">
        <f t="shared" si="21"/>
        <v>3360.3469900000005</v>
      </c>
      <c r="H146" s="9">
        <f t="shared" si="21"/>
        <v>3920.4048216666674</v>
      </c>
      <c r="I146" s="9">
        <f t="shared" si="21"/>
        <v>3920.4048216666674</v>
      </c>
      <c r="J146" s="9"/>
      <c r="K146" s="9"/>
      <c r="L146" s="9"/>
      <c r="M146" s="9"/>
      <c r="N146" s="9"/>
    </row>
    <row r="147" spans="1:14" x14ac:dyDescent="0.25">
      <c r="A147" s="104"/>
      <c r="B147" s="102"/>
      <c r="C147" s="5" t="s">
        <v>21</v>
      </c>
      <c r="D147" s="6">
        <v>20</v>
      </c>
      <c r="E147" s="9">
        <f t="shared" si="21"/>
        <v>1050.1084343750003</v>
      </c>
      <c r="F147" s="9">
        <f t="shared" si="21"/>
        <v>2205.2277121874995</v>
      </c>
      <c r="G147" s="9">
        <f t="shared" si="21"/>
        <v>2520.2602425000009</v>
      </c>
      <c r="H147" s="9">
        <f t="shared" si="21"/>
        <v>2940.3036162500002</v>
      </c>
      <c r="I147" s="9">
        <f t="shared" si="21"/>
        <v>2940.3036162500002</v>
      </c>
      <c r="J147" s="9"/>
      <c r="K147" s="9"/>
      <c r="L147" s="9"/>
      <c r="M147" s="9"/>
      <c r="N147" s="9"/>
    </row>
    <row r="148" spans="1:14" ht="16.5" customHeight="1" x14ac:dyDescent="0.25">
      <c r="A148" s="104"/>
      <c r="B148" s="102" t="s">
        <v>25</v>
      </c>
      <c r="C148" s="5" t="s">
        <v>20</v>
      </c>
      <c r="D148" s="6">
        <v>10</v>
      </c>
      <c r="E148" s="9">
        <f t="shared" si="21"/>
        <v>2100.2168687500007</v>
      </c>
      <c r="F148" s="9">
        <f t="shared" si="21"/>
        <v>4410.455424374999</v>
      </c>
      <c r="G148" s="9">
        <f t="shared" si="21"/>
        <v>5040.5204850000018</v>
      </c>
      <c r="H148" s="9">
        <f t="shared" si="21"/>
        <v>5880.6072325000005</v>
      </c>
      <c r="I148" s="9">
        <f t="shared" si="21"/>
        <v>5880.6072325000005</v>
      </c>
      <c r="J148" s="9"/>
      <c r="K148" s="9"/>
      <c r="L148" s="9"/>
      <c r="M148" s="9"/>
      <c r="N148" s="9"/>
    </row>
    <row r="149" spans="1:14" ht="20.25" customHeight="1" x14ac:dyDescent="0.25">
      <c r="A149" s="104"/>
      <c r="B149" s="102"/>
      <c r="C149" s="5" t="s">
        <v>21</v>
      </c>
      <c r="D149" s="6">
        <v>15</v>
      </c>
      <c r="E149" s="9">
        <f t="shared" si="21"/>
        <v>1400.144579166667</v>
      </c>
      <c r="F149" s="9">
        <f t="shared" si="21"/>
        <v>2940.3036162500002</v>
      </c>
      <c r="G149" s="9">
        <f t="shared" si="21"/>
        <v>3360.3469900000005</v>
      </c>
      <c r="H149" s="9">
        <f t="shared" si="21"/>
        <v>3920.4048216666674</v>
      </c>
      <c r="I149" s="9">
        <f t="shared" si="21"/>
        <v>3920.4048216666674</v>
      </c>
      <c r="J149" s="9"/>
      <c r="K149" s="9"/>
      <c r="L149" s="9"/>
      <c r="M149" s="9"/>
      <c r="N149" s="9"/>
    </row>
    <row r="150" spans="1:14" ht="22.5" customHeight="1" x14ac:dyDescent="0.25">
      <c r="A150" s="104"/>
      <c r="B150" s="102" t="s">
        <v>26</v>
      </c>
      <c r="C150" s="5" t="s">
        <v>20</v>
      </c>
      <c r="D150" s="6">
        <v>10</v>
      </c>
      <c r="E150" s="9">
        <f t="shared" si="21"/>
        <v>2100.2168687500007</v>
      </c>
      <c r="F150" s="9">
        <f t="shared" si="21"/>
        <v>4410.455424374999</v>
      </c>
      <c r="G150" s="9">
        <f t="shared" si="21"/>
        <v>5040.5204850000018</v>
      </c>
      <c r="H150" s="9">
        <f t="shared" si="21"/>
        <v>5880.6072325000005</v>
      </c>
      <c r="I150" s="9">
        <f t="shared" si="21"/>
        <v>5880.6072325000005</v>
      </c>
      <c r="J150" s="9"/>
      <c r="K150" s="9"/>
      <c r="L150" s="9"/>
      <c r="M150" s="9"/>
      <c r="N150" s="9"/>
    </row>
    <row r="151" spans="1:14" x14ac:dyDescent="0.25">
      <c r="A151" s="104"/>
      <c r="B151" s="102"/>
      <c r="C151" s="5" t="s">
        <v>21</v>
      </c>
      <c r="D151" s="6">
        <v>10</v>
      </c>
      <c r="E151" s="9">
        <f t="shared" si="21"/>
        <v>2100.2168687500007</v>
      </c>
      <c r="F151" s="9">
        <f t="shared" si="21"/>
        <v>4410.455424374999</v>
      </c>
      <c r="G151" s="9">
        <f t="shared" si="21"/>
        <v>5040.5204850000018</v>
      </c>
      <c r="H151" s="9">
        <f t="shared" si="21"/>
        <v>5880.6072325000005</v>
      </c>
      <c r="I151" s="9">
        <f t="shared" si="21"/>
        <v>5880.6072325000005</v>
      </c>
      <c r="J151" s="9"/>
      <c r="K151" s="9"/>
      <c r="L151" s="9"/>
      <c r="M151" s="9"/>
      <c r="N151" s="9"/>
    </row>
    <row r="152" spans="1:14" ht="18.75" customHeight="1" x14ac:dyDescent="0.25">
      <c r="A152" s="104"/>
      <c r="B152" s="102" t="s">
        <v>27</v>
      </c>
      <c r="C152" s="5" t="s">
        <v>20</v>
      </c>
      <c r="D152" s="6">
        <v>5</v>
      </c>
      <c r="E152" s="9">
        <f t="shared" si="21"/>
        <v>4200.4337375000014</v>
      </c>
      <c r="F152" s="9">
        <f t="shared" si="21"/>
        <v>8820.910848749998</v>
      </c>
      <c r="G152" s="9">
        <f t="shared" si="21"/>
        <v>10081.040970000004</v>
      </c>
      <c r="H152" s="9">
        <f t="shared" si="21"/>
        <v>11761.214465000001</v>
      </c>
      <c r="I152" s="9">
        <f t="shared" si="21"/>
        <v>11761.214465000001</v>
      </c>
      <c r="J152" s="9"/>
      <c r="K152" s="9"/>
      <c r="L152" s="9"/>
      <c r="M152" s="9"/>
      <c r="N152" s="9"/>
    </row>
    <row r="153" spans="1:14" ht="21.75" customHeight="1" x14ac:dyDescent="0.25">
      <c r="A153" s="104"/>
      <c r="B153" s="102"/>
      <c r="C153" s="5" t="s">
        <v>21</v>
      </c>
      <c r="D153" s="6">
        <v>5</v>
      </c>
      <c r="E153" s="9">
        <f t="shared" si="21"/>
        <v>4200.4337375000014</v>
      </c>
      <c r="F153" s="9">
        <f t="shared" si="21"/>
        <v>8820.910848749998</v>
      </c>
      <c r="G153" s="9">
        <f t="shared" si="21"/>
        <v>10081.040970000004</v>
      </c>
      <c r="H153" s="9">
        <f t="shared" si="21"/>
        <v>11761.214465000001</v>
      </c>
      <c r="I153" s="9">
        <f t="shared" si="21"/>
        <v>11761.214465000001</v>
      </c>
      <c r="J153" s="9"/>
      <c r="K153" s="9"/>
      <c r="L153" s="9"/>
      <c r="M153" s="9"/>
      <c r="N153" s="9"/>
    </row>
    <row r="154" spans="1:14" ht="13.2" customHeight="1" x14ac:dyDescent="0.25">
      <c r="A154" s="104" t="s">
        <v>28</v>
      </c>
      <c r="B154" s="105" t="s">
        <v>29</v>
      </c>
      <c r="C154" s="5" t="s">
        <v>20</v>
      </c>
      <c r="D154" s="6">
        <v>6</v>
      </c>
      <c r="E154" s="9">
        <f t="shared" si="21"/>
        <v>5040.5204850000009</v>
      </c>
      <c r="F154" s="9">
        <f t="shared" si="21"/>
        <v>10585.093018500003</v>
      </c>
      <c r="G154" s="9">
        <f t="shared" si="21"/>
        <v>12097.249163999999</v>
      </c>
      <c r="H154" s="9">
        <f t="shared" si="21"/>
        <v>14113.457357999996</v>
      </c>
      <c r="I154" s="9">
        <f t="shared" si="21"/>
        <v>14113.457357999996</v>
      </c>
      <c r="J154" s="9">
        <f t="shared" si="21"/>
        <v>6048.6245819999995</v>
      </c>
      <c r="K154" s="9">
        <f t="shared" si="21"/>
        <v>12097.249163999999</v>
      </c>
      <c r="L154" s="9">
        <f t="shared" si="21"/>
        <v>14516.698996800002</v>
      </c>
      <c r="M154" s="9">
        <f t="shared" si="21"/>
        <v>16936.148829599999</v>
      </c>
      <c r="N154" s="9">
        <f t="shared" si="21"/>
        <v>16936.148829599999</v>
      </c>
    </row>
    <row r="155" spans="1:14" x14ac:dyDescent="0.25">
      <c r="A155" s="104"/>
      <c r="B155" s="105"/>
      <c r="C155" s="5" t="s">
        <v>21</v>
      </c>
      <c r="D155" s="6">
        <v>10</v>
      </c>
      <c r="E155" s="9">
        <f t="shared" si="21"/>
        <v>3024.3122910000006</v>
      </c>
      <c r="F155" s="9">
        <f t="shared" si="21"/>
        <v>6351.0558111000018</v>
      </c>
      <c r="G155" s="9">
        <f t="shared" si="21"/>
        <v>7258.3494984000008</v>
      </c>
      <c r="H155" s="9">
        <f t="shared" si="21"/>
        <v>8468.0744147999994</v>
      </c>
      <c r="I155" s="9">
        <f t="shared" si="21"/>
        <v>8468.0744147999994</v>
      </c>
      <c r="J155" s="9">
        <f t="shared" si="21"/>
        <v>3629.1747492000004</v>
      </c>
      <c r="K155" s="9">
        <f t="shared" si="21"/>
        <v>7258.3494984000008</v>
      </c>
      <c r="L155" s="9">
        <f t="shared" si="21"/>
        <v>8710.0193980799995</v>
      </c>
      <c r="M155" s="9">
        <f t="shared" si="21"/>
        <v>10161.689297759998</v>
      </c>
      <c r="N155" s="9">
        <f t="shared" si="21"/>
        <v>10161.689297759998</v>
      </c>
    </row>
    <row r="156" spans="1:14" ht="13.2" customHeight="1" x14ac:dyDescent="0.25">
      <c r="A156" s="104"/>
      <c r="B156" s="105" t="s">
        <v>30</v>
      </c>
      <c r="C156" s="5" t="s">
        <v>20</v>
      </c>
      <c r="D156" s="6">
        <v>0</v>
      </c>
      <c r="E156" s="9">
        <f t="shared" ref="E156:N171" si="22">E88*$E$135*$E$136*$E$138*$E$137</f>
        <v>0</v>
      </c>
      <c r="F156" s="9">
        <f t="shared" si="22"/>
        <v>0</v>
      </c>
      <c r="G156" s="9">
        <f t="shared" si="22"/>
        <v>0</v>
      </c>
      <c r="H156" s="9">
        <f t="shared" si="22"/>
        <v>0</v>
      </c>
      <c r="I156" s="9">
        <f t="shared" si="22"/>
        <v>0</v>
      </c>
      <c r="J156" s="9">
        <f t="shared" si="22"/>
        <v>0</v>
      </c>
      <c r="K156" s="9">
        <f t="shared" si="22"/>
        <v>0</v>
      </c>
      <c r="L156" s="9">
        <f t="shared" si="22"/>
        <v>0</v>
      </c>
      <c r="M156" s="9">
        <f t="shared" si="22"/>
        <v>0</v>
      </c>
      <c r="N156" s="9">
        <f t="shared" si="22"/>
        <v>0</v>
      </c>
    </row>
    <row r="157" spans="1:14" x14ac:dyDescent="0.25">
      <c r="A157" s="104"/>
      <c r="B157" s="105"/>
      <c r="C157" s="5" t="s">
        <v>21</v>
      </c>
      <c r="D157" s="6">
        <v>12</v>
      </c>
      <c r="E157" s="9">
        <f t="shared" si="22"/>
        <v>2520.2602425000005</v>
      </c>
      <c r="F157" s="9">
        <f t="shared" si="22"/>
        <v>5292.5465092500017</v>
      </c>
      <c r="G157" s="9">
        <f t="shared" si="22"/>
        <v>6048.6245819999995</v>
      </c>
      <c r="H157" s="9">
        <f t="shared" si="22"/>
        <v>7056.728678999998</v>
      </c>
      <c r="I157" s="9">
        <f t="shared" si="22"/>
        <v>7056.728678999998</v>
      </c>
      <c r="J157" s="9">
        <f t="shared" si="22"/>
        <v>3024.3122909999997</v>
      </c>
      <c r="K157" s="9">
        <f t="shared" si="22"/>
        <v>6048.6245819999995</v>
      </c>
      <c r="L157" s="9">
        <f t="shared" si="22"/>
        <v>7258.3494984000008</v>
      </c>
      <c r="M157" s="9">
        <f t="shared" si="22"/>
        <v>8468.0744147999994</v>
      </c>
      <c r="N157" s="9">
        <f t="shared" si="22"/>
        <v>8468.0744147999994</v>
      </c>
    </row>
    <row r="158" spans="1:14" ht="13.2" customHeight="1" x14ac:dyDescent="0.25">
      <c r="A158" s="104"/>
      <c r="B158" s="105" t="s">
        <v>31</v>
      </c>
      <c r="C158" s="5" t="s">
        <v>20</v>
      </c>
      <c r="D158" s="6">
        <v>6</v>
      </c>
      <c r="E158" s="9">
        <f t="shared" si="22"/>
        <v>5040.5204850000009</v>
      </c>
      <c r="F158" s="9">
        <f t="shared" si="22"/>
        <v>10585.093018500003</v>
      </c>
      <c r="G158" s="9">
        <f t="shared" si="22"/>
        <v>12097.249163999999</v>
      </c>
      <c r="H158" s="9">
        <f t="shared" si="22"/>
        <v>14113.457357999996</v>
      </c>
      <c r="I158" s="9">
        <f t="shared" si="22"/>
        <v>14113.457357999996</v>
      </c>
      <c r="J158" s="9">
        <f t="shared" si="22"/>
        <v>6048.6245819999995</v>
      </c>
      <c r="K158" s="9">
        <f t="shared" si="22"/>
        <v>12097.249163999999</v>
      </c>
      <c r="L158" s="9">
        <f t="shared" si="22"/>
        <v>14516.698996800002</v>
      </c>
      <c r="M158" s="9">
        <f t="shared" si="22"/>
        <v>16936.148829599999</v>
      </c>
      <c r="N158" s="9">
        <f t="shared" si="22"/>
        <v>16936.148829599999</v>
      </c>
    </row>
    <row r="159" spans="1:14" x14ac:dyDescent="0.25">
      <c r="A159" s="104"/>
      <c r="B159" s="105"/>
      <c r="C159" s="5" t="s">
        <v>21</v>
      </c>
      <c r="D159" s="6">
        <v>6</v>
      </c>
      <c r="E159" s="9">
        <f t="shared" si="22"/>
        <v>5040.5204850000009</v>
      </c>
      <c r="F159" s="9">
        <f t="shared" si="22"/>
        <v>10585.093018500003</v>
      </c>
      <c r="G159" s="9">
        <f t="shared" si="22"/>
        <v>12097.249163999999</v>
      </c>
      <c r="H159" s="9">
        <f t="shared" si="22"/>
        <v>14113.457357999996</v>
      </c>
      <c r="I159" s="9">
        <f t="shared" si="22"/>
        <v>14113.457357999996</v>
      </c>
      <c r="J159" s="9">
        <f t="shared" si="22"/>
        <v>6048.6245819999995</v>
      </c>
      <c r="K159" s="9">
        <f t="shared" si="22"/>
        <v>12097.249163999999</v>
      </c>
      <c r="L159" s="9">
        <f t="shared" si="22"/>
        <v>14516.698996800002</v>
      </c>
      <c r="M159" s="9">
        <f t="shared" si="22"/>
        <v>16936.148829599999</v>
      </c>
      <c r="N159" s="9">
        <f t="shared" si="22"/>
        <v>16936.148829599999</v>
      </c>
    </row>
    <row r="160" spans="1:14" ht="13.2" customHeight="1" x14ac:dyDescent="0.25">
      <c r="A160" s="104"/>
      <c r="B160" s="105" t="s">
        <v>32</v>
      </c>
      <c r="C160" s="5" t="s">
        <v>20</v>
      </c>
      <c r="D160" s="6">
        <v>6</v>
      </c>
      <c r="E160" s="9">
        <f t="shared" si="22"/>
        <v>5040.5204850000009</v>
      </c>
      <c r="F160" s="9">
        <f t="shared" si="22"/>
        <v>10585.093018500003</v>
      </c>
      <c r="G160" s="9">
        <f t="shared" si="22"/>
        <v>12097.249163999999</v>
      </c>
      <c r="H160" s="9">
        <f t="shared" si="22"/>
        <v>14113.457357999996</v>
      </c>
      <c r="I160" s="9">
        <f t="shared" si="22"/>
        <v>14113.457357999996</v>
      </c>
      <c r="J160" s="9">
        <f t="shared" si="22"/>
        <v>6048.6245819999995</v>
      </c>
      <c r="K160" s="9">
        <f t="shared" si="22"/>
        <v>12097.249163999999</v>
      </c>
      <c r="L160" s="9">
        <f t="shared" si="22"/>
        <v>14516.698996800002</v>
      </c>
      <c r="M160" s="9">
        <f t="shared" si="22"/>
        <v>16936.148829599999</v>
      </c>
      <c r="N160" s="9">
        <f t="shared" si="22"/>
        <v>16936.148829599999</v>
      </c>
    </row>
    <row r="161" spans="1:14" x14ac:dyDescent="0.25">
      <c r="A161" s="104"/>
      <c r="B161" s="105"/>
      <c r="C161" s="5" t="s">
        <v>21</v>
      </c>
      <c r="D161" s="6">
        <v>8</v>
      </c>
      <c r="E161" s="9">
        <f t="shared" si="22"/>
        <v>3780.3903637500007</v>
      </c>
      <c r="F161" s="9">
        <f t="shared" si="22"/>
        <v>7938.8197638750007</v>
      </c>
      <c r="G161" s="9">
        <f t="shared" si="22"/>
        <v>9072.9368730000006</v>
      </c>
      <c r="H161" s="9">
        <f t="shared" si="22"/>
        <v>10585.093018500002</v>
      </c>
      <c r="I161" s="9">
        <f t="shared" si="22"/>
        <v>10585.093018500002</v>
      </c>
      <c r="J161" s="9">
        <f t="shared" si="22"/>
        <v>4536.4684365000003</v>
      </c>
      <c r="K161" s="9">
        <f t="shared" si="22"/>
        <v>9072.9368730000006</v>
      </c>
      <c r="L161" s="9">
        <f t="shared" si="22"/>
        <v>10887.524247599998</v>
      </c>
      <c r="M161" s="9">
        <f t="shared" si="22"/>
        <v>12702.111622200002</v>
      </c>
      <c r="N161" s="9">
        <f t="shared" si="22"/>
        <v>12702.111622200002</v>
      </c>
    </row>
    <row r="162" spans="1:14" ht="13.2" customHeight="1" x14ac:dyDescent="0.25">
      <c r="A162" s="104"/>
      <c r="B162" s="105" t="s">
        <v>33</v>
      </c>
      <c r="C162" s="5" t="s">
        <v>20</v>
      </c>
      <c r="D162" s="6">
        <v>6</v>
      </c>
      <c r="E162" s="9">
        <f t="shared" si="22"/>
        <v>5040.5204850000009</v>
      </c>
      <c r="F162" s="9">
        <f t="shared" si="22"/>
        <v>10585.093018500003</v>
      </c>
      <c r="G162" s="9">
        <f t="shared" si="22"/>
        <v>12097.249163999999</v>
      </c>
      <c r="H162" s="9">
        <f t="shared" si="22"/>
        <v>14113.457357999996</v>
      </c>
      <c r="I162" s="9">
        <f t="shared" si="22"/>
        <v>14113.457357999996</v>
      </c>
      <c r="J162" s="9">
        <f t="shared" si="22"/>
        <v>6048.6245819999995</v>
      </c>
      <c r="K162" s="9">
        <f t="shared" si="22"/>
        <v>12097.249163999999</v>
      </c>
      <c r="L162" s="9">
        <f t="shared" si="22"/>
        <v>14516.698996800002</v>
      </c>
      <c r="M162" s="9">
        <f t="shared" si="22"/>
        <v>16936.148829599999</v>
      </c>
      <c r="N162" s="9">
        <f t="shared" si="22"/>
        <v>16936.148829599999</v>
      </c>
    </row>
    <row r="163" spans="1:14" x14ac:dyDescent="0.25">
      <c r="A163" s="104"/>
      <c r="B163" s="105"/>
      <c r="C163" s="5" t="s">
        <v>21</v>
      </c>
      <c r="D163" s="6">
        <v>6</v>
      </c>
      <c r="E163" s="9">
        <f t="shared" si="22"/>
        <v>5040.5204850000009</v>
      </c>
      <c r="F163" s="9">
        <f t="shared" si="22"/>
        <v>10585.093018500003</v>
      </c>
      <c r="G163" s="9">
        <f t="shared" si="22"/>
        <v>12097.249163999999</v>
      </c>
      <c r="H163" s="9">
        <f t="shared" si="22"/>
        <v>14113.457357999996</v>
      </c>
      <c r="I163" s="9">
        <f t="shared" si="22"/>
        <v>14113.457357999996</v>
      </c>
      <c r="J163" s="9">
        <f t="shared" si="22"/>
        <v>6048.6245819999995</v>
      </c>
      <c r="K163" s="9">
        <f t="shared" si="22"/>
        <v>12097.249163999999</v>
      </c>
      <c r="L163" s="9">
        <f t="shared" si="22"/>
        <v>14516.698996800002</v>
      </c>
      <c r="M163" s="9">
        <f t="shared" si="22"/>
        <v>16936.148829599999</v>
      </c>
      <c r="N163" s="9">
        <f t="shared" si="22"/>
        <v>16936.148829599999</v>
      </c>
    </row>
    <row r="164" spans="1:14" ht="13.2" customHeight="1" x14ac:dyDescent="0.25">
      <c r="A164" s="104"/>
      <c r="B164" s="105" t="s">
        <v>34</v>
      </c>
      <c r="C164" s="5" t="s">
        <v>20</v>
      </c>
      <c r="D164" s="6">
        <v>6</v>
      </c>
      <c r="E164" s="9">
        <f t="shared" si="22"/>
        <v>5040.5204850000009</v>
      </c>
      <c r="F164" s="9">
        <f t="shared" si="22"/>
        <v>10585.093018500003</v>
      </c>
      <c r="G164" s="9">
        <f t="shared" si="22"/>
        <v>12097.249163999999</v>
      </c>
      <c r="H164" s="9">
        <f t="shared" si="22"/>
        <v>14113.457357999996</v>
      </c>
      <c r="I164" s="9">
        <f t="shared" si="22"/>
        <v>14113.457357999996</v>
      </c>
      <c r="J164" s="9">
        <f t="shared" si="22"/>
        <v>6048.6245819999995</v>
      </c>
      <c r="K164" s="9">
        <f t="shared" si="22"/>
        <v>12097.249163999999</v>
      </c>
      <c r="L164" s="9">
        <f t="shared" si="22"/>
        <v>14516.698996800002</v>
      </c>
      <c r="M164" s="9">
        <f t="shared" si="22"/>
        <v>16936.148829599999</v>
      </c>
      <c r="N164" s="9">
        <f t="shared" si="22"/>
        <v>16936.148829599999</v>
      </c>
    </row>
    <row r="165" spans="1:14" x14ac:dyDescent="0.25">
      <c r="A165" s="104"/>
      <c r="B165" s="105"/>
      <c r="C165" s="5" t="s">
        <v>21</v>
      </c>
      <c r="D165" s="6">
        <v>10</v>
      </c>
      <c r="E165" s="9">
        <f t="shared" si="22"/>
        <v>3024.3122910000006</v>
      </c>
      <c r="F165" s="9">
        <f t="shared" si="22"/>
        <v>6351.0558111000018</v>
      </c>
      <c r="G165" s="9">
        <f t="shared" si="22"/>
        <v>7258.3494984000008</v>
      </c>
      <c r="H165" s="9">
        <f t="shared" si="22"/>
        <v>8468.0744147999994</v>
      </c>
      <c r="I165" s="9">
        <f t="shared" si="22"/>
        <v>8468.0744147999994</v>
      </c>
      <c r="J165" s="9">
        <f t="shared" si="22"/>
        <v>3629.1747492000004</v>
      </c>
      <c r="K165" s="9">
        <f t="shared" si="22"/>
        <v>7258.3494984000008</v>
      </c>
      <c r="L165" s="9">
        <f t="shared" si="22"/>
        <v>8710.0193980799995</v>
      </c>
      <c r="M165" s="9">
        <f t="shared" si="22"/>
        <v>10161.689297759998</v>
      </c>
      <c r="N165" s="9">
        <f t="shared" si="22"/>
        <v>10161.689297759998</v>
      </c>
    </row>
    <row r="166" spans="1:14" ht="13.2" customHeight="1" x14ac:dyDescent="0.25">
      <c r="A166" s="104"/>
      <c r="B166" s="105" t="s">
        <v>35</v>
      </c>
      <c r="C166" s="5" t="s">
        <v>20</v>
      </c>
      <c r="D166" s="6">
        <v>6</v>
      </c>
      <c r="E166" s="9">
        <f t="shared" si="22"/>
        <v>5040.5204850000009</v>
      </c>
      <c r="F166" s="9">
        <f t="shared" si="22"/>
        <v>10585.093018500003</v>
      </c>
      <c r="G166" s="9">
        <f t="shared" si="22"/>
        <v>12097.249163999999</v>
      </c>
      <c r="H166" s="9">
        <f t="shared" si="22"/>
        <v>14113.457357999996</v>
      </c>
      <c r="I166" s="9">
        <f t="shared" si="22"/>
        <v>14113.457357999996</v>
      </c>
      <c r="J166" s="9">
        <f t="shared" si="22"/>
        <v>6048.6245819999995</v>
      </c>
      <c r="K166" s="9">
        <f t="shared" si="22"/>
        <v>12097.249163999999</v>
      </c>
      <c r="L166" s="9">
        <f t="shared" si="22"/>
        <v>14516.698996800002</v>
      </c>
      <c r="M166" s="9">
        <f t="shared" si="22"/>
        <v>16936.148829599999</v>
      </c>
      <c r="N166" s="9">
        <f t="shared" si="22"/>
        <v>16936.148829599999</v>
      </c>
    </row>
    <row r="167" spans="1:14" x14ac:dyDescent="0.25">
      <c r="A167" s="104"/>
      <c r="B167" s="105"/>
      <c r="C167" s="5" t="s">
        <v>21</v>
      </c>
      <c r="D167" s="6">
        <v>8</v>
      </c>
      <c r="E167" s="9">
        <f t="shared" si="22"/>
        <v>3780.3903637500007</v>
      </c>
      <c r="F167" s="9">
        <f t="shared" si="22"/>
        <v>7938.8197638750007</v>
      </c>
      <c r="G167" s="9">
        <f t="shared" si="22"/>
        <v>9072.9368730000006</v>
      </c>
      <c r="H167" s="9">
        <f t="shared" si="22"/>
        <v>10585.093018500002</v>
      </c>
      <c r="I167" s="9">
        <f t="shared" si="22"/>
        <v>10585.093018500002</v>
      </c>
      <c r="J167" s="9">
        <f t="shared" si="22"/>
        <v>4536.4684365000003</v>
      </c>
      <c r="K167" s="9">
        <f t="shared" si="22"/>
        <v>9072.9368730000006</v>
      </c>
      <c r="L167" s="9">
        <f t="shared" si="22"/>
        <v>10887.524247599998</v>
      </c>
      <c r="M167" s="9">
        <f t="shared" si="22"/>
        <v>12702.111622200002</v>
      </c>
      <c r="N167" s="9">
        <f t="shared" si="22"/>
        <v>12702.111622200002</v>
      </c>
    </row>
    <row r="168" spans="1:14" ht="13.2" customHeight="1" x14ac:dyDescent="0.25">
      <c r="A168" s="104"/>
      <c r="B168" s="105" t="s">
        <v>36</v>
      </c>
      <c r="C168" s="5" t="s">
        <v>20</v>
      </c>
      <c r="D168" s="6">
        <v>6</v>
      </c>
      <c r="E168" s="9">
        <f t="shared" si="22"/>
        <v>5040.5204850000009</v>
      </c>
      <c r="F168" s="9">
        <f t="shared" si="22"/>
        <v>10585.093018500003</v>
      </c>
      <c r="G168" s="9">
        <f t="shared" si="22"/>
        <v>12097.249163999999</v>
      </c>
      <c r="H168" s="9">
        <f t="shared" si="22"/>
        <v>14113.457357999996</v>
      </c>
      <c r="I168" s="9">
        <f t="shared" si="22"/>
        <v>14113.457357999996</v>
      </c>
      <c r="J168" s="9">
        <f t="shared" si="22"/>
        <v>6048.6245819999995</v>
      </c>
      <c r="K168" s="9">
        <f t="shared" si="22"/>
        <v>12097.249163999999</v>
      </c>
      <c r="L168" s="9">
        <f t="shared" si="22"/>
        <v>14516.698996800002</v>
      </c>
      <c r="M168" s="9">
        <f t="shared" si="22"/>
        <v>16936.148829599999</v>
      </c>
      <c r="N168" s="9">
        <f t="shared" si="22"/>
        <v>16936.148829599999</v>
      </c>
    </row>
    <row r="169" spans="1:14" x14ac:dyDescent="0.25">
      <c r="A169" s="104"/>
      <c r="B169" s="105"/>
      <c r="C169" s="5" t="s">
        <v>21</v>
      </c>
      <c r="D169" s="6">
        <v>10</v>
      </c>
      <c r="E169" s="9">
        <f t="shared" si="22"/>
        <v>3024.3122910000006</v>
      </c>
      <c r="F169" s="9">
        <f t="shared" si="22"/>
        <v>6351.0558111000018</v>
      </c>
      <c r="G169" s="9">
        <f t="shared" si="22"/>
        <v>7258.3494984000008</v>
      </c>
      <c r="H169" s="9">
        <f t="shared" si="22"/>
        <v>8468.0744147999994</v>
      </c>
      <c r="I169" s="9">
        <f t="shared" si="22"/>
        <v>8468.0744147999994</v>
      </c>
      <c r="J169" s="9">
        <f t="shared" si="22"/>
        <v>3629.1747492000004</v>
      </c>
      <c r="K169" s="9">
        <f t="shared" si="22"/>
        <v>7258.3494984000008</v>
      </c>
      <c r="L169" s="9">
        <f t="shared" si="22"/>
        <v>8710.0193980799995</v>
      </c>
      <c r="M169" s="9">
        <f t="shared" si="22"/>
        <v>10161.689297759998</v>
      </c>
      <c r="N169" s="9">
        <f t="shared" si="22"/>
        <v>10161.689297759998</v>
      </c>
    </row>
    <row r="170" spans="1:14" ht="13.2" customHeight="1" x14ac:dyDescent="0.25">
      <c r="A170" s="104"/>
      <c r="B170" s="105" t="s">
        <v>37</v>
      </c>
      <c r="C170" s="5" t="s">
        <v>20</v>
      </c>
      <c r="D170" s="6">
        <v>6</v>
      </c>
      <c r="E170" s="9">
        <f t="shared" si="22"/>
        <v>5040.5204850000009</v>
      </c>
      <c r="F170" s="9">
        <f t="shared" si="22"/>
        <v>10585.093018500003</v>
      </c>
      <c r="G170" s="9">
        <f t="shared" si="22"/>
        <v>12097.249163999999</v>
      </c>
      <c r="H170" s="9">
        <f t="shared" si="22"/>
        <v>14113.457357999996</v>
      </c>
      <c r="I170" s="9">
        <f t="shared" si="22"/>
        <v>14113.457357999996</v>
      </c>
      <c r="J170" s="9">
        <f t="shared" si="22"/>
        <v>6048.6245819999995</v>
      </c>
      <c r="K170" s="9">
        <f t="shared" si="22"/>
        <v>12097.249163999999</v>
      </c>
      <c r="L170" s="9">
        <f t="shared" si="22"/>
        <v>14516.698996800002</v>
      </c>
      <c r="M170" s="9">
        <f t="shared" si="22"/>
        <v>16936.148829599999</v>
      </c>
      <c r="N170" s="9">
        <f t="shared" si="22"/>
        <v>16936.148829599999</v>
      </c>
    </row>
    <row r="171" spans="1:14" x14ac:dyDescent="0.25">
      <c r="A171" s="104"/>
      <c r="B171" s="105"/>
      <c r="C171" s="5" t="s">
        <v>21</v>
      </c>
      <c r="D171" s="6">
        <v>10</v>
      </c>
      <c r="E171" s="9">
        <f t="shared" si="22"/>
        <v>3024.3122910000006</v>
      </c>
      <c r="F171" s="9">
        <f t="shared" si="22"/>
        <v>6351.0558111000018</v>
      </c>
      <c r="G171" s="9">
        <f t="shared" si="22"/>
        <v>7258.3494984000008</v>
      </c>
      <c r="H171" s="9">
        <f t="shared" si="22"/>
        <v>8468.0744147999994</v>
      </c>
      <c r="I171" s="9">
        <f t="shared" si="22"/>
        <v>8468.0744147999994</v>
      </c>
      <c r="J171" s="9">
        <f t="shared" si="22"/>
        <v>3629.1747492000004</v>
      </c>
      <c r="K171" s="9">
        <f t="shared" si="22"/>
        <v>7258.3494984000008</v>
      </c>
      <c r="L171" s="9">
        <f t="shared" si="22"/>
        <v>8710.0193980799995</v>
      </c>
      <c r="M171" s="9">
        <f t="shared" si="22"/>
        <v>10161.689297759998</v>
      </c>
      <c r="N171" s="9">
        <f t="shared" si="22"/>
        <v>10161.689297759998</v>
      </c>
    </row>
    <row r="172" spans="1:14" ht="13.2" customHeight="1" x14ac:dyDescent="0.25">
      <c r="A172" s="104"/>
      <c r="B172" s="105" t="s">
        <v>38</v>
      </c>
      <c r="C172" s="5" t="s">
        <v>20</v>
      </c>
      <c r="D172" s="6">
        <v>0</v>
      </c>
      <c r="E172" s="9">
        <f t="shared" ref="E172:N187" si="23">E104*$E$135*$E$136*$E$138*$E$137</f>
        <v>0</v>
      </c>
      <c r="F172" s="9">
        <f t="shared" si="23"/>
        <v>0</v>
      </c>
      <c r="G172" s="9">
        <f t="shared" si="23"/>
        <v>0</v>
      </c>
      <c r="H172" s="9">
        <f t="shared" si="23"/>
        <v>0</v>
      </c>
      <c r="I172" s="9">
        <f t="shared" si="23"/>
        <v>0</v>
      </c>
      <c r="J172" s="9">
        <f t="shared" si="23"/>
        <v>0</v>
      </c>
      <c r="K172" s="9">
        <f t="shared" si="23"/>
        <v>0</v>
      </c>
      <c r="L172" s="9">
        <f t="shared" si="23"/>
        <v>0</v>
      </c>
      <c r="M172" s="9">
        <f t="shared" si="23"/>
        <v>0</v>
      </c>
      <c r="N172" s="9">
        <f t="shared" si="23"/>
        <v>0</v>
      </c>
    </row>
    <row r="173" spans="1:14" x14ac:dyDescent="0.25">
      <c r="A173" s="104"/>
      <c r="B173" s="105"/>
      <c r="C173" s="5" t="s">
        <v>21</v>
      </c>
      <c r="D173" s="6">
        <v>8</v>
      </c>
      <c r="E173" s="9">
        <f t="shared" si="23"/>
        <v>3780.3903637500007</v>
      </c>
      <c r="F173" s="9">
        <f t="shared" si="23"/>
        <v>7938.8197638750007</v>
      </c>
      <c r="G173" s="9">
        <f t="shared" si="23"/>
        <v>9072.9368730000006</v>
      </c>
      <c r="H173" s="9">
        <f t="shared" si="23"/>
        <v>10585.093018500002</v>
      </c>
      <c r="I173" s="9">
        <f t="shared" si="23"/>
        <v>10585.093018500002</v>
      </c>
      <c r="J173" s="9">
        <f t="shared" si="23"/>
        <v>4536.4684365000003</v>
      </c>
      <c r="K173" s="9">
        <f t="shared" si="23"/>
        <v>9072.9368730000006</v>
      </c>
      <c r="L173" s="9">
        <f t="shared" si="23"/>
        <v>10887.524247599998</v>
      </c>
      <c r="M173" s="9">
        <f t="shared" si="23"/>
        <v>12702.111622200002</v>
      </c>
      <c r="N173" s="9">
        <f t="shared" si="23"/>
        <v>12702.111622200002</v>
      </c>
    </row>
    <row r="174" spans="1:14" ht="13.2" customHeight="1" x14ac:dyDescent="0.25">
      <c r="A174" s="104"/>
      <c r="B174" s="105" t="s">
        <v>39</v>
      </c>
      <c r="C174" s="5" t="s">
        <v>20</v>
      </c>
      <c r="D174" s="6">
        <v>0</v>
      </c>
      <c r="E174" s="9">
        <f t="shared" si="23"/>
        <v>0</v>
      </c>
      <c r="F174" s="9">
        <f t="shared" si="23"/>
        <v>0</v>
      </c>
      <c r="G174" s="9">
        <f t="shared" si="23"/>
        <v>0</v>
      </c>
      <c r="H174" s="9">
        <f t="shared" si="23"/>
        <v>0</v>
      </c>
      <c r="I174" s="9">
        <f t="shared" si="23"/>
        <v>0</v>
      </c>
      <c r="J174" s="9">
        <f t="shared" si="23"/>
        <v>0</v>
      </c>
      <c r="K174" s="9">
        <f t="shared" si="23"/>
        <v>0</v>
      </c>
      <c r="L174" s="9">
        <f t="shared" si="23"/>
        <v>0</v>
      </c>
      <c r="M174" s="9">
        <f t="shared" si="23"/>
        <v>0</v>
      </c>
      <c r="N174" s="9">
        <f t="shared" si="23"/>
        <v>0</v>
      </c>
    </row>
    <row r="175" spans="1:14" x14ac:dyDescent="0.25">
      <c r="A175" s="104"/>
      <c r="B175" s="105"/>
      <c r="C175" s="5" t="s">
        <v>21</v>
      </c>
      <c r="D175" s="6">
        <v>5</v>
      </c>
      <c r="E175" s="9">
        <f t="shared" si="23"/>
        <v>6048.6245820000013</v>
      </c>
      <c r="F175" s="9">
        <f t="shared" si="23"/>
        <v>12702.111622200004</v>
      </c>
      <c r="G175" s="9">
        <f t="shared" si="23"/>
        <v>14516.698996800002</v>
      </c>
      <c r="H175" s="9">
        <f t="shared" si="23"/>
        <v>16936.148829599999</v>
      </c>
      <c r="I175" s="9">
        <f t="shared" si="23"/>
        <v>16936.148829599999</v>
      </c>
      <c r="J175" s="9">
        <f t="shared" si="23"/>
        <v>7258.3494984000008</v>
      </c>
      <c r="K175" s="9">
        <f t="shared" si="23"/>
        <v>14516.698996800002</v>
      </c>
      <c r="L175" s="9">
        <f t="shared" si="23"/>
        <v>17420.038796159999</v>
      </c>
      <c r="M175" s="9">
        <f t="shared" si="23"/>
        <v>20323.378595519996</v>
      </c>
      <c r="N175" s="9">
        <f t="shared" si="23"/>
        <v>20323.378595519996</v>
      </c>
    </row>
    <row r="176" spans="1:14" ht="13.2" customHeight="1" x14ac:dyDescent="0.25">
      <c r="A176" s="104"/>
      <c r="B176" s="105" t="s">
        <v>40</v>
      </c>
      <c r="C176" s="5" t="s">
        <v>20</v>
      </c>
      <c r="D176" s="6">
        <v>5</v>
      </c>
      <c r="E176" s="9">
        <f t="shared" si="23"/>
        <v>6048.6245820000013</v>
      </c>
      <c r="F176" s="9">
        <f t="shared" si="23"/>
        <v>12702.111622200004</v>
      </c>
      <c r="G176" s="9">
        <f t="shared" si="23"/>
        <v>14516.698996800002</v>
      </c>
      <c r="H176" s="9">
        <f t="shared" si="23"/>
        <v>16936.148829599999</v>
      </c>
      <c r="I176" s="9">
        <f t="shared" si="23"/>
        <v>16936.148829599999</v>
      </c>
      <c r="J176" s="9">
        <f t="shared" si="23"/>
        <v>7258.3494984000008</v>
      </c>
      <c r="K176" s="9">
        <f t="shared" si="23"/>
        <v>14516.698996800002</v>
      </c>
      <c r="L176" s="9">
        <f t="shared" si="23"/>
        <v>17420.038796159999</v>
      </c>
      <c r="M176" s="9">
        <f t="shared" si="23"/>
        <v>20323.378595519996</v>
      </c>
      <c r="N176" s="9">
        <f t="shared" si="23"/>
        <v>20323.378595519996</v>
      </c>
    </row>
    <row r="177" spans="1:14" x14ac:dyDescent="0.25">
      <c r="A177" s="104"/>
      <c r="B177" s="105"/>
      <c r="C177" s="5" t="s">
        <v>21</v>
      </c>
      <c r="D177" s="6">
        <v>5</v>
      </c>
      <c r="E177" s="9">
        <f t="shared" si="23"/>
        <v>6048.6245820000013</v>
      </c>
      <c r="F177" s="9">
        <f t="shared" si="23"/>
        <v>12702.111622200004</v>
      </c>
      <c r="G177" s="9">
        <f t="shared" si="23"/>
        <v>14516.698996800002</v>
      </c>
      <c r="H177" s="9">
        <f t="shared" si="23"/>
        <v>16936.148829599999</v>
      </c>
      <c r="I177" s="9">
        <f t="shared" si="23"/>
        <v>16936.148829599999</v>
      </c>
      <c r="J177" s="9">
        <f t="shared" si="23"/>
        <v>7258.3494984000008</v>
      </c>
      <c r="K177" s="9">
        <f t="shared" si="23"/>
        <v>14516.698996800002</v>
      </c>
      <c r="L177" s="9">
        <f t="shared" si="23"/>
        <v>17420.038796159999</v>
      </c>
      <c r="M177" s="9">
        <f t="shared" si="23"/>
        <v>20323.378595519996</v>
      </c>
      <c r="N177" s="9">
        <f t="shared" si="23"/>
        <v>20323.378595519996</v>
      </c>
    </row>
    <row r="178" spans="1:14" ht="13.2" customHeight="1" x14ac:dyDescent="0.25">
      <c r="A178" s="104"/>
      <c r="B178" s="105" t="s">
        <v>41</v>
      </c>
      <c r="C178" s="5" t="s">
        <v>20</v>
      </c>
      <c r="D178" s="6">
        <v>10</v>
      </c>
      <c r="E178" s="9">
        <f t="shared" si="23"/>
        <v>3024.3122910000006</v>
      </c>
      <c r="F178" s="9">
        <f t="shared" si="23"/>
        <v>6351.0558111000018</v>
      </c>
      <c r="G178" s="9">
        <f t="shared" si="23"/>
        <v>7258.3494984000008</v>
      </c>
      <c r="H178" s="9">
        <f t="shared" si="23"/>
        <v>8468.0744147999994</v>
      </c>
      <c r="I178" s="9">
        <f t="shared" si="23"/>
        <v>8468.0744147999994</v>
      </c>
      <c r="J178" s="9">
        <f t="shared" si="23"/>
        <v>3629.1747492000004</v>
      </c>
      <c r="K178" s="9">
        <f t="shared" si="23"/>
        <v>7258.3494984000008</v>
      </c>
      <c r="L178" s="9">
        <f t="shared" si="23"/>
        <v>8710.0193980799995</v>
      </c>
      <c r="M178" s="9">
        <f t="shared" si="23"/>
        <v>10161.689297759998</v>
      </c>
      <c r="N178" s="9">
        <f t="shared" si="23"/>
        <v>10161.689297759998</v>
      </c>
    </row>
    <row r="179" spans="1:14" x14ac:dyDescent="0.25">
      <c r="A179" s="104"/>
      <c r="B179" s="105"/>
      <c r="C179" s="5" t="s">
        <v>21</v>
      </c>
      <c r="D179" s="6">
        <v>15</v>
      </c>
      <c r="E179" s="9">
        <f t="shared" si="23"/>
        <v>2016.208194</v>
      </c>
      <c r="F179" s="9">
        <f t="shared" si="23"/>
        <v>4234.0372074000006</v>
      </c>
      <c r="G179" s="9">
        <f t="shared" si="23"/>
        <v>4838.8996656000008</v>
      </c>
      <c r="H179" s="9">
        <f t="shared" si="23"/>
        <v>5645.3829432000002</v>
      </c>
      <c r="I179" s="9">
        <f t="shared" si="23"/>
        <v>5645.3829432000002</v>
      </c>
      <c r="J179" s="9">
        <f t="shared" si="23"/>
        <v>2419.4498328000004</v>
      </c>
      <c r="K179" s="9">
        <f t="shared" si="23"/>
        <v>4838.8996656000008</v>
      </c>
      <c r="L179" s="9">
        <f t="shared" si="23"/>
        <v>5806.6795987200003</v>
      </c>
      <c r="M179" s="9">
        <f t="shared" si="23"/>
        <v>6774.4595318400006</v>
      </c>
      <c r="N179" s="9">
        <f t="shared" si="23"/>
        <v>6774.4595318400006</v>
      </c>
    </row>
    <row r="180" spans="1:14" ht="13.2" customHeight="1" x14ac:dyDescent="0.25">
      <c r="A180" s="104" t="s">
        <v>42</v>
      </c>
      <c r="B180" s="105" t="s">
        <v>29</v>
      </c>
      <c r="C180" s="5" t="s">
        <v>20</v>
      </c>
      <c r="D180" s="7">
        <v>10</v>
      </c>
      <c r="E180" s="9">
        <f t="shared" si="23"/>
        <v>2100.2168687500007</v>
      </c>
      <c r="F180" s="9">
        <f t="shared" si="23"/>
        <v>4410.455424374999</v>
      </c>
      <c r="G180" s="9">
        <f t="shared" si="23"/>
        <v>5040.5204850000018</v>
      </c>
      <c r="H180" s="9">
        <f t="shared" si="23"/>
        <v>5880.6072325000005</v>
      </c>
      <c r="I180" s="9">
        <f t="shared" si="23"/>
        <v>5880.6072325000005</v>
      </c>
      <c r="J180" s="9"/>
      <c r="K180" s="9"/>
      <c r="L180" s="9"/>
      <c r="M180" s="9"/>
      <c r="N180" s="9"/>
    </row>
    <row r="181" spans="1:14" x14ac:dyDescent="0.25">
      <c r="A181" s="104"/>
      <c r="B181" s="105"/>
      <c r="C181" s="5" t="s">
        <v>21</v>
      </c>
      <c r="D181" s="7">
        <v>15</v>
      </c>
      <c r="E181" s="9">
        <f t="shared" si="23"/>
        <v>1400.144579166667</v>
      </c>
      <c r="F181" s="9">
        <f t="shared" si="23"/>
        <v>2940.3036162500002</v>
      </c>
      <c r="G181" s="9">
        <f t="shared" si="23"/>
        <v>3360.3469900000005</v>
      </c>
      <c r="H181" s="9">
        <f t="shared" si="23"/>
        <v>3920.4048216666674</v>
      </c>
      <c r="I181" s="9">
        <f t="shared" si="23"/>
        <v>3920.4048216666674</v>
      </c>
      <c r="J181" s="9"/>
      <c r="K181" s="9"/>
      <c r="L181" s="9"/>
      <c r="M181" s="9"/>
      <c r="N181" s="9"/>
    </row>
    <row r="182" spans="1:14" ht="13.2" customHeight="1" x14ac:dyDescent="0.25">
      <c r="A182" s="104"/>
      <c r="B182" s="105" t="s">
        <v>31</v>
      </c>
      <c r="C182" s="5" t="s">
        <v>20</v>
      </c>
      <c r="D182" s="7">
        <v>10</v>
      </c>
      <c r="E182" s="9">
        <f t="shared" si="23"/>
        <v>2100.2168687500007</v>
      </c>
      <c r="F182" s="9">
        <f t="shared" si="23"/>
        <v>4410.455424374999</v>
      </c>
      <c r="G182" s="9">
        <f t="shared" si="23"/>
        <v>5040.5204850000018</v>
      </c>
      <c r="H182" s="9">
        <f t="shared" si="23"/>
        <v>5880.6072325000005</v>
      </c>
      <c r="I182" s="9">
        <f t="shared" si="23"/>
        <v>5880.6072325000005</v>
      </c>
      <c r="J182" s="9"/>
      <c r="K182" s="9"/>
      <c r="L182" s="9"/>
      <c r="M182" s="9"/>
      <c r="N182" s="9"/>
    </row>
    <row r="183" spans="1:14" x14ac:dyDescent="0.25">
      <c r="A183" s="104"/>
      <c r="B183" s="105"/>
      <c r="C183" s="5" t="s">
        <v>21</v>
      </c>
      <c r="D183" s="7">
        <v>10</v>
      </c>
      <c r="E183" s="9">
        <f t="shared" si="23"/>
        <v>2100.2168687500007</v>
      </c>
      <c r="F183" s="9">
        <f t="shared" si="23"/>
        <v>4410.455424374999</v>
      </c>
      <c r="G183" s="9">
        <f t="shared" si="23"/>
        <v>5040.5204850000018</v>
      </c>
      <c r="H183" s="9">
        <f t="shared" si="23"/>
        <v>5880.6072325000005</v>
      </c>
      <c r="I183" s="9">
        <f t="shared" si="23"/>
        <v>5880.6072325000005</v>
      </c>
      <c r="J183" s="9"/>
      <c r="K183" s="9"/>
      <c r="L183" s="9"/>
      <c r="M183" s="9"/>
      <c r="N183" s="9"/>
    </row>
    <row r="184" spans="1:14" ht="13.2" customHeight="1" x14ac:dyDescent="0.25">
      <c r="A184" s="104"/>
      <c r="B184" s="105" t="s">
        <v>32</v>
      </c>
      <c r="C184" s="5" t="s">
        <v>20</v>
      </c>
      <c r="D184" s="7">
        <v>10</v>
      </c>
      <c r="E184" s="9">
        <f t="shared" si="23"/>
        <v>2100.2168687500007</v>
      </c>
      <c r="F184" s="9">
        <f t="shared" si="23"/>
        <v>4410.455424374999</v>
      </c>
      <c r="G184" s="9">
        <f t="shared" si="23"/>
        <v>5040.5204850000018</v>
      </c>
      <c r="H184" s="9">
        <f t="shared" si="23"/>
        <v>5880.6072325000005</v>
      </c>
      <c r="I184" s="9">
        <f t="shared" si="23"/>
        <v>5880.6072325000005</v>
      </c>
      <c r="J184" s="9"/>
      <c r="K184" s="9"/>
      <c r="L184" s="9"/>
      <c r="M184" s="9"/>
      <c r="N184" s="9"/>
    </row>
    <row r="185" spans="1:14" x14ac:dyDescent="0.25">
      <c r="A185" s="104"/>
      <c r="B185" s="105"/>
      <c r="C185" s="5" t="s">
        <v>21</v>
      </c>
      <c r="D185" s="7">
        <v>15</v>
      </c>
      <c r="E185" s="9">
        <f t="shared" si="23"/>
        <v>1400.144579166667</v>
      </c>
      <c r="F185" s="9">
        <f t="shared" si="23"/>
        <v>2940.3036162500002</v>
      </c>
      <c r="G185" s="9">
        <f t="shared" si="23"/>
        <v>3360.3469900000005</v>
      </c>
      <c r="H185" s="9">
        <f t="shared" si="23"/>
        <v>3920.4048216666674</v>
      </c>
      <c r="I185" s="9">
        <f t="shared" si="23"/>
        <v>3920.4048216666674</v>
      </c>
      <c r="J185" s="9"/>
      <c r="K185" s="9"/>
      <c r="L185" s="9"/>
      <c r="M185" s="9"/>
      <c r="N185" s="9"/>
    </row>
    <row r="186" spans="1:14" ht="13.2" customHeight="1" x14ac:dyDescent="0.25">
      <c r="A186" s="104"/>
      <c r="B186" s="105" t="s">
        <v>33</v>
      </c>
      <c r="C186" s="5" t="s">
        <v>20</v>
      </c>
      <c r="D186" s="7">
        <v>10</v>
      </c>
      <c r="E186" s="9">
        <f t="shared" si="23"/>
        <v>2100.2168687500007</v>
      </c>
      <c r="F186" s="9">
        <f t="shared" si="23"/>
        <v>4410.455424374999</v>
      </c>
      <c r="G186" s="9">
        <f t="shared" si="23"/>
        <v>5040.5204850000018</v>
      </c>
      <c r="H186" s="9">
        <f t="shared" si="23"/>
        <v>5880.6072325000005</v>
      </c>
      <c r="I186" s="9">
        <f t="shared" si="23"/>
        <v>5880.6072325000005</v>
      </c>
      <c r="J186" s="9"/>
      <c r="K186" s="9"/>
      <c r="L186" s="9"/>
      <c r="M186" s="9"/>
      <c r="N186" s="9"/>
    </row>
    <row r="187" spans="1:14" x14ac:dyDescent="0.25">
      <c r="A187" s="104"/>
      <c r="B187" s="105"/>
      <c r="C187" s="5" t="s">
        <v>21</v>
      </c>
      <c r="D187" s="7">
        <v>10</v>
      </c>
      <c r="E187" s="9">
        <f t="shared" si="23"/>
        <v>2100.2168687500007</v>
      </c>
      <c r="F187" s="9">
        <f t="shared" si="23"/>
        <v>4410.455424374999</v>
      </c>
      <c r="G187" s="9">
        <f t="shared" si="23"/>
        <v>5040.5204850000018</v>
      </c>
      <c r="H187" s="9">
        <f t="shared" si="23"/>
        <v>5880.6072325000005</v>
      </c>
      <c r="I187" s="9">
        <f t="shared" si="23"/>
        <v>5880.6072325000005</v>
      </c>
      <c r="J187" s="9"/>
      <c r="K187" s="9"/>
      <c r="L187" s="9"/>
      <c r="M187" s="9"/>
      <c r="N187" s="9"/>
    </row>
    <row r="188" spans="1:14" ht="13.2" customHeight="1" x14ac:dyDescent="0.25">
      <c r="A188" s="104"/>
      <c r="B188" s="105" t="s">
        <v>34</v>
      </c>
      <c r="C188" s="5" t="s">
        <v>20</v>
      </c>
      <c r="D188" s="7">
        <v>10</v>
      </c>
      <c r="E188" s="9">
        <f t="shared" ref="E188:I201" si="24">E120*$E$135*$E$136*$E$138*$E$137</f>
        <v>2100.2168687500007</v>
      </c>
      <c r="F188" s="9">
        <f t="shared" si="24"/>
        <v>4410.455424374999</v>
      </c>
      <c r="G188" s="9">
        <f t="shared" si="24"/>
        <v>5040.5204850000018</v>
      </c>
      <c r="H188" s="9">
        <f t="shared" si="24"/>
        <v>5880.6072325000005</v>
      </c>
      <c r="I188" s="9">
        <f t="shared" si="24"/>
        <v>5880.6072325000005</v>
      </c>
      <c r="J188" s="9"/>
      <c r="K188" s="9"/>
      <c r="L188" s="9"/>
      <c r="M188" s="9"/>
      <c r="N188" s="9"/>
    </row>
    <row r="189" spans="1:14" x14ac:dyDescent="0.25">
      <c r="A189" s="104"/>
      <c r="B189" s="105"/>
      <c r="C189" s="5" t="s">
        <v>21</v>
      </c>
      <c r="D189" s="7">
        <v>15</v>
      </c>
      <c r="E189" s="9">
        <f t="shared" si="24"/>
        <v>1400.144579166667</v>
      </c>
      <c r="F189" s="9">
        <f t="shared" si="24"/>
        <v>2940.3036162500002</v>
      </c>
      <c r="G189" s="9">
        <f t="shared" si="24"/>
        <v>3360.3469900000005</v>
      </c>
      <c r="H189" s="9">
        <f t="shared" si="24"/>
        <v>3920.4048216666674</v>
      </c>
      <c r="I189" s="9">
        <f t="shared" si="24"/>
        <v>3920.4048216666674</v>
      </c>
      <c r="J189" s="9"/>
      <c r="K189" s="9"/>
      <c r="L189" s="9"/>
      <c r="M189" s="9"/>
      <c r="N189" s="9"/>
    </row>
    <row r="190" spans="1:14" ht="13.2" customHeight="1" x14ac:dyDescent="0.25">
      <c r="A190" s="104"/>
      <c r="B190" s="105" t="s">
        <v>35</v>
      </c>
      <c r="C190" s="5" t="s">
        <v>20</v>
      </c>
      <c r="D190" s="7">
        <v>10</v>
      </c>
      <c r="E190" s="9">
        <f t="shared" si="24"/>
        <v>2100.2168687500007</v>
      </c>
      <c r="F190" s="9">
        <f t="shared" si="24"/>
        <v>4410.455424374999</v>
      </c>
      <c r="G190" s="9">
        <f t="shared" si="24"/>
        <v>5040.5204850000018</v>
      </c>
      <c r="H190" s="9">
        <f t="shared" si="24"/>
        <v>5880.6072325000005</v>
      </c>
      <c r="I190" s="9">
        <f t="shared" si="24"/>
        <v>5880.6072325000005</v>
      </c>
      <c r="J190" s="9"/>
      <c r="K190" s="9"/>
      <c r="L190" s="9"/>
      <c r="M190" s="9"/>
      <c r="N190" s="9"/>
    </row>
    <row r="191" spans="1:14" x14ac:dyDescent="0.25">
      <c r="A191" s="104"/>
      <c r="B191" s="105"/>
      <c r="C191" s="5" t="s">
        <v>21</v>
      </c>
      <c r="D191" s="7">
        <v>10</v>
      </c>
      <c r="E191" s="9">
        <f t="shared" si="24"/>
        <v>2100.2168687500007</v>
      </c>
      <c r="F191" s="9">
        <f t="shared" si="24"/>
        <v>4410.455424374999</v>
      </c>
      <c r="G191" s="9">
        <f t="shared" si="24"/>
        <v>5040.5204850000018</v>
      </c>
      <c r="H191" s="9">
        <f t="shared" si="24"/>
        <v>5880.6072325000005</v>
      </c>
      <c r="I191" s="9">
        <f t="shared" si="24"/>
        <v>5880.6072325000005</v>
      </c>
      <c r="J191" s="9"/>
      <c r="K191" s="9"/>
      <c r="L191" s="9"/>
      <c r="M191" s="9"/>
      <c r="N191" s="9"/>
    </row>
    <row r="192" spans="1:14" ht="13.2" customHeight="1" x14ac:dyDescent="0.25">
      <c r="A192" s="104"/>
      <c r="B192" s="105" t="s">
        <v>36</v>
      </c>
      <c r="C192" s="5" t="s">
        <v>20</v>
      </c>
      <c r="D192" s="7">
        <v>10</v>
      </c>
      <c r="E192" s="9">
        <f t="shared" si="24"/>
        <v>2100.2168687500007</v>
      </c>
      <c r="F192" s="9">
        <f t="shared" si="24"/>
        <v>4410.455424374999</v>
      </c>
      <c r="G192" s="9">
        <f t="shared" si="24"/>
        <v>5040.5204850000018</v>
      </c>
      <c r="H192" s="9">
        <f t="shared" si="24"/>
        <v>5880.6072325000005</v>
      </c>
      <c r="I192" s="9">
        <f t="shared" si="24"/>
        <v>5880.6072325000005</v>
      </c>
      <c r="J192" s="9"/>
      <c r="K192" s="9"/>
      <c r="L192" s="9"/>
      <c r="M192" s="9"/>
      <c r="N192" s="9"/>
    </row>
    <row r="193" spans="1:14" x14ac:dyDescent="0.25">
      <c r="A193" s="104"/>
      <c r="B193" s="105"/>
      <c r="C193" s="5" t="s">
        <v>21</v>
      </c>
      <c r="D193" s="7">
        <v>17</v>
      </c>
      <c r="E193" s="9">
        <f t="shared" si="24"/>
        <v>1235.4216875000002</v>
      </c>
      <c r="F193" s="9">
        <f t="shared" si="24"/>
        <v>2594.3855437500001</v>
      </c>
      <c r="G193" s="9">
        <f t="shared" si="24"/>
        <v>2965.0120499999998</v>
      </c>
      <c r="H193" s="9">
        <f t="shared" si="24"/>
        <v>3459.1807250000002</v>
      </c>
      <c r="I193" s="9">
        <f t="shared" si="24"/>
        <v>3459.1807250000002</v>
      </c>
      <c r="J193" s="9"/>
      <c r="K193" s="9"/>
      <c r="L193" s="9"/>
      <c r="M193" s="9"/>
      <c r="N193" s="9"/>
    </row>
    <row r="194" spans="1:14" ht="13.2" customHeight="1" x14ac:dyDescent="0.25">
      <c r="A194" s="104"/>
      <c r="B194" s="105" t="s">
        <v>37</v>
      </c>
      <c r="C194" s="5" t="s">
        <v>20</v>
      </c>
      <c r="D194" s="7">
        <v>10</v>
      </c>
      <c r="E194" s="9">
        <f t="shared" si="24"/>
        <v>2100.2168687500007</v>
      </c>
      <c r="F194" s="9">
        <f t="shared" si="24"/>
        <v>4410.455424374999</v>
      </c>
      <c r="G194" s="9">
        <f t="shared" si="24"/>
        <v>5040.5204850000018</v>
      </c>
      <c r="H194" s="9">
        <f t="shared" si="24"/>
        <v>5880.6072325000005</v>
      </c>
      <c r="I194" s="9">
        <f t="shared" si="24"/>
        <v>5880.6072325000005</v>
      </c>
      <c r="J194" s="9"/>
      <c r="K194" s="9"/>
      <c r="L194" s="9"/>
      <c r="M194" s="9"/>
      <c r="N194" s="9"/>
    </row>
    <row r="195" spans="1:14" x14ac:dyDescent="0.25">
      <c r="A195" s="104"/>
      <c r="B195" s="105"/>
      <c r="C195" s="5" t="s">
        <v>21</v>
      </c>
      <c r="D195" s="7">
        <v>15</v>
      </c>
      <c r="E195" s="9">
        <f t="shared" si="24"/>
        <v>1400.144579166667</v>
      </c>
      <c r="F195" s="9">
        <f t="shared" si="24"/>
        <v>2940.3036162500002</v>
      </c>
      <c r="G195" s="9">
        <f t="shared" si="24"/>
        <v>3360.3469900000005</v>
      </c>
      <c r="H195" s="9">
        <f t="shared" si="24"/>
        <v>3920.4048216666674</v>
      </c>
      <c r="I195" s="9">
        <f t="shared" si="24"/>
        <v>3920.4048216666674</v>
      </c>
      <c r="J195" s="9"/>
      <c r="K195" s="9"/>
      <c r="L195" s="9"/>
      <c r="M195" s="9"/>
      <c r="N195" s="9"/>
    </row>
    <row r="196" spans="1:14" ht="13.2" customHeight="1" x14ac:dyDescent="0.25">
      <c r="A196" s="104"/>
      <c r="B196" s="105" t="s">
        <v>38</v>
      </c>
      <c r="C196" s="5" t="s">
        <v>20</v>
      </c>
      <c r="D196" s="7">
        <v>0</v>
      </c>
      <c r="E196" s="9">
        <f t="shared" si="24"/>
        <v>0</v>
      </c>
      <c r="F196" s="9">
        <f t="shared" si="24"/>
        <v>0</v>
      </c>
      <c r="G196" s="9">
        <f t="shared" si="24"/>
        <v>0</v>
      </c>
      <c r="H196" s="9">
        <f t="shared" si="24"/>
        <v>0</v>
      </c>
      <c r="I196" s="9">
        <f t="shared" si="24"/>
        <v>0</v>
      </c>
      <c r="J196" s="9"/>
      <c r="K196" s="9"/>
      <c r="L196" s="9"/>
      <c r="M196" s="9"/>
      <c r="N196" s="9"/>
    </row>
    <row r="197" spans="1:14" x14ac:dyDescent="0.25">
      <c r="A197" s="104"/>
      <c r="B197" s="105"/>
      <c r="C197" s="5" t="s">
        <v>21</v>
      </c>
      <c r="D197" s="7">
        <v>10</v>
      </c>
      <c r="E197" s="9">
        <f t="shared" si="24"/>
        <v>2100.2168687500007</v>
      </c>
      <c r="F197" s="9">
        <f t="shared" si="24"/>
        <v>4410.455424374999</v>
      </c>
      <c r="G197" s="9">
        <f t="shared" si="24"/>
        <v>5040.5204850000018</v>
      </c>
      <c r="H197" s="9">
        <f t="shared" si="24"/>
        <v>5880.6072325000005</v>
      </c>
      <c r="I197" s="9">
        <f t="shared" si="24"/>
        <v>5880.6072325000005</v>
      </c>
      <c r="J197" s="9"/>
      <c r="K197" s="9"/>
      <c r="L197" s="9"/>
      <c r="M197" s="9"/>
      <c r="N197" s="9"/>
    </row>
    <row r="198" spans="1:14" ht="13.2" customHeight="1" x14ac:dyDescent="0.25">
      <c r="A198" s="104"/>
      <c r="B198" s="105" t="s">
        <v>40</v>
      </c>
      <c r="C198" s="5" t="s">
        <v>20</v>
      </c>
      <c r="D198" s="7">
        <v>10</v>
      </c>
      <c r="E198" s="9">
        <f t="shared" si="24"/>
        <v>2100.2168687500007</v>
      </c>
      <c r="F198" s="9">
        <f t="shared" si="24"/>
        <v>4410.455424374999</v>
      </c>
      <c r="G198" s="9">
        <f t="shared" si="24"/>
        <v>5040.5204850000018</v>
      </c>
      <c r="H198" s="9">
        <f t="shared" si="24"/>
        <v>5880.6072325000005</v>
      </c>
      <c r="I198" s="9">
        <f t="shared" si="24"/>
        <v>5880.6072325000005</v>
      </c>
      <c r="J198" s="9"/>
      <c r="K198" s="9"/>
      <c r="L198" s="9"/>
      <c r="M198" s="9"/>
      <c r="N198" s="9"/>
    </row>
    <row r="199" spans="1:14" x14ac:dyDescent="0.25">
      <c r="A199" s="104"/>
      <c r="B199" s="105"/>
      <c r="C199" s="5" t="s">
        <v>21</v>
      </c>
      <c r="D199" s="7">
        <v>10</v>
      </c>
      <c r="E199" s="9">
        <f t="shared" si="24"/>
        <v>2100.2168687500007</v>
      </c>
      <c r="F199" s="9">
        <f t="shared" si="24"/>
        <v>4410.455424374999</v>
      </c>
      <c r="G199" s="9">
        <f t="shared" si="24"/>
        <v>5040.5204850000018</v>
      </c>
      <c r="H199" s="9">
        <f t="shared" si="24"/>
        <v>5880.6072325000005</v>
      </c>
      <c r="I199" s="9">
        <f t="shared" si="24"/>
        <v>5880.6072325000005</v>
      </c>
      <c r="J199" s="9"/>
      <c r="K199" s="9"/>
      <c r="L199" s="9"/>
      <c r="M199" s="9"/>
      <c r="N199" s="9"/>
    </row>
    <row r="200" spans="1:14" ht="13.2" customHeight="1" x14ac:dyDescent="0.25">
      <c r="A200" s="104"/>
      <c r="B200" s="105" t="s">
        <v>41</v>
      </c>
      <c r="C200" s="5" t="s">
        <v>20</v>
      </c>
      <c r="D200" s="7">
        <v>10</v>
      </c>
      <c r="E200" s="9">
        <f t="shared" si="24"/>
        <v>2100.2168687500007</v>
      </c>
      <c r="F200" s="9">
        <f t="shared" si="24"/>
        <v>4410.455424374999</v>
      </c>
      <c r="G200" s="9">
        <f t="shared" si="24"/>
        <v>5040.5204850000018</v>
      </c>
      <c r="H200" s="9">
        <f t="shared" si="24"/>
        <v>5880.6072325000005</v>
      </c>
      <c r="I200" s="9">
        <f t="shared" si="24"/>
        <v>5880.6072325000005</v>
      </c>
      <c r="J200" s="9"/>
      <c r="K200" s="9"/>
      <c r="L200" s="9"/>
      <c r="M200" s="9"/>
      <c r="N200" s="9"/>
    </row>
    <row r="201" spans="1:14" x14ac:dyDescent="0.25">
      <c r="A201" s="104"/>
      <c r="B201" s="105"/>
      <c r="C201" s="5" t="s">
        <v>21</v>
      </c>
      <c r="D201" s="7">
        <v>0</v>
      </c>
      <c r="E201" s="9">
        <f t="shared" si="24"/>
        <v>0</v>
      </c>
      <c r="F201" s="9">
        <f t="shared" si="24"/>
        <v>0</v>
      </c>
      <c r="G201" s="9">
        <f t="shared" si="24"/>
        <v>0</v>
      </c>
      <c r="H201" s="9">
        <f t="shared" si="24"/>
        <v>0</v>
      </c>
      <c r="I201" s="9">
        <f t="shared" si="24"/>
        <v>0</v>
      </c>
      <c r="J201" s="9"/>
      <c r="K201" s="9"/>
      <c r="L201" s="9"/>
      <c r="M201" s="9"/>
      <c r="N201" s="9"/>
    </row>
    <row r="202" spans="1:14" ht="26.25" customHeight="1" x14ac:dyDescent="0.25">
      <c r="A202" s="103" t="s">
        <v>50</v>
      </c>
      <c r="B202" s="103"/>
      <c r="C202" s="103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</row>
    <row r="203" spans="1:14" ht="13.2" customHeight="1" x14ac:dyDescent="0.25">
      <c r="A203" s="104" t="s">
        <v>18</v>
      </c>
      <c r="B203" s="105" t="s">
        <v>44</v>
      </c>
      <c r="C203" s="5" t="s">
        <v>20</v>
      </c>
      <c r="D203" s="6">
        <v>19</v>
      </c>
      <c r="E203" s="10">
        <v>1.3</v>
      </c>
      <c r="F203" s="10">
        <v>1.3</v>
      </c>
      <c r="G203" s="10">
        <v>1.3</v>
      </c>
      <c r="H203" s="10">
        <v>1.3</v>
      </c>
      <c r="I203" s="10">
        <v>1.3</v>
      </c>
      <c r="J203" s="10">
        <v>1.3</v>
      </c>
      <c r="K203" s="10">
        <v>1.3</v>
      </c>
      <c r="L203" s="10">
        <v>1.3</v>
      </c>
      <c r="M203" s="10">
        <v>1.3</v>
      </c>
      <c r="N203" s="10">
        <v>1.3</v>
      </c>
    </row>
    <row r="204" spans="1:14" x14ac:dyDescent="0.25">
      <c r="A204" s="104"/>
      <c r="B204" s="105"/>
      <c r="C204" s="5" t="s">
        <v>21</v>
      </c>
      <c r="D204" s="6">
        <v>23</v>
      </c>
      <c r="E204" s="10">
        <v>1.3</v>
      </c>
      <c r="F204" s="10">
        <v>1.3</v>
      </c>
      <c r="G204" s="10">
        <v>1.3</v>
      </c>
      <c r="H204" s="10">
        <v>1.3</v>
      </c>
      <c r="I204" s="10">
        <v>1.3</v>
      </c>
      <c r="J204" s="10">
        <v>1.35</v>
      </c>
      <c r="K204" s="10">
        <v>1.35</v>
      </c>
      <c r="L204" s="10">
        <v>1.35</v>
      </c>
      <c r="M204" s="10">
        <v>1.35</v>
      </c>
      <c r="N204" s="10">
        <v>1.35</v>
      </c>
    </row>
    <row r="205" spans="1:14" ht="27" customHeight="1" x14ac:dyDescent="0.25">
      <c r="A205" s="104"/>
      <c r="B205" s="102" t="s">
        <v>22</v>
      </c>
      <c r="C205" s="5" t="s">
        <v>20</v>
      </c>
      <c r="D205" s="6">
        <v>15</v>
      </c>
      <c r="E205" s="10">
        <v>1.3</v>
      </c>
      <c r="F205" s="10">
        <v>1.3</v>
      </c>
      <c r="G205" s="10">
        <v>1.3</v>
      </c>
      <c r="H205" s="10">
        <v>1.3</v>
      </c>
      <c r="I205" s="10">
        <v>1.3</v>
      </c>
      <c r="J205" s="10"/>
      <c r="K205" s="10"/>
      <c r="L205" s="10"/>
      <c r="M205" s="10"/>
      <c r="N205" s="10"/>
    </row>
    <row r="206" spans="1:14" ht="24.75" customHeight="1" x14ac:dyDescent="0.25">
      <c r="A206" s="104"/>
      <c r="B206" s="102"/>
      <c r="C206" s="5" t="s">
        <v>21</v>
      </c>
      <c r="D206" s="6">
        <v>20</v>
      </c>
      <c r="E206" s="10">
        <v>1.3</v>
      </c>
      <c r="F206" s="10">
        <v>1.3</v>
      </c>
      <c r="G206" s="10">
        <v>1.3</v>
      </c>
      <c r="H206" s="10">
        <v>1.3</v>
      </c>
      <c r="I206" s="10">
        <v>1.3</v>
      </c>
      <c r="J206" s="10"/>
      <c r="K206" s="10"/>
      <c r="L206" s="10"/>
      <c r="M206" s="10"/>
      <c r="N206" s="10"/>
    </row>
    <row r="207" spans="1:14" ht="24" customHeight="1" x14ac:dyDescent="0.25">
      <c r="A207" s="104"/>
      <c r="B207" s="102" t="s">
        <v>23</v>
      </c>
      <c r="C207" s="5" t="s">
        <v>20</v>
      </c>
      <c r="D207" s="6">
        <v>10</v>
      </c>
      <c r="E207" s="10">
        <v>1.3</v>
      </c>
      <c r="F207" s="10">
        <v>1.3</v>
      </c>
      <c r="G207" s="10">
        <v>1.3</v>
      </c>
      <c r="H207" s="10">
        <v>1.3</v>
      </c>
      <c r="I207" s="10">
        <v>1.3</v>
      </c>
      <c r="J207" s="10"/>
      <c r="K207" s="10"/>
      <c r="L207" s="10"/>
      <c r="M207" s="10"/>
      <c r="N207" s="10"/>
    </row>
    <row r="208" spans="1:14" ht="23.25" customHeight="1" x14ac:dyDescent="0.25">
      <c r="A208" s="104"/>
      <c r="B208" s="102"/>
      <c r="C208" s="5" t="s">
        <v>21</v>
      </c>
      <c r="D208" s="6">
        <v>15</v>
      </c>
      <c r="E208" s="10">
        <v>1.3</v>
      </c>
      <c r="F208" s="10">
        <v>1.3</v>
      </c>
      <c r="G208" s="10">
        <v>1.3</v>
      </c>
      <c r="H208" s="10">
        <v>1.3</v>
      </c>
      <c r="I208" s="10">
        <v>1.3</v>
      </c>
      <c r="J208" s="10"/>
      <c r="K208" s="10"/>
      <c r="L208" s="10"/>
      <c r="M208" s="10"/>
      <c r="N208" s="10"/>
    </row>
    <row r="209" spans="1:14" ht="30.75" customHeight="1" x14ac:dyDescent="0.25">
      <c r="A209" s="104"/>
      <c r="B209" s="102" t="s">
        <v>24</v>
      </c>
      <c r="C209" s="5" t="s">
        <v>20</v>
      </c>
      <c r="D209" s="6">
        <v>15</v>
      </c>
      <c r="E209" s="10">
        <v>1.3</v>
      </c>
      <c r="F209" s="10">
        <v>1.3</v>
      </c>
      <c r="G209" s="10">
        <v>1.3</v>
      </c>
      <c r="H209" s="10">
        <v>1.3</v>
      </c>
      <c r="I209" s="10">
        <v>1.3</v>
      </c>
      <c r="J209" s="10"/>
      <c r="K209" s="10"/>
      <c r="L209" s="10"/>
      <c r="M209" s="10"/>
      <c r="N209" s="10"/>
    </row>
    <row r="210" spans="1:14" ht="26.25" customHeight="1" x14ac:dyDescent="0.25">
      <c r="A210" s="104"/>
      <c r="B210" s="102"/>
      <c r="C210" s="5" t="s">
        <v>21</v>
      </c>
      <c r="D210" s="6">
        <v>20</v>
      </c>
      <c r="E210" s="10">
        <v>1.3</v>
      </c>
      <c r="F210" s="10">
        <v>1.3</v>
      </c>
      <c r="G210" s="10">
        <v>1.3</v>
      </c>
      <c r="H210" s="10">
        <v>1.3</v>
      </c>
      <c r="I210" s="10">
        <v>1.3</v>
      </c>
      <c r="J210" s="10"/>
      <c r="K210" s="10"/>
      <c r="L210" s="10"/>
      <c r="M210" s="10"/>
      <c r="N210" s="10"/>
    </row>
    <row r="211" spans="1:14" ht="21" customHeight="1" x14ac:dyDescent="0.25">
      <c r="A211" s="104"/>
      <c r="B211" s="102" t="s">
        <v>25</v>
      </c>
      <c r="C211" s="5" t="s">
        <v>20</v>
      </c>
      <c r="D211" s="6">
        <v>10</v>
      </c>
      <c r="E211" s="10">
        <v>1.3</v>
      </c>
      <c r="F211" s="10">
        <v>1.3</v>
      </c>
      <c r="G211" s="10">
        <v>1.3</v>
      </c>
      <c r="H211" s="10">
        <v>1.3</v>
      </c>
      <c r="I211" s="10">
        <v>1.3</v>
      </c>
      <c r="J211" s="10"/>
      <c r="K211" s="10"/>
      <c r="L211" s="10"/>
      <c r="M211" s="10"/>
      <c r="N211" s="10"/>
    </row>
    <row r="212" spans="1:14" ht="25.5" customHeight="1" x14ac:dyDescent="0.25">
      <c r="A212" s="104"/>
      <c r="B212" s="102"/>
      <c r="C212" s="5" t="s">
        <v>21</v>
      </c>
      <c r="D212" s="6">
        <v>15</v>
      </c>
      <c r="E212" s="10">
        <v>1.3</v>
      </c>
      <c r="F212" s="10">
        <v>1.3</v>
      </c>
      <c r="G212" s="10">
        <v>1.3</v>
      </c>
      <c r="H212" s="10">
        <v>1.3</v>
      </c>
      <c r="I212" s="10">
        <v>1.3</v>
      </c>
      <c r="J212" s="10"/>
      <c r="K212" s="10"/>
      <c r="L212" s="10"/>
      <c r="M212" s="10"/>
      <c r="N212" s="10"/>
    </row>
    <row r="213" spans="1:14" ht="17.25" customHeight="1" x14ac:dyDescent="0.25">
      <c r="A213" s="104"/>
      <c r="B213" s="102" t="s">
        <v>26</v>
      </c>
      <c r="C213" s="5" t="s">
        <v>20</v>
      </c>
      <c r="D213" s="6">
        <v>10</v>
      </c>
      <c r="E213" s="10">
        <v>1.3</v>
      </c>
      <c r="F213" s="10">
        <v>1.3</v>
      </c>
      <c r="G213" s="10">
        <v>1.3</v>
      </c>
      <c r="H213" s="10">
        <v>1.3</v>
      </c>
      <c r="I213" s="10">
        <v>1.3</v>
      </c>
      <c r="J213" s="10"/>
      <c r="K213" s="10"/>
      <c r="L213" s="10"/>
      <c r="M213" s="10"/>
      <c r="N213" s="10"/>
    </row>
    <row r="214" spans="1:14" ht="26.25" customHeight="1" x14ac:dyDescent="0.25">
      <c r="A214" s="104"/>
      <c r="B214" s="102"/>
      <c r="C214" s="5" t="s">
        <v>21</v>
      </c>
      <c r="D214" s="6">
        <v>10</v>
      </c>
      <c r="E214" s="10">
        <v>1.3</v>
      </c>
      <c r="F214" s="10">
        <v>1.3</v>
      </c>
      <c r="G214" s="10">
        <v>1.3</v>
      </c>
      <c r="H214" s="10">
        <v>1.3</v>
      </c>
      <c r="I214" s="10">
        <v>1.3</v>
      </c>
      <c r="J214" s="10"/>
      <c r="K214" s="10"/>
      <c r="L214" s="10"/>
      <c r="M214" s="10"/>
      <c r="N214" s="10"/>
    </row>
    <row r="215" spans="1:14" ht="24" customHeight="1" x14ac:dyDescent="0.25">
      <c r="A215" s="104"/>
      <c r="B215" s="102" t="s">
        <v>27</v>
      </c>
      <c r="C215" s="5" t="s">
        <v>20</v>
      </c>
      <c r="D215" s="6">
        <v>5</v>
      </c>
      <c r="E215" s="10">
        <v>1.3</v>
      </c>
      <c r="F215" s="10">
        <v>1.3</v>
      </c>
      <c r="G215" s="10">
        <v>1.3</v>
      </c>
      <c r="H215" s="10">
        <v>1.3</v>
      </c>
      <c r="I215" s="10">
        <v>1.3</v>
      </c>
      <c r="J215" s="10"/>
      <c r="K215" s="10"/>
      <c r="L215" s="10"/>
      <c r="M215" s="10"/>
      <c r="N215" s="10"/>
    </row>
    <row r="216" spans="1:14" ht="26.25" customHeight="1" x14ac:dyDescent="0.25">
      <c r="A216" s="104"/>
      <c r="B216" s="102"/>
      <c r="C216" s="5" t="s">
        <v>21</v>
      </c>
      <c r="D216" s="6">
        <v>5</v>
      </c>
      <c r="E216" s="10">
        <v>1.3</v>
      </c>
      <c r="F216" s="10">
        <v>1.3</v>
      </c>
      <c r="G216" s="10">
        <v>1.3</v>
      </c>
      <c r="H216" s="10">
        <v>1.3</v>
      </c>
      <c r="I216" s="10">
        <v>1.3</v>
      </c>
      <c r="J216" s="10"/>
      <c r="K216" s="10"/>
      <c r="L216" s="10"/>
      <c r="M216" s="10"/>
      <c r="N216" s="10"/>
    </row>
    <row r="217" spans="1:14" ht="24" customHeight="1" x14ac:dyDescent="0.25">
      <c r="A217" s="104" t="s">
        <v>28</v>
      </c>
      <c r="B217" s="105" t="s">
        <v>29</v>
      </c>
      <c r="C217" s="5" t="s">
        <v>20</v>
      </c>
      <c r="D217" s="6">
        <v>6</v>
      </c>
      <c r="E217" s="10">
        <v>1.43</v>
      </c>
      <c r="F217" s="10">
        <f t="shared" ref="F217:I240" si="25">$E$217</f>
        <v>1.43</v>
      </c>
      <c r="G217" s="10">
        <f t="shared" si="25"/>
        <v>1.43</v>
      </c>
      <c r="H217" s="10">
        <f t="shared" si="25"/>
        <v>1.43</v>
      </c>
      <c r="I217" s="10">
        <f t="shared" si="25"/>
        <v>1.43</v>
      </c>
      <c r="J217" s="10">
        <v>1.63</v>
      </c>
      <c r="K217" s="10">
        <v>1.63</v>
      </c>
      <c r="L217" s="10">
        <v>1.63</v>
      </c>
      <c r="M217" s="10">
        <v>1.63</v>
      </c>
      <c r="N217" s="10">
        <v>1.63</v>
      </c>
    </row>
    <row r="218" spans="1:14" x14ac:dyDescent="0.25">
      <c r="A218" s="104"/>
      <c r="B218" s="105"/>
      <c r="C218" s="5" t="s">
        <v>21</v>
      </c>
      <c r="D218" s="6">
        <v>10</v>
      </c>
      <c r="E218" s="10">
        <f t="shared" ref="E218:E240" si="26">$E$217</f>
        <v>1.43</v>
      </c>
      <c r="F218" s="10">
        <f t="shared" si="25"/>
        <v>1.43</v>
      </c>
      <c r="G218" s="10">
        <f t="shared" si="25"/>
        <v>1.43</v>
      </c>
      <c r="H218" s="10">
        <f t="shared" si="25"/>
        <v>1.43</v>
      </c>
      <c r="I218" s="10">
        <f t="shared" si="25"/>
        <v>1.43</v>
      </c>
      <c r="J218" s="10">
        <v>1.63</v>
      </c>
      <c r="K218" s="10">
        <v>1.63</v>
      </c>
      <c r="L218" s="10">
        <v>1.63</v>
      </c>
      <c r="M218" s="10">
        <v>1.63</v>
      </c>
      <c r="N218" s="10">
        <v>1.63</v>
      </c>
    </row>
    <row r="219" spans="1:14" ht="13.2" customHeight="1" x14ac:dyDescent="0.25">
      <c r="A219" s="104"/>
      <c r="B219" s="105" t="s">
        <v>30</v>
      </c>
      <c r="C219" s="5" t="s">
        <v>20</v>
      </c>
      <c r="D219" s="6">
        <v>0</v>
      </c>
      <c r="E219" s="10">
        <f t="shared" si="26"/>
        <v>1.43</v>
      </c>
      <c r="F219" s="10">
        <f t="shared" si="25"/>
        <v>1.43</v>
      </c>
      <c r="G219" s="10">
        <f t="shared" si="25"/>
        <v>1.43</v>
      </c>
      <c r="H219" s="10">
        <f t="shared" si="25"/>
        <v>1.43</v>
      </c>
      <c r="I219" s="10">
        <f t="shared" si="25"/>
        <v>1.43</v>
      </c>
      <c r="J219" s="10">
        <v>1.63</v>
      </c>
      <c r="K219" s="10">
        <v>1.63</v>
      </c>
      <c r="L219" s="10">
        <v>1.63</v>
      </c>
      <c r="M219" s="10">
        <v>1.63</v>
      </c>
      <c r="N219" s="10">
        <v>1.63</v>
      </c>
    </row>
    <row r="220" spans="1:14" x14ac:dyDescent="0.25">
      <c r="A220" s="104"/>
      <c r="B220" s="105"/>
      <c r="C220" s="5" t="s">
        <v>21</v>
      </c>
      <c r="D220" s="6">
        <v>12</v>
      </c>
      <c r="E220" s="10">
        <f t="shared" si="26"/>
        <v>1.43</v>
      </c>
      <c r="F220" s="10">
        <f t="shared" si="25"/>
        <v>1.43</v>
      </c>
      <c r="G220" s="10">
        <f t="shared" si="25"/>
        <v>1.43</v>
      </c>
      <c r="H220" s="10">
        <f t="shared" si="25"/>
        <v>1.43</v>
      </c>
      <c r="I220" s="10">
        <f t="shared" si="25"/>
        <v>1.43</v>
      </c>
      <c r="J220" s="10">
        <v>1.63</v>
      </c>
      <c r="K220" s="10">
        <v>1.63</v>
      </c>
      <c r="L220" s="10">
        <v>1.63</v>
      </c>
      <c r="M220" s="10">
        <v>1.63</v>
      </c>
      <c r="N220" s="10">
        <v>1.63</v>
      </c>
    </row>
    <row r="221" spans="1:14" ht="13.2" customHeight="1" x14ac:dyDescent="0.25">
      <c r="A221" s="104"/>
      <c r="B221" s="105" t="s">
        <v>31</v>
      </c>
      <c r="C221" s="5" t="s">
        <v>20</v>
      </c>
      <c r="D221" s="6">
        <v>6</v>
      </c>
      <c r="E221" s="10">
        <f t="shared" si="26"/>
        <v>1.43</v>
      </c>
      <c r="F221" s="10">
        <f t="shared" si="25"/>
        <v>1.43</v>
      </c>
      <c r="G221" s="10">
        <f t="shared" si="25"/>
        <v>1.43</v>
      </c>
      <c r="H221" s="10">
        <f t="shared" si="25"/>
        <v>1.43</v>
      </c>
      <c r="I221" s="10">
        <f t="shared" si="25"/>
        <v>1.43</v>
      </c>
      <c r="J221" s="10">
        <v>1.63</v>
      </c>
      <c r="K221" s="10">
        <v>1.63</v>
      </c>
      <c r="L221" s="10">
        <v>1.63</v>
      </c>
      <c r="M221" s="10">
        <v>1.63</v>
      </c>
      <c r="N221" s="10">
        <v>1.63</v>
      </c>
    </row>
    <row r="222" spans="1:14" x14ac:dyDescent="0.25">
      <c r="A222" s="104"/>
      <c r="B222" s="105"/>
      <c r="C222" s="5" t="s">
        <v>21</v>
      </c>
      <c r="D222" s="6">
        <v>6</v>
      </c>
      <c r="E222" s="10">
        <f t="shared" si="26"/>
        <v>1.43</v>
      </c>
      <c r="F222" s="10">
        <f t="shared" si="25"/>
        <v>1.43</v>
      </c>
      <c r="G222" s="10">
        <f t="shared" si="25"/>
        <v>1.43</v>
      </c>
      <c r="H222" s="10">
        <f t="shared" si="25"/>
        <v>1.43</v>
      </c>
      <c r="I222" s="10">
        <f t="shared" si="25"/>
        <v>1.43</v>
      </c>
      <c r="J222" s="10">
        <v>1.63</v>
      </c>
      <c r="K222" s="10">
        <v>1.63</v>
      </c>
      <c r="L222" s="10">
        <v>1.63</v>
      </c>
      <c r="M222" s="10">
        <v>1.63</v>
      </c>
      <c r="N222" s="10">
        <v>1.63</v>
      </c>
    </row>
    <row r="223" spans="1:14" ht="13.2" customHeight="1" x14ac:dyDescent="0.25">
      <c r="A223" s="104"/>
      <c r="B223" s="105" t="s">
        <v>32</v>
      </c>
      <c r="C223" s="5" t="s">
        <v>20</v>
      </c>
      <c r="D223" s="6">
        <v>6</v>
      </c>
      <c r="E223" s="10">
        <f t="shared" si="26"/>
        <v>1.43</v>
      </c>
      <c r="F223" s="10">
        <f t="shared" si="25"/>
        <v>1.43</v>
      </c>
      <c r="G223" s="10">
        <f t="shared" si="25"/>
        <v>1.43</v>
      </c>
      <c r="H223" s="10">
        <f t="shared" si="25"/>
        <v>1.43</v>
      </c>
      <c r="I223" s="10">
        <f t="shared" si="25"/>
        <v>1.43</v>
      </c>
      <c r="J223" s="10">
        <v>1.63</v>
      </c>
      <c r="K223" s="10">
        <v>1.63</v>
      </c>
      <c r="L223" s="10">
        <v>1.63</v>
      </c>
      <c r="M223" s="10">
        <v>1.63</v>
      </c>
      <c r="N223" s="10">
        <v>1.63</v>
      </c>
    </row>
    <row r="224" spans="1:14" x14ac:dyDescent="0.25">
      <c r="A224" s="104"/>
      <c r="B224" s="105"/>
      <c r="C224" s="5" t="s">
        <v>21</v>
      </c>
      <c r="D224" s="6">
        <v>8</v>
      </c>
      <c r="E224" s="10">
        <f t="shared" si="26"/>
        <v>1.43</v>
      </c>
      <c r="F224" s="10">
        <f t="shared" si="25"/>
        <v>1.43</v>
      </c>
      <c r="G224" s="10">
        <f t="shared" si="25"/>
        <v>1.43</v>
      </c>
      <c r="H224" s="10">
        <f t="shared" si="25"/>
        <v>1.43</v>
      </c>
      <c r="I224" s="10">
        <f t="shared" si="25"/>
        <v>1.43</v>
      </c>
      <c r="J224" s="10">
        <v>1.63</v>
      </c>
      <c r="K224" s="10">
        <v>1.63</v>
      </c>
      <c r="L224" s="10">
        <v>1.63</v>
      </c>
      <c r="M224" s="10">
        <v>1.63</v>
      </c>
      <c r="N224" s="10">
        <v>1.63</v>
      </c>
    </row>
    <row r="225" spans="1:14" ht="13.2" customHeight="1" x14ac:dyDescent="0.25">
      <c r="A225" s="104"/>
      <c r="B225" s="105" t="s">
        <v>33</v>
      </c>
      <c r="C225" s="5" t="s">
        <v>20</v>
      </c>
      <c r="D225" s="6">
        <v>6</v>
      </c>
      <c r="E225" s="10">
        <f t="shared" si="26"/>
        <v>1.43</v>
      </c>
      <c r="F225" s="10">
        <f t="shared" si="25"/>
        <v>1.43</v>
      </c>
      <c r="G225" s="10">
        <f t="shared" si="25"/>
        <v>1.43</v>
      </c>
      <c r="H225" s="10">
        <f t="shared" si="25"/>
        <v>1.43</v>
      </c>
      <c r="I225" s="10">
        <f t="shared" si="25"/>
        <v>1.43</v>
      </c>
      <c r="J225" s="10">
        <v>1.63</v>
      </c>
      <c r="K225" s="10">
        <v>1.63</v>
      </c>
      <c r="L225" s="10">
        <v>1.63</v>
      </c>
      <c r="M225" s="10">
        <v>1.63</v>
      </c>
      <c r="N225" s="10">
        <v>1.63</v>
      </c>
    </row>
    <row r="226" spans="1:14" x14ac:dyDescent="0.25">
      <c r="A226" s="104"/>
      <c r="B226" s="105"/>
      <c r="C226" s="5" t="s">
        <v>21</v>
      </c>
      <c r="D226" s="6">
        <v>6</v>
      </c>
      <c r="E226" s="10">
        <f t="shared" si="26"/>
        <v>1.43</v>
      </c>
      <c r="F226" s="10">
        <f t="shared" si="25"/>
        <v>1.43</v>
      </c>
      <c r="G226" s="10">
        <f t="shared" si="25"/>
        <v>1.43</v>
      </c>
      <c r="H226" s="10">
        <f t="shared" si="25"/>
        <v>1.43</v>
      </c>
      <c r="I226" s="10">
        <f t="shared" si="25"/>
        <v>1.43</v>
      </c>
      <c r="J226" s="10">
        <v>1.63</v>
      </c>
      <c r="K226" s="10">
        <v>1.63</v>
      </c>
      <c r="L226" s="10">
        <v>1.63</v>
      </c>
      <c r="M226" s="10">
        <v>1.63</v>
      </c>
      <c r="N226" s="10">
        <v>1.63</v>
      </c>
    </row>
    <row r="227" spans="1:14" ht="13.2" customHeight="1" x14ac:dyDescent="0.25">
      <c r="A227" s="104"/>
      <c r="B227" s="105" t="s">
        <v>34</v>
      </c>
      <c r="C227" s="5" t="s">
        <v>20</v>
      </c>
      <c r="D227" s="6">
        <v>6</v>
      </c>
      <c r="E227" s="10">
        <f t="shared" si="26"/>
        <v>1.43</v>
      </c>
      <c r="F227" s="10">
        <f t="shared" si="25"/>
        <v>1.43</v>
      </c>
      <c r="G227" s="10">
        <f t="shared" si="25"/>
        <v>1.43</v>
      </c>
      <c r="H227" s="10">
        <f t="shared" si="25"/>
        <v>1.43</v>
      </c>
      <c r="I227" s="10">
        <f t="shared" si="25"/>
        <v>1.43</v>
      </c>
      <c r="J227" s="10">
        <v>1.63</v>
      </c>
      <c r="K227" s="10">
        <v>1.63</v>
      </c>
      <c r="L227" s="10">
        <v>1.63</v>
      </c>
      <c r="M227" s="10">
        <v>1.63</v>
      </c>
      <c r="N227" s="10">
        <v>1.63</v>
      </c>
    </row>
    <row r="228" spans="1:14" x14ac:dyDescent="0.25">
      <c r="A228" s="104"/>
      <c r="B228" s="105"/>
      <c r="C228" s="5" t="s">
        <v>21</v>
      </c>
      <c r="D228" s="6">
        <v>10</v>
      </c>
      <c r="E228" s="10">
        <f t="shared" si="26"/>
        <v>1.43</v>
      </c>
      <c r="F228" s="10">
        <f t="shared" si="25"/>
        <v>1.43</v>
      </c>
      <c r="G228" s="10">
        <f t="shared" si="25"/>
        <v>1.43</v>
      </c>
      <c r="H228" s="10">
        <f t="shared" si="25"/>
        <v>1.43</v>
      </c>
      <c r="I228" s="10">
        <f t="shared" si="25"/>
        <v>1.43</v>
      </c>
      <c r="J228" s="10">
        <v>1.63</v>
      </c>
      <c r="K228" s="10">
        <v>1.63</v>
      </c>
      <c r="L228" s="10">
        <v>1.63</v>
      </c>
      <c r="M228" s="10">
        <v>1.63</v>
      </c>
      <c r="N228" s="10">
        <v>1.63</v>
      </c>
    </row>
    <row r="229" spans="1:14" ht="13.2" customHeight="1" x14ac:dyDescent="0.25">
      <c r="A229" s="104"/>
      <c r="B229" s="105" t="s">
        <v>35</v>
      </c>
      <c r="C229" s="5" t="s">
        <v>20</v>
      </c>
      <c r="D229" s="6">
        <v>6</v>
      </c>
      <c r="E229" s="10">
        <f t="shared" si="26"/>
        <v>1.43</v>
      </c>
      <c r="F229" s="10">
        <f t="shared" si="25"/>
        <v>1.43</v>
      </c>
      <c r="G229" s="10">
        <f t="shared" si="25"/>
        <v>1.43</v>
      </c>
      <c r="H229" s="10">
        <f t="shared" si="25"/>
        <v>1.43</v>
      </c>
      <c r="I229" s="10">
        <f t="shared" si="25"/>
        <v>1.43</v>
      </c>
      <c r="J229" s="10">
        <v>1.63</v>
      </c>
      <c r="K229" s="10">
        <v>1.63</v>
      </c>
      <c r="L229" s="10">
        <v>1.63</v>
      </c>
      <c r="M229" s="10">
        <v>1.63</v>
      </c>
      <c r="N229" s="10">
        <v>1.63</v>
      </c>
    </row>
    <row r="230" spans="1:14" x14ac:dyDescent="0.25">
      <c r="A230" s="104"/>
      <c r="B230" s="105"/>
      <c r="C230" s="5" t="s">
        <v>21</v>
      </c>
      <c r="D230" s="6">
        <v>8</v>
      </c>
      <c r="E230" s="10">
        <f t="shared" si="26"/>
        <v>1.43</v>
      </c>
      <c r="F230" s="10">
        <f t="shared" si="25"/>
        <v>1.43</v>
      </c>
      <c r="G230" s="10">
        <f t="shared" si="25"/>
        <v>1.43</v>
      </c>
      <c r="H230" s="10">
        <f t="shared" si="25"/>
        <v>1.43</v>
      </c>
      <c r="I230" s="10">
        <f t="shared" si="25"/>
        <v>1.43</v>
      </c>
      <c r="J230" s="10">
        <v>1.63</v>
      </c>
      <c r="K230" s="10">
        <v>1.63</v>
      </c>
      <c r="L230" s="10">
        <v>1.63</v>
      </c>
      <c r="M230" s="10">
        <v>1.63</v>
      </c>
      <c r="N230" s="10">
        <v>1.63</v>
      </c>
    </row>
    <row r="231" spans="1:14" ht="13.2" customHeight="1" x14ac:dyDescent="0.25">
      <c r="A231" s="104"/>
      <c r="B231" s="105" t="s">
        <v>36</v>
      </c>
      <c r="C231" s="5" t="s">
        <v>20</v>
      </c>
      <c r="D231" s="6">
        <v>6</v>
      </c>
      <c r="E231" s="10">
        <f t="shared" si="26"/>
        <v>1.43</v>
      </c>
      <c r="F231" s="10">
        <f t="shared" si="25"/>
        <v>1.43</v>
      </c>
      <c r="G231" s="10">
        <f t="shared" si="25"/>
        <v>1.43</v>
      </c>
      <c r="H231" s="10">
        <f t="shared" si="25"/>
        <v>1.43</v>
      </c>
      <c r="I231" s="10">
        <f t="shared" si="25"/>
        <v>1.43</v>
      </c>
      <c r="J231" s="10">
        <v>1.63</v>
      </c>
      <c r="K231" s="10">
        <v>1.63</v>
      </c>
      <c r="L231" s="10">
        <v>1.63</v>
      </c>
      <c r="M231" s="10">
        <v>1.63</v>
      </c>
      <c r="N231" s="10">
        <v>1.63</v>
      </c>
    </row>
    <row r="232" spans="1:14" x14ac:dyDescent="0.25">
      <c r="A232" s="104"/>
      <c r="B232" s="105"/>
      <c r="C232" s="5" t="s">
        <v>21</v>
      </c>
      <c r="D232" s="6">
        <v>10</v>
      </c>
      <c r="E232" s="10">
        <f t="shared" si="26"/>
        <v>1.43</v>
      </c>
      <c r="F232" s="10">
        <f t="shared" si="25"/>
        <v>1.43</v>
      </c>
      <c r="G232" s="10">
        <f t="shared" si="25"/>
        <v>1.43</v>
      </c>
      <c r="H232" s="10">
        <f t="shared" si="25"/>
        <v>1.43</v>
      </c>
      <c r="I232" s="10">
        <f t="shared" si="25"/>
        <v>1.43</v>
      </c>
      <c r="J232" s="10">
        <v>1.63</v>
      </c>
      <c r="K232" s="10">
        <v>1.63</v>
      </c>
      <c r="L232" s="10">
        <v>1.63</v>
      </c>
      <c r="M232" s="10">
        <v>1.63</v>
      </c>
      <c r="N232" s="10">
        <v>1.63</v>
      </c>
    </row>
    <row r="233" spans="1:14" ht="13.2" customHeight="1" x14ac:dyDescent="0.25">
      <c r="A233" s="104"/>
      <c r="B233" s="105" t="s">
        <v>37</v>
      </c>
      <c r="C233" s="5" t="s">
        <v>20</v>
      </c>
      <c r="D233" s="6">
        <v>6</v>
      </c>
      <c r="E233" s="10">
        <f t="shared" si="26"/>
        <v>1.43</v>
      </c>
      <c r="F233" s="10">
        <f t="shared" si="25"/>
        <v>1.43</v>
      </c>
      <c r="G233" s="10">
        <f t="shared" si="25"/>
        <v>1.43</v>
      </c>
      <c r="H233" s="10">
        <f t="shared" si="25"/>
        <v>1.43</v>
      </c>
      <c r="I233" s="10">
        <f t="shared" si="25"/>
        <v>1.43</v>
      </c>
      <c r="J233" s="10">
        <v>1.63</v>
      </c>
      <c r="K233" s="10">
        <v>1.63</v>
      </c>
      <c r="L233" s="10">
        <v>1.63</v>
      </c>
      <c r="M233" s="10">
        <v>1.63</v>
      </c>
      <c r="N233" s="10">
        <v>1.63</v>
      </c>
    </row>
    <row r="234" spans="1:14" x14ac:dyDescent="0.25">
      <c r="A234" s="104"/>
      <c r="B234" s="105"/>
      <c r="C234" s="5" t="s">
        <v>21</v>
      </c>
      <c r="D234" s="6">
        <v>10</v>
      </c>
      <c r="E234" s="10">
        <f t="shared" si="26"/>
        <v>1.43</v>
      </c>
      <c r="F234" s="10">
        <f t="shared" si="25"/>
        <v>1.43</v>
      </c>
      <c r="G234" s="10">
        <f t="shared" si="25"/>
        <v>1.43</v>
      </c>
      <c r="H234" s="10">
        <f t="shared" si="25"/>
        <v>1.43</v>
      </c>
      <c r="I234" s="10">
        <f t="shared" si="25"/>
        <v>1.43</v>
      </c>
      <c r="J234" s="10">
        <v>1.63</v>
      </c>
      <c r="K234" s="10">
        <v>1.63</v>
      </c>
      <c r="L234" s="10">
        <v>1.63</v>
      </c>
      <c r="M234" s="10">
        <v>1.63</v>
      </c>
      <c r="N234" s="10">
        <v>1.63</v>
      </c>
    </row>
    <row r="235" spans="1:14" ht="13.2" customHeight="1" x14ac:dyDescent="0.25">
      <c r="A235" s="104"/>
      <c r="B235" s="105" t="s">
        <v>38</v>
      </c>
      <c r="C235" s="5" t="s">
        <v>20</v>
      </c>
      <c r="D235" s="6">
        <v>0</v>
      </c>
      <c r="E235" s="10">
        <f t="shared" si="26"/>
        <v>1.43</v>
      </c>
      <c r="F235" s="10">
        <f t="shared" si="25"/>
        <v>1.43</v>
      </c>
      <c r="G235" s="10">
        <f t="shared" si="25"/>
        <v>1.43</v>
      </c>
      <c r="H235" s="10">
        <f t="shared" si="25"/>
        <v>1.43</v>
      </c>
      <c r="I235" s="10">
        <f t="shared" si="25"/>
        <v>1.43</v>
      </c>
      <c r="J235" s="10">
        <v>1.63</v>
      </c>
      <c r="K235" s="10">
        <v>1.63</v>
      </c>
      <c r="L235" s="10">
        <v>1.63</v>
      </c>
      <c r="M235" s="10">
        <v>1.63</v>
      </c>
      <c r="N235" s="10">
        <v>1.63</v>
      </c>
    </row>
    <row r="236" spans="1:14" x14ac:dyDescent="0.25">
      <c r="A236" s="104"/>
      <c r="B236" s="105"/>
      <c r="C236" s="5" t="s">
        <v>21</v>
      </c>
      <c r="D236" s="6">
        <v>8</v>
      </c>
      <c r="E236" s="10">
        <f t="shared" si="26"/>
        <v>1.43</v>
      </c>
      <c r="F236" s="10">
        <f t="shared" si="25"/>
        <v>1.43</v>
      </c>
      <c r="G236" s="10">
        <f t="shared" si="25"/>
        <v>1.43</v>
      </c>
      <c r="H236" s="10">
        <f t="shared" si="25"/>
        <v>1.43</v>
      </c>
      <c r="I236" s="10">
        <f t="shared" si="25"/>
        <v>1.43</v>
      </c>
      <c r="J236" s="10">
        <v>1.63</v>
      </c>
      <c r="K236" s="10">
        <v>1.63</v>
      </c>
      <c r="L236" s="10">
        <v>1.63</v>
      </c>
      <c r="M236" s="10">
        <v>1.63</v>
      </c>
      <c r="N236" s="10">
        <v>1.63</v>
      </c>
    </row>
    <row r="237" spans="1:14" ht="13.2" customHeight="1" x14ac:dyDescent="0.25">
      <c r="A237" s="104"/>
      <c r="B237" s="105" t="s">
        <v>39</v>
      </c>
      <c r="C237" s="5" t="s">
        <v>20</v>
      </c>
      <c r="D237" s="6">
        <v>0</v>
      </c>
      <c r="E237" s="10">
        <f t="shared" si="26"/>
        <v>1.43</v>
      </c>
      <c r="F237" s="10">
        <f t="shared" si="25"/>
        <v>1.43</v>
      </c>
      <c r="G237" s="10">
        <f t="shared" si="25"/>
        <v>1.43</v>
      </c>
      <c r="H237" s="10">
        <f t="shared" si="25"/>
        <v>1.43</v>
      </c>
      <c r="I237" s="10">
        <f t="shared" si="25"/>
        <v>1.43</v>
      </c>
      <c r="J237" s="10">
        <v>1.63</v>
      </c>
      <c r="K237" s="10">
        <v>1.63</v>
      </c>
      <c r="L237" s="10">
        <v>1.63</v>
      </c>
      <c r="M237" s="10">
        <v>1.63</v>
      </c>
      <c r="N237" s="10">
        <v>1.63</v>
      </c>
    </row>
    <row r="238" spans="1:14" x14ac:dyDescent="0.25">
      <c r="A238" s="104"/>
      <c r="B238" s="105"/>
      <c r="C238" s="5" t="s">
        <v>21</v>
      </c>
      <c r="D238" s="6">
        <v>5</v>
      </c>
      <c r="E238" s="10">
        <f t="shared" si="26"/>
        <v>1.43</v>
      </c>
      <c r="F238" s="10">
        <f t="shared" si="25"/>
        <v>1.43</v>
      </c>
      <c r="G238" s="10">
        <f t="shared" si="25"/>
        <v>1.43</v>
      </c>
      <c r="H238" s="10">
        <f t="shared" si="25"/>
        <v>1.43</v>
      </c>
      <c r="I238" s="10">
        <f t="shared" si="25"/>
        <v>1.43</v>
      </c>
      <c r="J238" s="10">
        <v>1.63</v>
      </c>
      <c r="K238" s="10">
        <v>1.63</v>
      </c>
      <c r="L238" s="10">
        <v>1.63</v>
      </c>
      <c r="M238" s="10">
        <v>1.63</v>
      </c>
      <c r="N238" s="10">
        <v>1.63</v>
      </c>
    </row>
    <row r="239" spans="1:14" ht="13.2" customHeight="1" x14ac:dyDescent="0.25">
      <c r="A239" s="104"/>
      <c r="B239" s="105" t="s">
        <v>40</v>
      </c>
      <c r="C239" s="5" t="s">
        <v>20</v>
      </c>
      <c r="D239" s="6">
        <v>5</v>
      </c>
      <c r="E239" s="10">
        <f t="shared" si="26"/>
        <v>1.43</v>
      </c>
      <c r="F239" s="10">
        <f t="shared" si="25"/>
        <v>1.43</v>
      </c>
      <c r="G239" s="10">
        <f t="shared" si="25"/>
        <v>1.43</v>
      </c>
      <c r="H239" s="10">
        <f t="shared" si="25"/>
        <v>1.43</v>
      </c>
      <c r="I239" s="10">
        <f t="shared" si="25"/>
        <v>1.43</v>
      </c>
      <c r="J239" s="10">
        <v>1.63</v>
      </c>
      <c r="K239" s="10">
        <v>1.63</v>
      </c>
      <c r="L239" s="10">
        <v>1.63</v>
      </c>
      <c r="M239" s="10">
        <v>1.63</v>
      </c>
      <c r="N239" s="10">
        <v>1.63</v>
      </c>
    </row>
    <row r="240" spans="1:14" x14ac:dyDescent="0.25">
      <c r="A240" s="104"/>
      <c r="B240" s="105"/>
      <c r="C240" s="5" t="s">
        <v>21</v>
      </c>
      <c r="D240" s="6">
        <v>5</v>
      </c>
      <c r="E240" s="10">
        <f t="shared" si="26"/>
        <v>1.43</v>
      </c>
      <c r="F240" s="10">
        <f t="shared" si="25"/>
        <v>1.43</v>
      </c>
      <c r="G240" s="10">
        <f t="shared" si="25"/>
        <v>1.43</v>
      </c>
      <c r="H240" s="10">
        <f t="shared" si="25"/>
        <v>1.43</v>
      </c>
      <c r="I240" s="10">
        <f t="shared" si="25"/>
        <v>1.43</v>
      </c>
      <c r="J240" s="10">
        <v>1.63</v>
      </c>
      <c r="K240" s="10">
        <v>1.63</v>
      </c>
      <c r="L240" s="10">
        <v>1.63</v>
      </c>
      <c r="M240" s="10">
        <v>1.63</v>
      </c>
      <c r="N240" s="10">
        <v>1.63</v>
      </c>
    </row>
    <row r="241" spans="1:14" ht="13.2" customHeight="1" x14ac:dyDescent="0.25">
      <c r="A241" s="104"/>
      <c r="B241" s="105" t="s">
        <v>41</v>
      </c>
      <c r="C241" s="5" t="s">
        <v>20</v>
      </c>
      <c r="D241" s="6">
        <v>10</v>
      </c>
      <c r="E241" s="10">
        <v>1.63</v>
      </c>
      <c r="F241" s="10">
        <v>1.63</v>
      </c>
      <c r="G241" s="10">
        <v>1.63</v>
      </c>
      <c r="H241" s="10">
        <v>1.63</v>
      </c>
      <c r="I241" s="10">
        <v>1.63</v>
      </c>
      <c r="J241" s="10">
        <v>1.63</v>
      </c>
      <c r="K241" s="10">
        <v>1.63</v>
      </c>
      <c r="L241" s="10">
        <v>1.63</v>
      </c>
      <c r="M241" s="10">
        <v>1.63</v>
      </c>
      <c r="N241" s="10">
        <v>1.63</v>
      </c>
    </row>
    <row r="242" spans="1:14" x14ac:dyDescent="0.25">
      <c r="A242" s="104"/>
      <c r="B242" s="105"/>
      <c r="C242" s="5" t="s">
        <v>21</v>
      </c>
      <c r="D242" s="6">
        <v>15</v>
      </c>
      <c r="E242" s="10">
        <v>1.63</v>
      </c>
      <c r="F242" s="10">
        <v>1.63</v>
      </c>
      <c r="G242" s="10">
        <v>1.63</v>
      </c>
      <c r="H242" s="10">
        <v>1.63</v>
      </c>
      <c r="I242" s="10">
        <v>1.63</v>
      </c>
      <c r="J242" s="10">
        <v>1.63</v>
      </c>
      <c r="K242" s="10">
        <v>1.63</v>
      </c>
      <c r="L242" s="10">
        <v>1.63</v>
      </c>
      <c r="M242" s="10">
        <v>1.63</v>
      </c>
      <c r="N242" s="10">
        <v>1.63</v>
      </c>
    </row>
    <row r="243" spans="1:14" ht="13.2" customHeight="1" x14ac:dyDescent="0.25">
      <c r="A243" s="104" t="s">
        <v>42</v>
      </c>
      <c r="B243" s="105" t="s">
        <v>29</v>
      </c>
      <c r="C243" s="5" t="s">
        <v>20</v>
      </c>
      <c r="D243" s="7">
        <v>10</v>
      </c>
      <c r="E243" s="10">
        <v>1.35</v>
      </c>
      <c r="F243" s="10">
        <v>1.35</v>
      </c>
      <c r="G243" s="10">
        <v>1.35</v>
      </c>
      <c r="H243" s="10">
        <v>1.35</v>
      </c>
      <c r="I243" s="10">
        <v>1.35</v>
      </c>
      <c r="J243" s="10"/>
      <c r="K243" s="10"/>
      <c r="L243" s="10"/>
      <c r="M243" s="10"/>
      <c r="N243" s="10"/>
    </row>
    <row r="244" spans="1:14" x14ac:dyDescent="0.25">
      <c r="A244" s="104"/>
      <c r="B244" s="105"/>
      <c r="C244" s="5" t="s">
        <v>21</v>
      </c>
      <c r="D244" s="7">
        <v>15</v>
      </c>
      <c r="E244" s="10">
        <v>1.35</v>
      </c>
      <c r="F244" s="10">
        <v>1.35</v>
      </c>
      <c r="G244" s="10">
        <v>1.35</v>
      </c>
      <c r="H244" s="10">
        <v>1.35</v>
      </c>
      <c r="I244" s="10">
        <v>1.35</v>
      </c>
      <c r="J244" s="10"/>
      <c r="K244" s="10"/>
      <c r="L244" s="10"/>
      <c r="M244" s="10"/>
      <c r="N244" s="10"/>
    </row>
    <row r="245" spans="1:14" ht="13.2" customHeight="1" x14ac:dyDescent="0.25">
      <c r="A245" s="104"/>
      <c r="B245" s="105" t="s">
        <v>31</v>
      </c>
      <c r="C245" s="5" t="s">
        <v>20</v>
      </c>
      <c r="D245" s="7">
        <v>10</v>
      </c>
      <c r="E245" s="10">
        <v>1.35</v>
      </c>
      <c r="F245" s="10">
        <v>1.35</v>
      </c>
      <c r="G245" s="10">
        <v>1.35</v>
      </c>
      <c r="H245" s="10">
        <v>1.35</v>
      </c>
      <c r="I245" s="10">
        <v>1.35</v>
      </c>
      <c r="J245" s="10"/>
      <c r="K245" s="10"/>
      <c r="L245" s="10"/>
      <c r="M245" s="10"/>
      <c r="N245" s="10"/>
    </row>
    <row r="246" spans="1:14" x14ac:dyDescent="0.25">
      <c r="A246" s="104"/>
      <c r="B246" s="105"/>
      <c r="C246" s="5" t="s">
        <v>21</v>
      </c>
      <c r="D246" s="7">
        <v>10</v>
      </c>
      <c r="E246" s="10">
        <v>1.35</v>
      </c>
      <c r="F246" s="10">
        <v>1.35</v>
      </c>
      <c r="G246" s="10">
        <v>1.35</v>
      </c>
      <c r="H246" s="10">
        <v>1.35</v>
      </c>
      <c r="I246" s="10">
        <v>1.35</v>
      </c>
      <c r="J246" s="10"/>
      <c r="K246" s="10"/>
      <c r="L246" s="10"/>
      <c r="M246" s="10"/>
      <c r="N246" s="10"/>
    </row>
    <row r="247" spans="1:14" ht="13.2" customHeight="1" x14ac:dyDescent="0.25">
      <c r="A247" s="104"/>
      <c r="B247" s="105" t="s">
        <v>32</v>
      </c>
      <c r="C247" s="5" t="s">
        <v>20</v>
      </c>
      <c r="D247" s="7">
        <v>10</v>
      </c>
      <c r="E247" s="10">
        <v>1.35</v>
      </c>
      <c r="F247" s="10">
        <v>1.35</v>
      </c>
      <c r="G247" s="10">
        <v>1.35</v>
      </c>
      <c r="H247" s="10">
        <v>1.35</v>
      </c>
      <c r="I247" s="10">
        <v>1.35</v>
      </c>
      <c r="J247" s="10"/>
      <c r="K247" s="10"/>
      <c r="L247" s="10"/>
      <c r="M247" s="10"/>
      <c r="N247" s="10"/>
    </row>
    <row r="248" spans="1:14" x14ac:dyDescent="0.25">
      <c r="A248" s="104"/>
      <c r="B248" s="105"/>
      <c r="C248" s="5" t="s">
        <v>21</v>
      </c>
      <c r="D248" s="7">
        <v>15</v>
      </c>
      <c r="E248" s="10">
        <v>1.35</v>
      </c>
      <c r="F248" s="10">
        <v>1.35</v>
      </c>
      <c r="G248" s="10">
        <v>1.35</v>
      </c>
      <c r="H248" s="10">
        <v>1.35</v>
      </c>
      <c r="I248" s="10">
        <v>1.35</v>
      </c>
      <c r="J248" s="10"/>
      <c r="K248" s="10"/>
      <c r="L248" s="10"/>
      <c r="M248" s="10"/>
      <c r="N248" s="10"/>
    </row>
    <row r="249" spans="1:14" ht="13.2" customHeight="1" x14ac:dyDescent="0.25">
      <c r="A249" s="104"/>
      <c r="B249" s="105" t="s">
        <v>33</v>
      </c>
      <c r="C249" s="5" t="s">
        <v>20</v>
      </c>
      <c r="D249" s="7">
        <v>10</v>
      </c>
      <c r="E249" s="10">
        <v>1.35</v>
      </c>
      <c r="F249" s="10">
        <v>1.35</v>
      </c>
      <c r="G249" s="10">
        <v>1.35</v>
      </c>
      <c r="H249" s="10">
        <v>1.35</v>
      </c>
      <c r="I249" s="10">
        <v>1.35</v>
      </c>
      <c r="J249" s="10"/>
      <c r="K249" s="10"/>
      <c r="L249" s="10"/>
      <c r="M249" s="10"/>
      <c r="N249" s="10"/>
    </row>
    <row r="250" spans="1:14" x14ac:dyDescent="0.25">
      <c r="A250" s="104"/>
      <c r="B250" s="105"/>
      <c r="C250" s="5" t="s">
        <v>21</v>
      </c>
      <c r="D250" s="7">
        <v>10</v>
      </c>
      <c r="E250" s="10">
        <v>1.35</v>
      </c>
      <c r="F250" s="10">
        <v>1.35</v>
      </c>
      <c r="G250" s="10">
        <v>1.35</v>
      </c>
      <c r="H250" s="10">
        <v>1.35</v>
      </c>
      <c r="I250" s="10">
        <v>1.35</v>
      </c>
      <c r="J250" s="10"/>
      <c r="K250" s="10"/>
      <c r="L250" s="10"/>
      <c r="M250" s="10"/>
      <c r="N250" s="10"/>
    </row>
    <row r="251" spans="1:14" ht="13.2" customHeight="1" x14ac:dyDescent="0.25">
      <c r="A251" s="104"/>
      <c r="B251" s="105" t="s">
        <v>34</v>
      </c>
      <c r="C251" s="5" t="s">
        <v>20</v>
      </c>
      <c r="D251" s="7">
        <v>10</v>
      </c>
      <c r="E251" s="10">
        <v>1.35</v>
      </c>
      <c r="F251" s="10">
        <v>1.35</v>
      </c>
      <c r="G251" s="10">
        <v>1.35</v>
      </c>
      <c r="H251" s="10">
        <v>1.35</v>
      </c>
      <c r="I251" s="10">
        <v>1.35</v>
      </c>
      <c r="J251" s="10"/>
      <c r="K251" s="10"/>
      <c r="L251" s="10"/>
      <c r="M251" s="10"/>
      <c r="N251" s="10"/>
    </row>
    <row r="252" spans="1:14" x14ac:dyDescent="0.25">
      <c r="A252" s="104"/>
      <c r="B252" s="105"/>
      <c r="C252" s="5" t="s">
        <v>21</v>
      </c>
      <c r="D252" s="7">
        <v>15</v>
      </c>
      <c r="E252" s="10">
        <v>1.35</v>
      </c>
      <c r="F252" s="10">
        <v>1.35</v>
      </c>
      <c r="G252" s="10">
        <v>1.35</v>
      </c>
      <c r="H252" s="10">
        <v>1.35</v>
      </c>
      <c r="I252" s="10">
        <v>1.35</v>
      </c>
      <c r="J252" s="10"/>
      <c r="K252" s="10"/>
      <c r="L252" s="10"/>
      <c r="M252" s="10"/>
      <c r="N252" s="10"/>
    </row>
    <row r="253" spans="1:14" ht="13.2" customHeight="1" x14ac:dyDescent="0.25">
      <c r="A253" s="104"/>
      <c r="B253" s="105" t="s">
        <v>35</v>
      </c>
      <c r="C253" s="5" t="s">
        <v>20</v>
      </c>
      <c r="D253" s="7">
        <v>10</v>
      </c>
      <c r="E253" s="10">
        <v>1.35</v>
      </c>
      <c r="F253" s="10">
        <v>1.35</v>
      </c>
      <c r="G253" s="10">
        <v>1.35</v>
      </c>
      <c r="H253" s="10">
        <v>1.35</v>
      </c>
      <c r="I253" s="10">
        <v>1.35</v>
      </c>
      <c r="J253" s="10"/>
      <c r="K253" s="10"/>
      <c r="L253" s="10"/>
      <c r="M253" s="10"/>
      <c r="N253" s="10"/>
    </row>
    <row r="254" spans="1:14" x14ac:dyDescent="0.25">
      <c r="A254" s="104"/>
      <c r="B254" s="105"/>
      <c r="C254" s="5" t="s">
        <v>21</v>
      </c>
      <c r="D254" s="7">
        <v>10</v>
      </c>
      <c r="E254" s="10">
        <v>1.35</v>
      </c>
      <c r="F254" s="10">
        <v>1.35</v>
      </c>
      <c r="G254" s="10">
        <v>1.35</v>
      </c>
      <c r="H254" s="10">
        <v>1.35</v>
      </c>
      <c r="I254" s="10">
        <v>1.35</v>
      </c>
      <c r="J254" s="10"/>
      <c r="K254" s="10"/>
      <c r="L254" s="10"/>
      <c r="M254" s="10"/>
      <c r="N254" s="10"/>
    </row>
    <row r="255" spans="1:14" ht="13.2" customHeight="1" x14ac:dyDescent="0.25">
      <c r="A255" s="104"/>
      <c r="B255" s="105" t="s">
        <v>36</v>
      </c>
      <c r="C255" s="5" t="s">
        <v>20</v>
      </c>
      <c r="D255" s="7">
        <v>10</v>
      </c>
      <c r="E255" s="10">
        <v>1.35</v>
      </c>
      <c r="F255" s="10">
        <v>1.35</v>
      </c>
      <c r="G255" s="10">
        <v>1.35</v>
      </c>
      <c r="H255" s="10">
        <v>1.35</v>
      </c>
      <c r="I255" s="10">
        <v>1.35</v>
      </c>
      <c r="J255" s="10"/>
      <c r="K255" s="10"/>
      <c r="L255" s="10"/>
      <c r="M255" s="10"/>
      <c r="N255" s="10"/>
    </row>
    <row r="256" spans="1:14" x14ac:dyDescent="0.25">
      <c r="A256" s="104"/>
      <c r="B256" s="105"/>
      <c r="C256" s="5" t="s">
        <v>21</v>
      </c>
      <c r="D256" s="7">
        <v>17</v>
      </c>
      <c r="E256" s="10">
        <v>1.35</v>
      </c>
      <c r="F256" s="10">
        <v>1.35</v>
      </c>
      <c r="G256" s="10">
        <v>1.35</v>
      </c>
      <c r="H256" s="10">
        <v>1.35</v>
      </c>
      <c r="I256" s="10">
        <v>1.35</v>
      </c>
      <c r="J256" s="10"/>
      <c r="K256" s="10"/>
      <c r="L256" s="10"/>
      <c r="M256" s="10"/>
      <c r="N256" s="10"/>
    </row>
    <row r="257" spans="1:14" ht="13.2" customHeight="1" x14ac:dyDescent="0.25">
      <c r="A257" s="104"/>
      <c r="B257" s="105" t="s">
        <v>37</v>
      </c>
      <c r="C257" s="5" t="s">
        <v>20</v>
      </c>
      <c r="D257" s="7">
        <v>10</v>
      </c>
      <c r="E257" s="10">
        <v>1.35</v>
      </c>
      <c r="F257" s="10">
        <v>1.35</v>
      </c>
      <c r="G257" s="10">
        <v>1.35</v>
      </c>
      <c r="H257" s="10">
        <v>1.35</v>
      </c>
      <c r="I257" s="10">
        <v>1.35</v>
      </c>
      <c r="J257" s="10"/>
      <c r="K257" s="10"/>
      <c r="L257" s="10"/>
      <c r="M257" s="10"/>
      <c r="N257" s="10"/>
    </row>
    <row r="258" spans="1:14" x14ac:dyDescent="0.25">
      <c r="A258" s="104"/>
      <c r="B258" s="105"/>
      <c r="C258" s="5" t="s">
        <v>21</v>
      </c>
      <c r="D258" s="7">
        <v>15</v>
      </c>
      <c r="E258" s="10">
        <v>1.35</v>
      </c>
      <c r="F258" s="10">
        <v>1.35</v>
      </c>
      <c r="G258" s="10">
        <v>1.35</v>
      </c>
      <c r="H258" s="10">
        <v>1.35</v>
      </c>
      <c r="I258" s="10">
        <v>1.35</v>
      </c>
      <c r="J258" s="10"/>
      <c r="K258" s="10"/>
      <c r="L258" s="10"/>
      <c r="M258" s="10"/>
      <c r="N258" s="10"/>
    </row>
    <row r="259" spans="1:14" ht="13.2" customHeight="1" x14ac:dyDescent="0.25">
      <c r="A259" s="104"/>
      <c r="B259" s="105" t="s">
        <v>38</v>
      </c>
      <c r="C259" s="5" t="s">
        <v>20</v>
      </c>
      <c r="D259" s="7">
        <v>0</v>
      </c>
      <c r="E259" s="10">
        <v>1.35</v>
      </c>
      <c r="F259" s="10">
        <v>1.35</v>
      </c>
      <c r="G259" s="10">
        <v>1.35</v>
      </c>
      <c r="H259" s="10">
        <v>1.35</v>
      </c>
      <c r="I259" s="10">
        <v>1.35</v>
      </c>
      <c r="J259" s="10"/>
      <c r="K259" s="10"/>
      <c r="L259" s="10"/>
      <c r="M259" s="10"/>
      <c r="N259" s="10"/>
    </row>
    <row r="260" spans="1:14" x14ac:dyDescent="0.25">
      <c r="A260" s="104"/>
      <c r="B260" s="105"/>
      <c r="C260" s="5" t="s">
        <v>21</v>
      </c>
      <c r="D260" s="7">
        <v>10</v>
      </c>
      <c r="E260" s="10">
        <v>1.35</v>
      </c>
      <c r="F260" s="10">
        <v>1.35</v>
      </c>
      <c r="G260" s="10">
        <v>1.35</v>
      </c>
      <c r="H260" s="10">
        <v>1.35</v>
      </c>
      <c r="I260" s="10">
        <v>1.35</v>
      </c>
      <c r="J260" s="10"/>
      <c r="K260" s="10"/>
      <c r="L260" s="10"/>
      <c r="M260" s="10"/>
      <c r="N260" s="10"/>
    </row>
    <row r="261" spans="1:14" ht="13.2" customHeight="1" x14ac:dyDescent="0.25">
      <c r="A261" s="104"/>
      <c r="B261" s="105" t="s">
        <v>40</v>
      </c>
      <c r="C261" s="5" t="s">
        <v>20</v>
      </c>
      <c r="D261" s="7">
        <v>10</v>
      </c>
      <c r="E261" s="10">
        <v>1.35</v>
      </c>
      <c r="F261" s="10">
        <v>1.35</v>
      </c>
      <c r="G261" s="10">
        <v>1.35</v>
      </c>
      <c r="H261" s="10">
        <v>1.35</v>
      </c>
      <c r="I261" s="10">
        <v>1.35</v>
      </c>
      <c r="J261" s="10"/>
      <c r="K261" s="10"/>
      <c r="L261" s="10"/>
      <c r="M261" s="10"/>
      <c r="N261" s="10"/>
    </row>
    <row r="262" spans="1:14" x14ac:dyDescent="0.25">
      <c r="A262" s="104"/>
      <c r="B262" s="105"/>
      <c r="C262" s="5" t="s">
        <v>21</v>
      </c>
      <c r="D262" s="7">
        <v>10</v>
      </c>
      <c r="E262" s="10">
        <v>1.35</v>
      </c>
      <c r="F262" s="10">
        <v>1.35</v>
      </c>
      <c r="G262" s="10">
        <v>1.35</v>
      </c>
      <c r="H262" s="10">
        <v>1.35</v>
      </c>
      <c r="I262" s="10">
        <v>1.35</v>
      </c>
      <c r="J262" s="10"/>
      <c r="K262" s="10"/>
      <c r="L262" s="10"/>
      <c r="M262" s="10"/>
      <c r="N262" s="10"/>
    </row>
    <row r="263" spans="1:14" ht="13.2" customHeight="1" x14ac:dyDescent="0.25">
      <c r="A263" s="104"/>
      <c r="B263" s="105" t="s">
        <v>41</v>
      </c>
      <c r="C263" s="5" t="s">
        <v>20</v>
      </c>
      <c r="D263" s="7">
        <v>10</v>
      </c>
      <c r="E263" s="10">
        <v>1.35</v>
      </c>
      <c r="F263" s="10">
        <v>1.35</v>
      </c>
      <c r="G263" s="10">
        <v>1.35</v>
      </c>
      <c r="H263" s="10">
        <v>1.35</v>
      </c>
      <c r="I263" s="10">
        <v>1.35</v>
      </c>
      <c r="J263" s="10"/>
      <c r="K263" s="10"/>
      <c r="L263" s="10"/>
      <c r="M263" s="10"/>
      <c r="N263" s="10"/>
    </row>
    <row r="264" spans="1:14" x14ac:dyDescent="0.25">
      <c r="A264" s="104"/>
      <c r="B264" s="105"/>
      <c r="C264" s="5" t="s">
        <v>21</v>
      </c>
      <c r="D264" s="7">
        <v>0</v>
      </c>
      <c r="E264" s="10">
        <v>1.35</v>
      </c>
      <c r="F264" s="10">
        <v>1.35</v>
      </c>
      <c r="G264" s="10">
        <v>1.35</v>
      </c>
      <c r="H264" s="10">
        <v>1.35</v>
      </c>
      <c r="I264" s="10">
        <v>1.35</v>
      </c>
      <c r="J264" s="10"/>
      <c r="K264" s="10"/>
      <c r="L264" s="10"/>
      <c r="M264" s="10"/>
      <c r="N264" s="10"/>
    </row>
    <row r="265" spans="1:14" ht="18.75" customHeight="1" x14ac:dyDescent="0.25">
      <c r="A265" s="10"/>
      <c r="B265" s="106" t="s">
        <v>51</v>
      </c>
      <c r="C265" s="106"/>
      <c r="D265" s="10"/>
      <c r="E265" s="14">
        <f>1.39-0.037-0.032+0.012</f>
        <v>1.333</v>
      </c>
      <c r="F265" s="15">
        <f t="shared" ref="F265:N265" si="27">E265</f>
        <v>1.333</v>
      </c>
      <c r="G265" s="15">
        <f t="shared" si="27"/>
        <v>1.333</v>
      </c>
      <c r="H265" s="15">
        <f t="shared" si="27"/>
        <v>1.333</v>
      </c>
      <c r="I265" s="15">
        <f t="shared" si="27"/>
        <v>1.333</v>
      </c>
      <c r="J265" s="10">
        <f t="shared" si="27"/>
        <v>1.333</v>
      </c>
      <c r="K265" s="10">
        <f t="shared" si="27"/>
        <v>1.333</v>
      </c>
      <c r="L265" s="10">
        <f t="shared" si="27"/>
        <v>1.333</v>
      </c>
      <c r="M265" s="10">
        <f t="shared" si="27"/>
        <v>1.333</v>
      </c>
      <c r="N265" s="10">
        <f t="shared" si="27"/>
        <v>1.333</v>
      </c>
    </row>
    <row r="266" spans="1:14" ht="14.25" customHeight="1" x14ac:dyDescent="0.25">
      <c r="A266" s="10"/>
      <c r="B266" s="106" t="s">
        <v>52</v>
      </c>
      <c r="C266" s="106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</row>
    <row r="267" spans="1:14" ht="13.2" customHeight="1" x14ac:dyDescent="0.25">
      <c r="A267" s="104" t="s">
        <v>18</v>
      </c>
      <c r="B267" s="105" t="s">
        <v>44</v>
      </c>
      <c r="C267" s="5" t="s">
        <v>20</v>
      </c>
      <c r="D267" s="6">
        <v>19</v>
      </c>
      <c r="E267" s="10">
        <v>1</v>
      </c>
      <c r="F267" s="10">
        <v>1</v>
      </c>
      <c r="G267" s="10">
        <v>1</v>
      </c>
      <c r="H267" s="10">
        <v>1</v>
      </c>
      <c r="I267" s="10">
        <v>1</v>
      </c>
      <c r="J267" s="10">
        <v>1</v>
      </c>
      <c r="K267" s="10">
        <v>1</v>
      </c>
      <c r="L267" s="10">
        <v>1</v>
      </c>
      <c r="M267" s="10">
        <v>1</v>
      </c>
      <c r="N267" s="10">
        <v>1</v>
      </c>
    </row>
    <row r="268" spans="1:14" x14ac:dyDescent="0.25">
      <c r="A268" s="104"/>
      <c r="B268" s="105"/>
      <c r="C268" s="5" t="s">
        <v>21</v>
      </c>
      <c r="D268" s="6">
        <v>23</v>
      </c>
      <c r="E268" s="10">
        <v>1</v>
      </c>
      <c r="F268" s="10">
        <v>1</v>
      </c>
      <c r="G268" s="10">
        <v>1</v>
      </c>
      <c r="H268" s="10">
        <v>1</v>
      </c>
      <c r="I268" s="10">
        <v>1</v>
      </c>
      <c r="J268" s="10">
        <v>1</v>
      </c>
      <c r="K268" s="10">
        <v>1</v>
      </c>
      <c r="L268" s="10">
        <v>1</v>
      </c>
      <c r="M268" s="10">
        <v>1</v>
      </c>
      <c r="N268" s="10">
        <v>1</v>
      </c>
    </row>
    <row r="269" spans="1:14" ht="13.2" customHeight="1" x14ac:dyDescent="0.25">
      <c r="A269" s="104"/>
      <c r="B269" s="102" t="s">
        <v>22</v>
      </c>
      <c r="C269" s="5" t="s">
        <v>20</v>
      </c>
      <c r="D269" s="6">
        <v>15</v>
      </c>
      <c r="E269" s="10">
        <v>1</v>
      </c>
      <c r="F269" s="10">
        <v>1</v>
      </c>
      <c r="G269" s="10">
        <v>1</v>
      </c>
      <c r="H269" s="10">
        <v>1</v>
      </c>
      <c r="I269" s="10">
        <v>1</v>
      </c>
      <c r="J269" s="10"/>
      <c r="K269" s="10"/>
      <c r="L269" s="10"/>
      <c r="M269" s="10"/>
      <c r="N269" s="10"/>
    </row>
    <row r="270" spans="1:14" x14ac:dyDescent="0.25">
      <c r="A270" s="104"/>
      <c r="B270" s="102"/>
      <c r="C270" s="5" t="s">
        <v>21</v>
      </c>
      <c r="D270" s="6">
        <v>20</v>
      </c>
      <c r="E270" s="10">
        <v>1</v>
      </c>
      <c r="F270" s="10">
        <v>1</v>
      </c>
      <c r="G270" s="10">
        <v>1</v>
      </c>
      <c r="H270" s="10">
        <v>1</v>
      </c>
      <c r="I270" s="10">
        <v>1</v>
      </c>
      <c r="J270" s="10"/>
      <c r="K270" s="10"/>
      <c r="L270" s="10"/>
      <c r="M270" s="10"/>
      <c r="N270" s="10"/>
    </row>
    <row r="271" spans="1:14" ht="13.2" customHeight="1" x14ac:dyDescent="0.25">
      <c r="A271" s="104"/>
      <c r="B271" s="102" t="s">
        <v>23</v>
      </c>
      <c r="C271" s="5" t="s">
        <v>20</v>
      </c>
      <c r="D271" s="6">
        <v>10</v>
      </c>
      <c r="E271" s="10">
        <v>1</v>
      </c>
      <c r="F271" s="10">
        <v>1</v>
      </c>
      <c r="G271" s="10">
        <v>1</v>
      </c>
      <c r="H271" s="10">
        <v>1</v>
      </c>
      <c r="I271" s="10">
        <v>1</v>
      </c>
      <c r="J271" s="10"/>
      <c r="K271" s="10"/>
      <c r="L271" s="10"/>
      <c r="M271" s="10"/>
      <c r="N271" s="10"/>
    </row>
    <row r="272" spans="1:14" x14ac:dyDescent="0.25">
      <c r="A272" s="104"/>
      <c r="B272" s="102"/>
      <c r="C272" s="5" t="s">
        <v>21</v>
      </c>
      <c r="D272" s="6">
        <v>15</v>
      </c>
      <c r="E272" s="10">
        <v>1</v>
      </c>
      <c r="F272" s="10">
        <v>1</v>
      </c>
      <c r="G272" s="10">
        <v>1</v>
      </c>
      <c r="H272" s="10">
        <v>1</v>
      </c>
      <c r="I272" s="10">
        <v>1</v>
      </c>
      <c r="J272" s="10"/>
      <c r="K272" s="10"/>
      <c r="L272" s="10"/>
      <c r="M272" s="10"/>
      <c r="N272" s="10"/>
    </row>
    <row r="273" spans="1:14" ht="13.2" customHeight="1" x14ac:dyDescent="0.25">
      <c r="A273" s="104"/>
      <c r="B273" s="102" t="s">
        <v>24</v>
      </c>
      <c r="C273" s="5" t="s">
        <v>20</v>
      </c>
      <c r="D273" s="6">
        <v>15</v>
      </c>
      <c r="E273" s="10">
        <v>1</v>
      </c>
      <c r="F273" s="10">
        <v>1</v>
      </c>
      <c r="G273" s="10">
        <v>1</v>
      </c>
      <c r="H273" s="10">
        <v>1</v>
      </c>
      <c r="I273" s="10">
        <v>1</v>
      </c>
      <c r="J273" s="10"/>
      <c r="K273" s="10"/>
      <c r="L273" s="10"/>
      <c r="M273" s="10"/>
      <c r="N273" s="10"/>
    </row>
    <row r="274" spans="1:14" x14ac:dyDescent="0.25">
      <c r="A274" s="104"/>
      <c r="B274" s="102"/>
      <c r="C274" s="5" t="s">
        <v>21</v>
      </c>
      <c r="D274" s="6">
        <v>20</v>
      </c>
      <c r="E274" s="10">
        <v>1</v>
      </c>
      <c r="F274" s="10">
        <v>1</v>
      </c>
      <c r="G274" s="10">
        <v>1</v>
      </c>
      <c r="H274" s="10">
        <v>1</v>
      </c>
      <c r="I274" s="10">
        <v>1</v>
      </c>
      <c r="J274" s="10"/>
      <c r="K274" s="10"/>
      <c r="L274" s="10"/>
      <c r="M274" s="10"/>
      <c r="N274" s="10"/>
    </row>
    <row r="275" spans="1:14" ht="13.2" customHeight="1" x14ac:dyDescent="0.25">
      <c r="A275" s="104"/>
      <c r="B275" s="102" t="s">
        <v>25</v>
      </c>
      <c r="C275" s="5" t="s">
        <v>20</v>
      </c>
      <c r="D275" s="6">
        <v>10</v>
      </c>
      <c r="E275" s="10">
        <v>1</v>
      </c>
      <c r="F275" s="10">
        <v>1</v>
      </c>
      <c r="G275" s="10">
        <v>1</v>
      </c>
      <c r="H275" s="10">
        <v>1</v>
      </c>
      <c r="I275" s="10">
        <v>1</v>
      </c>
      <c r="J275" s="10"/>
      <c r="K275" s="10"/>
      <c r="L275" s="10"/>
      <c r="M275" s="10"/>
      <c r="N275" s="10"/>
    </row>
    <row r="276" spans="1:14" x14ac:dyDescent="0.25">
      <c r="A276" s="104"/>
      <c r="B276" s="102"/>
      <c r="C276" s="5" t="s">
        <v>21</v>
      </c>
      <c r="D276" s="6">
        <v>15</v>
      </c>
      <c r="E276" s="10">
        <v>1</v>
      </c>
      <c r="F276" s="10">
        <v>1</v>
      </c>
      <c r="G276" s="10">
        <v>1</v>
      </c>
      <c r="H276" s="10">
        <v>1</v>
      </c>
      <c r="I276" s="10">
        <v>1</v>
      </c>
      <c r="J276" s="10"/>
      <c r="K276" s="10"/>
      <c r="L276" s="10"/>
      <c r="M276" s="10"/>
      <c r="N276" s="10"/>
    </row>
    <row r="277" spans="1:14" ht="13.2" customHeight="1" x14ac:dyDescent="0.25">
      <c r="A277" s="104"/>
      <c r="B277" s="102" t="s">
        <v>26</v>
      </c>
      <c r="C277" s="5" t="s">
        <v>20</v>
      </c>
      <c r="D277" s="6">
        <v>10</v>
      </c>
      <c r="E277" s="10">
        <v>1</v>
      </c>
      <c r="F277" s="10">
        <v>1</v>
      </c>
      <c r="G277" s="10">
        <v>1</v>
      </c>
      <c r="H277" s="10">
        <v>1</v>
      </c>
      <c r="I277" s="10">
        <v>1</v>
      </c>
      <c r="J277" s="10"/>
      <c r="K277" s="10"/>
      <c r="L277" s="10"/>
      <c r="M277" s="10"/>
      <c r="N277" s="10"/>
    </row>
    <row r="278" spans="1:14" x14ac:dyDescent="0.25">
      <c r="A278" s="104"/>
      <c r="B278" s="102"/>
      <c r="C278" s="5" t="s">
        <v>21</v>
      </c>
      <c r="D278" s="6">
        <v>10</v>
      </c>
      <c r="E278" s="10">
        <v>1</v>
      </c>
      <c r="F278" s="10">
        <v>1</v>
      </c>
      <c r="G278" s="10">
        <v>1</v>
      </c>
      <c r="H278" s="10">
        <v>1</v>
      </c>
      <c r="I278" s="10">
        <v>1</v>
      </c>
      <c r="J278" s="10"/>
      <c r="K278" s="10"/>
      <c r="L278" s="10"/>
      <c r="M278" s="10"/>
      <c r="N278" s="10"/>
    </row>
    <row r="279" spans="1:14" ht="13.2" customHeight="1" x14ac:dyDescent="0.25">
      <c r="A279" s="104"/>
      <c r="B279" s="102" t="s">
        <v>27</v>
      </c>
      <c r="C279" s="5" t="s">
        <v>20</v>
      </c>
      <c r="D279" s="6">
        <v>5</v>
      </c>
      <c r="E279" s="10">
        <v>1</v>
      </c>
      <c r="F279" s="10">
        <v>1</v>
      </c>
      <c r="G279" s="10">
        <v>1</v>
      </c>
      <c r="H279" s="10">
        <v>1</v>
      </c>
      <c r="I279" s="10">
        <v>1</v>
      </c>
      <c r="J279" s="10"/>
      <c r="K279" s="10"/>
      <c r="L279" s="10"/>
      <c r="M279" s="10"/>
      <c r="N279" s="10"/>
    </row>
    <row r="280" spans="1:14" x14ac:dyDescent="0.25">
      <c r="A280" s="104"/>
      <c r="B280" s="102"/>
      <c r="C280" s="5" t="s">
        <v>21</v>
      </c>
      <c r="D280" s="6">
        <v>5</v>
      </c>
      <c r="E280" s="10">
        <v>1</v>
      </c>
      <c r="F280" s="10">
        <v>1</v>
      </c>
      <c r="G280" s="10">
        <v>1</v>
      </c>
      <c r="H280" s="10">
        <v>1</v>
      </c>
      <c r="I280" s="10">
        <v>1</v>
      </c>
      <c r="J280" s="10"/>
      <c r="K280" s="10"/>
      <c r="L280" s="10"/>
      <c r="M280" s="10"/>
      <c r="N280" s="10"/>
    </row>
    <row r="281" spans="1:14" ht="13.2" customHeight="1" x14ac:dyDescent="0.25">
      <c r="A281" s="104" t="s">
        <v>28</v>
      </c>
      <c r="B281" s="105" t="s">
        <v>29</v>
      </c>
      <c r="C281" s="5" t="s">
        <v>20</v>
      </c>
      <c r="D281" s="6">
        <v>6</v>
      </c>
      <c r="E281" s="10">
        <v>1.2</v>
      </c>
      <c r="F281" s="10">
        <v>1.2</v>
      </c>
      <c r="G281" s="10">
        <v>1.2</v>
      </c>
      <c r="H281" s="10">
        <v>1.2</v>
      </c>
      <c r="I281" s="10">
        <v>1.2</v>
      </c>
      <c r="J281" s="10">
        <v>1.2</v>
      </c>
      <c r="K281" s="10">
        <v>1.2</v>
      </c>
      <c r="L281" s="10">
        <v>1.2</v>
      </c>
      <c r="M281" s="10">
        <v>1.2</v>
      </c>
      <c r="N281" s="10">
        <v>1.2</v>
      </c>
    </row>
    <row r="282" spans="1:14" x14ac:dyDescent="0.25">
      <c r="A282" s="104"/>
      <c r="B282" s="105"/>
      <c r="C282" s="5" t="s">
        <v>21</v>
      </c>
      <c r="D282" s="6">
        <v>10</v>
      </c>
      <c r="E282" s="10">
        <v>1.2</v>
      </c>
      <c r="F282" s="10">
        <v>1.2</v>
      </c>
      <c r="G282" s="10">
        <v>1.2</v>
      </c>
      <c r="H282" s="10">
        <v>1.2</v>
      </c>
      <c r="I282" s="10">
        <v>1.2</v>
      </c>
      <c r="J282" s="10">
        <v>1.2</v>
      </c>
      <c r="K282" s="10">
        <v>1.2</v>
      </c>
      <c r="L282" s="10">
        <v>1.2</v>
      </c>
      <c r="M282" s="10">
        <v>1.2</v>
      </c>
      <c r="N282" s="10">
        <v>1.2</v>
      </c>
    </row>
    <row r="283" spans="1:14" ht="13.2" customHeight="1" x14ac:dyDescent="0.25">
      <c r="A283" s="104"/>
      <c r="B283" s="105" t="s">
        <v>30</v>
      </c>
      <c r="C283" s="5" t="s">
        <v>20</v>
      </c>
      <c r="D283" s="6">
        <v>0</v>
      </c>
      <c r="E283" s="10">
        <v>1.2</v>
      </c>
      <c r="F283" s="10">
        <v>1.2</v>
      </c>
      <c r="G283" s="10">
        <v>1.2</v>
      </c>
      <c r="H283" s="10">
        <v>1.2</v>
      </c>
      <c r="I283" s="10">
        <v>1.2</v>
      </c>
      <c r="J283" s="10">
        <v>1.2</v>
      </c>
      <c r="K283" s="10">
        <v>1.2</v>
      </c>
      <c r="L283" s="10">
        <v>1.2</v>
      </c>
      <c r="M283" s="10">
        <v>1.2</v>
      </c>
      <c r="N283" s="10">
        <v>1.2</v>
      </c>
    </row>
    <row r="284" spans="1:14" x14ac:dyDescent="0.25">
      <c r="A284" s="104"/>
      <c r="B284" s="105"/>
      <c r="C284" s="5" t="s">
        <v>21</v>
      </c>
      <c r="D284" s="6">
        <v>12</v>
      </c>
      <c r="E284" s="10">
        <v>1.2</v>
      </c>
      <c r="F284" s="10">
        <v>1.2</v>
      </c>
      <c r="G284" s="10">
        <v>1.2</v>
      </c>
      <c r="H284" s="10">
        <v>1.2</v>
      </c>
      <c r="I284" s="10">
        <v>1.2</v>
      </c>
      <c r="J284" s="10">
        <v>1.2</v>
      </c>
      <c r="K284" s="10">
        <v>1.2</v>
      </c>
      <c r="L284" s="10">
        <v>1.2</v>
      </c>
      <c r="M284" s="10">
        <v>1.2</v>
      </c>
      <c r="N284" s="10">
        <v>1.2</v>
      </c>
    </row>
    <row r="285" spans="1:14" ht="13.2" customHeight="1" x14ac:dyDescent="0.25">
      <c r="A285" s="104"/>
      <c r="B285" s="105" t="s">
        <v>31</v>
      </c>
      <c r="C285" s="5" t="s">
        <v>20</v>
      </c>
      <c r="D285" s="6">
        <v>6</v>
      </c>
      <c r="E285" s="10">
        <v>1.2</v>
      </c>
      <c r="F285" s="10">
        <v>1.2</v>
      </c>
      <c r="G285" s="10">
        <v>1.2</v>
      </c>
      <c r="H285" s="10">
        <v>1.2</v>
      </c>
      <c r="I285" s="10">
        <v>1.2</v>
      </c>
      <c r="J285" s="10">
        <v>1.2</v>
      </c>
      <c r="K285" s="10">
        <v>1.2</v>
      </c>
      <c r="L285" s="10">
        <v>1.2</v>
      </c>
      <c r="M285" s="10">
        <v>1.2</v>
      </c>
      <c r="N285" s="10">
        <v>1.2</v>
      </c>
    </row>
    <row r="286" spans="1:14" x14ac:dyDescent="0.25">
      <c r="A286" s="104"/>
      <c r="B286" s="105"/>
      <c r="C286" s="5" t="s">
        <v>21</v>
      </c>
      <c r="D286" s="6">
        <v>6</v>
      </c>
      <c r="E286" s="10">
        <v>1.2</v>
      </c>
      <c r="F286" s="10">
        <v>1.2</v>
      </c>
      <c r="G286" s="10">
        <v>1.2</v>
      </c>
      <c r="H286" s="10">
        <v>1.2</v>
      </c>
      <c r="I286" s="10">
        <v>1.2</v>
      </c>
      <c r="J286" s="10">
        <v>1.2</v>
      </c>
      <c r="K286" s="10">
        <v>1.2</v>
      </c>
      <c r="L286" s="10">
        <v>1.2</v>
      </c>
      <c r="M286" s="10">
        <v>1.2</v>
      </c>
      <c r="N286" s="10">
        <v>1.2</v>
      </c>
    </row>
    <row r="287" spans="1:14" ht="13.2" customHeight="1" x14ac:dyDescent="0.25">
      <c r="A287" s="104"/>
      <c r="B287" s="105" t="s">
        <v>32</v>
      </c>
      <c r="C287" s="5" t="s">
        <v>20</v>
      </c>
      <c r="D287" s="6">
        <v>6</v>
      </c>
      <c r="E287" s="10">
        <v>1.2</v>
      </c>
      <c r="F287" s="10">
        <v>1.2</v>
      </c>
      <c r="G287" s="10">
        <v>1.2</v>
      </c>
      <c r="H287" s="10">
        <v>1.2</v>
      </c>
      <c r="I287" s="10">
        <v>1.2</v>
      </c>
      <c r="J287" s="10">
        <v>1.2</v>
      </c>
      <c r="K287" s="10">
        <v>1.2</v>
      </c>
      <c r="L287" s="10">
        <v>1.2</v>
      </c>
      <c r="M287" s="10">
        <v>1.2</v>
      </c>
      <c r="N287" s="10">
        <v>1.2</v>
      </c>
    </row>
    <row r="288" spans="1:14" x14ac:dyDescent="0.25">
      <c r="A288" s="104"/>
      <c r="B288" s="105"/>
      <c r="C288" s="5" t="s">
        <v>21</v>
      </c>
      <c r="D288" s="6">
        <v>8</v>
      </c>
      <c r="E288" s="10">
        <v>1.2</v>
      </c>
      <c r="F288" s="10">
        <v>1.2</v>
      </c>
      <c r="G288" s="10">
        <v>1.2</v>
      </c>
      <c r="H288" s="10">
        <v>1.2</v>
      </c>
      <c r="I288" s="10">
        <v>1.2</v>
      </c>
      <c r="J288" s="10">
        <v>1.2</v>
      </c>
      <c r="K288" s="10">
        <v>1.2</v>
      </c>
      <c r="L288" s="10">
        <v>1.2</v>
      </c>
      <c r="M288" s="10">
        <v>1.2</v>
      </c>
      <c r="N288" s="10">
        <v>1.2</v>
      </c>
    </row>
    <row r="289" spans="1:14" ht="13.2" customHeight="1" x14ac:dyDescent="0.25">
      <c r="A289" s="104"/>
      <c r="B289" s="105" t="s">
        <v>33</v>
      </c>
      <c r="C289" s="5" t="s">
        <v>20</v>
      </c>
      <c r="D289" s="6">
        <v>6</v>
      </c>
      <c r="E289" s="10">
        <v>1.2</v>
      </c>
      <c r="F289" s="10">
        <v>1.2</v>
      </c>
      <c r="G289" s="10">
        <v>1.2</v>
      </c>
      <c r="H289" s="10">
        <v>1.2</v>
      </c>
      <c r="I289" s="10">
        <v>1.2</v>
      </c>
      <c r="J289" s="10">
        <v>1.2</v>
      </c>
      <c r="K289" s="10">
        <v>1.2</v>
      </c>
      <c r="L289" s="10">
        <v>1.2</v>
      </c>
      <c r="M289" s="10">
        <v>1.2</v>
      </c>
      <c r="N289" s="10">
        <v>1.2</v>
      </c>
    </row>
    <row r="290" spans="1:14" x14ac:dyDescent="0.25">
      <c r="A290" s="104"/>
      <c r="B290" s="105"/>
      <c r="C290" s="5" t="s">
        <v>21</v>
      </c>
      <c r="D290" s="6">
        <v>6</v>
      </c>
      <c r="E290" s="10">
        <v>1.2</v>
      </c>
      <c r="F290" s="10">
        <v>1.2</v>
      </c>
      <c r="G290" s="10">
        <v>1.2</v>
      </c>
      <c r="H290" s="10">
        <v>1.2</v>
      </c>
      <c r="I290" s="10">
        <v>1.2</v>
      </c>
      <c r="J290" s="10">
        <v>1.2</v>
      </c>
      <c r="K290" s="10">
        <v>1.2</v>
      </c>
      <c r="L290" s="10">
        <v>1.2</v>
      </c>
      <c r="M290" s="10">
        <v>1.2</v>
      </c>
      <c r="N290" s="10">
        <v>1.2</v>
      </c>
    </row>
    <row r="291" spans="1:14" ht="13.2" customHeight="1" x14ac:dyDescent="0.25">
      <c r="A291" s="104"/>
      <c r="B291" s="105" t="s">
        <v>34</v>
      </c>
      <c r="C291" s="5" t="s">
        <v>20</v>
      </c>
      <c r="D291" s="6">
        <v>6</v>
      </c>
      <c r="E291" s="10">
        <v>1.2</v>
      </c>
      <c r="F291" s="10">
        <v>1.2</v>
      </c>
      <c r="G291" s="10">
        <v>1.2</v>
      </c>
      <c r="H291" s="10">
        <v>1.2</v>
      </c>
      <c r="I291" s="10">
        <v>1.2</v>
      </c>
      <c r="J291" s="10">
        <v>1.2</v>
      </c>
      <c r="K291" s="10">
        <v>1.2</v>
      </c>
      <c r="L291" s="10">
        <v>1.2</v>
      </c>
      <c r="M291" s="10">
        <v>1.2</v>
      </c>
      <c r="N291" s="10">
        <v>1.2</v>
      </c>
    </row>
    <row r="292" spans="1:14" x14ac:dyDescent="0.25">
      <c r="A292" s="104"/>
      <c r="B292" s="105"/>
      <c r="C292" s="5" t="s">
        <v>21</v>
      </c>
      <c r="D292" s="6">
        <v>10</v>
      </c>
      <c r="E292" s="10">
        <v>1.2</v>
      </c>
      <c r="F292" s="10">
        <v>1.2</v>
      </c>
      <c r="G292" s="10">
        <v>1.2</v>
      </c>
      <c r="H292" s="10">
        <v>1.2</v>
      </c>
      <c r="I292" s="10">
        <v>1.2</v>
      </c>
      <c r="J292" s="10">
        <v>1.2</v>
      </c>
      <c r="K292" s="10">
        <v>1.2</v>
      </c>
      <c r="L292" s="10">
        <v>1.2</v>
      </c>
      <c r="M292" s="10">
        <v>1.2</v>
      </c>
      <c r="N292" s="10">
        <v>1.2</v>
      </c>
    </row>
    <row r="293" spans="1:14" ht="13.2" customHeight="1" x14ac:dyDescent="0.25">
      <c r="A293" s="104"/>
      <c r="B293" s="105" t="s">
        <v>35</v>
      </c>
      <c r="C293" s="5" t="s">
        <v>20</v>
      </c>
      <c r="D293" s="6">
        <v>6</v>
      </c>
      <c r="E293" s="10">
        <v>1.2</v>
      </c>
      <c r="F293" s="10">
        <v>1.2</v>
      </c>
      <c r="G293" s="10">
        <v>1.2</v>
      </c>
      <c r="H293" s="10">
        <v>1.2</v>
      </c>
      <c r="I293" s="10">
        <v>1.2</v>
      </c>
      <c r="J293" s="10">
        <v>1.2</v>
      </c>
      <c r="K293" s="10">
        <v>1.2</v>
      </c>
      <c r="L293" s="10">
        <v>1.2</v>
      </c>
      <c r="M293" s="10">
        <v>1.2</v>
      </c>
      <c r="N293" s="10">
        <v>1.2</v>
      </c>
    </row>
    <row r="294" spans="1:14" x14ac:dyDescent="0.25">
      <c r="A294" s="104"/>
      <c r="B294" s="105"/>
      <c r="C294" s="5" t="s">
        <v>21</v>
      </c>
      <c r="D294" s="6">
        <v>8</v>
      </c>
      <c r="E294" s="10">
        <v>1.2</v>
      </c>
      <c r="F294" s="10">
        <v>1.2</v>
      </c>
      <c r="G294" s="10">
        <v>1.2</v>
      </c>
      <c r="H294" s="10">
        <v>1.2</v>
      </c>
      <c r="I294" s="10">
        <v>1.2</v>
      </c>
      <c r="J294" s="10">
        <v>1.2</v>
      </c>
      <c r="K294" s="10">
        <v>1.2</v>
      </c>
      <c r="L294" s="10">
        <v>1.2</v>
      </c>
      <c r="M294" s="10">
        <v>1.2</v>
      </c>
      <c r="N294" s="10">
        <v>1.2</v>
      </c>
    </row>
    <row r="295" spans="1:14" ht="13.2" customHeight="1" x14ac:dyDescent="0.25">
      <c r="A295" s="104"/>
      <c r="B295" s="105" t="s">
        <v>36</v>
      </c>
      <c r="C295" s="5" t="s">
        <v>20</v>
      </c>
      <c r="D295" s="6">
        <v>6</v>
      </c>
      <c r="E295" s="10">
        <v>1.2</v>
      </c>
      <c r="F295" s="10">
        <v>1.2</v>
      </c>
      <c r="G295" s="10">
        <v>1.2</v>
      </c>
      <c r="H295" s="10">
        <v>1.2</v>
      </c>
      <c r="I295" s="10">
        <v>1.2</v>
      </c>
      <c r="J295" s="10">
        <v>1.2</v>
      </c>
      <c r="K295" s="10">
        <v>1.2</v>
      </c>
      <c r="L295" s="10">
        <v>1.2</v>
      </c>
      <c r="M295" s="10">
        <v>1.2</v>
      </c>
      <c r="N295" s="10">
        <v>1.2</v>
      </c>
    </row>
    <row r="296" spans="1:14" x14ac:dyDescent="0.25">
      <c r="A296" s="104"/>
      <c r="B296" s="105"/>
      <c r="C296" s="5" t="s">
        <v>21</v>
      </c>
      <c r="D296" s="6">
        <v>10</v>
      </c>
      <c r="E296" s="10">
        <v>1.2</v>
      </c>
      <c r="F296" s="10">
        <v>1.2</v>
      </c>
      <c r="G296" s="10">
        <v>1.2</v>
      </c>
      <c r="H296" s="10">
        <v>1.2</v>
      </c>
      <c r="I296" s="10">
        <v>1.2</v>
      </c>
      <c r="J296" s="10">
        <v>1.2</v>
      </c>
      <c r="K296" s="10">
        <v>1.2</v>
      </c>
      <c r="L296" s="10">
        <v>1.2</v>
      </c>
      <c r="M296" s="10">
        <v>1.2</v>
      </c>
      <c r="N296" s="10">
        <v>1.2</v>
      </c>
    </row>
    <row r="297" spans="1:14" ht="13.2" customHeight="1" x14ac:dyDescent="0.25">
      <c r="A297" s="104"/>
      <c r="B297" s="105" t="s">
        <v>37</v>
      </c>
      <c r="C297" s="5" t="s">
        <v>20</v>
      </c>
      <c r="D297" s="6">
        <v>6</v>
      </c>
      <c r="E297" s="10">
        <v>1.2</v>
      </c>
      <c r="F297" s="10">
        <v>1.2</v>
      </c>
      <c r="G297" s="10">
        <v>1.2</v>
      </c>
      <c r="H297" s="10">
        <v>1.2</v>
      </c>
      <c r="I297" s="10">
        <v>1.2</v>
      </c>
      <c r="J297" s="10">
        <v>1.2</v>
      </c>
      <c r="K297" s="10">
        <v>1.2</v>
      </c>
      <c r="L297" s="10">
        <v>1.2</v>
      </c>
      <c r="M297" s="10">
        <v>1.2</v>
      </c>
      <c r="N297" s="10">
        <v>1.2</v>
      </c>
    </row>
    <row r="298" spans="1:14" x14ac:dyDescent="0.25">
      <c r="A298" s="104"/>
      <c r="B298" s="105"/>
      <c r="C298" s="5" t="s">
        <v>21</v>
      </c>
      <c r="D298" s="6">
        <v>10</v>
      </c>
      <c r="E298" s="10">
        <v>1.2</v>
      </c>
      <c r="F298" s="10">
        <v>1.2</v>
      </c>
      <c r="G298" s="10">
        <v>1.2</v>
      </c>
      <c r="H298" s="10">
        <v>1.2</v>
      </c>
      <c r="I298" s="10">
        <v>1.2</v>
      </c>
      <c r="J298" s="10">
        <v>1.2</v>
      </c>
      <c r="K298" s="10">
        <v>1.2</v>
      </c>
      <c r="L298" s="10">
        <v>1.2</v>
      </c>
      <c r="M298" s="10">
        <v>1.2</v>
      </c>
      <c r="N298" s="10">
        <v>1.2</v>
      </c>
    </row>
    <row r="299" spans="1:14" ht="13.2" customHeight="1" x14ac:dyDescent="0.25">
      <c r="A299" s="104"/>
      <c r="B299" s="105" t="s">
        <v>38</v>
      </c>
      <c r="C299" s="5" t="s">
        <v>20</v>
      </c>
      <c r="D299" s="6">
        <v>0</v>
      </c>
      <c r="E299" s="10">
        <v>1.2</v>
      </c>
      <c r="F299" s="10">
        <v>1.2</v>
      </c>
      <c r="G299" s="10">
        <v>1.2</v>
      </c>
      <c r="H299" s="10">
        <v>1.2</v>
      </c>
      <c r="I299" s="10">
        <v>1.2</v>
      </c>
      <c r="J299" s="10">
        <v>1.2</v>
      </c>
      <c r="K299" s="10">
        <v>1.2</v>
      </c>
      <c r="L299" s="10">
        <v>1.2</v>
      </c>
      <c r="M299" s="10">
        <v>1.2</v>
      </c>
      <c r="N299" s="10">
        <v>1.2</v>
      </c>
    </row>
    <row r="300" spans="1:14" x14ac:dyDescent="0.25">
      <c r="A300" s="104"/>
      <c r="B300" s="105"/>
      <c r="C300" s="5" t="s">
        <v>21</v>
      </c>
      <c r="D300" s="6">
        <v>8</v>
      </c>
      <c r="E300" s="10">
        <v>1.2</v>
      </c>
      <c r="F300" s="10">
        <v>1.2</v>
      </c>
      <c r="G300" s="10">
        <v>1.2</v>
      </c>
      <c r="H300" s="10">
        <v>1.2</v>
      </c>
      <c r="I300" s="10">
        <v>1.2</v>
      </c>
      <c r="J300" s="10">
        <v>1.2</v>
      </c>
      <c r="K300" s="10">
        <v>1.2</v>
      </c>
      <c r="L300" s="10">
        <v>1.2</v>
      </c>
      <c r="M300" s="10">
        <v>1.2</v>
      </c>
      <c r="N300" s="10">
        <v>1.2</v>
      </c>
    </row>
    <row r="301" spans="1:14" ht="13.2" customHeight="1" x14ac:dyDescent="0.25">
      <c r="A301" s="104"/>
      <c r="B301" s="105" t="s">
        <v>39</v>
      </c>
      <c r="C301" s="5" t="s">
        <v>20</v>
      </c>
      <c r="D301" s="6">
        <v>0</v>
      </c>
      <c r="E301" s="10">
        <v>1.2</v>
      </c>
      <c r="F301" s="10">
        <v>1.2</v>
      </c>
      <c r="G301" s="10">
        <v>1.2</v>
      </c>
      <c r="H301" s="10">
        <v>1.2</v>
      </c>
      <c r="I301" s="10">
        <v>1.2</v>
      </c>
      <c r="J301" s="10">
        <v>1.2</v>
      </c>
      <c r="K301" s="10">
        <v>1.2</v>
      </c>
      <c r="L301" s="10">
        <v>1.2</v>
      </c>
      <c r="M301" s="10">
        <v>1.2</v>
      </c>
      <c r="N301" s="10">
        <v>1.2</v>
      </c>
    </row>
    <row r="302" spans="1:14" x14ac:dyDescent="0.25">
      <c r="A302" s="104"/>
      <c r="B302" s="105"/>
      <c r="C302" s="5" t="s">
        <v>21</v>
      </c>
      <c r="D302" s="6">
        <v>5</v>
      </c>
      <c r="E302" s="10">
        <v>1.2</v>
      </c>
      <c r="F302" s="10">
        <v>1.2</v>
      </c>
      <c r="G302" s="10">
        <v>1.2</v>
      </c>
      <c r="H302" s="10">
        <v>1.2</v>
      </c>
      <c r="I302" s="10">
        <v>1.2</v>
      </c>
      <c r="J302" s="10">
        <v>1.2</v>
      </c>
      <c r="K302" s="10">
        <v>1.2</v>
      </c>
      <c r="L302" s="10">
        <v>1.2</v>
      </c>
      <c r="M302" s="10">
        <v>1.2</v>
      </c>
      <c r="N302" s="10">
        <v>1.2</v>
      </c>
    </row>
    <row r="303" spans="1:14" ht="13.2" customHeight="1" x14ac:dyDescent="0.25">
      <c r="A303" s="104"/>
      <c r="B303" s="105" t="s">
        <v>40</v>
      </c>
      <c r="C303" s="5" t="s">
        <v>20</v>
      </c>
      <c r="D303" s="6">
        <v>5</v>
      </c>
      <c r="E303" s="10">
        <v>1.2</v>
      </c>
      <c r="F303" s="10">
        <v>1.2</v>
      </c>
      <c r="G303" s="10">
        <v>1.2</v>
      </c>
      <c r="H303" s="10">
        <v>1.2</v>
      </c>
      <c r="I303" s="10">
        <v>1.2</v>
      </c>
      <c r="J303" s="10">
        <v>1.2</v>
      </c>
      <c r="K303" s="10">
        <v>1.2</v>
      </c>
      <c r="L303" s="10">
        <v>1.2</v>
      </c>
      <c r="M303" s="10">
        <v>1.2</v>
      </c>
      <c r="N303" s="10">
        <v>1.2</v>
      </c>
    </row>
    <row r="304" spans="1:14" x14ac:dyDescent="0.25">
      <c r="A304" s="104"/>
      <c r="B304" s="105"/>
      <c r="C304" s="5" t="s">
        <v>21</v>
      </c>
      <c r="D304" s="6">
        <v>5</v>
      </c>
      <c r="E304" s="10">
        <v>1.2</v>
      </c>
      <c r="F304" s="10">
        <v>1.2</v>
      </c>
      <c r="G304" s="10">
        <v>1.2</v>
      </c>
      <c r="H304" s="10">
        <v>1.2</v>
      </c>
      <c r="I304" s="10">
        <v>1.2</v>
      </c>
      <c r="J304" s="10">
        <v>1.2</v>
      </c>
      <c r="K304" s="10">
        <v>1.2</v>
      </c>
      <c r="L304" s="10">
        <v>1.2</v>
      </c>
      <c r="M304" s="10">
        <v>1.2</v>
      </c>
      <c r="N304" s="10">
        <v>1.2</v>
      </c>
    </row>
    <row r="305" spans="1:14" ht="13.2" customHeight="1" x14ac:dyDescent="0.25">
      <c r="A305" s="104"/>
      <c r="B305" s="105" t="s">
        <v>41</v>
      </c>
      <c r="C305" s="5" t="s">
        <v>20</v>
      </c>
      <c r="D305" s="6">
        <v>10</v>
      </c>
      <c r="E305" s="10">
        <v>1.2</v>
      </c>
      <c r="F305" s="10">
        <v>1.2</v>
      </c>
      <c r="G305" s="10">
        <v>1.2</v>
      </c>
      <c r="H305" s="10">
        <v>1.2</v>
      </c>
      <c r="I305" s="10">
        <v>1.2</v>
      </c>
      <c r="J305" s="10">
        <v>1.2</v>
      </c>
      <c r="K305" s="10">
        <v>1.2</v>
      </c>
      <c r="L305" s="10">
        <v>1.2</v>
      </c>
      <c r="M305" s="10">
        <v>1.2</v>
      </c>
      <c r="N305" s="10">
        <v>1.2</v>
      </c>
    </row>
    <row r="306" spans="1:14" x14ac:dyDescent="0.25">
      <c r="A306" s="104"/>
      <c r="B306" s="105"/>
      <c r="C306" s="5" t="s">
        <v>21</v>
      </c>
      <c r="D306" s="6">
        <v>15</v>
      </c>
      <c r="E306" s="10">
        <v>1.2</v>
      </c>
      <c r="F306" s="10">
        <v>1.2</v>
      </c>
      <c r="G306" s="10">
        <v>1.2</v>
      </c>
      <c r="H306" s="10">
        <v>1.2</v>
      </c>
      <c r="I306" s="10">
        <v>1.2</v>
      </c>
      <c r="J306" s="10">
        <v>1.2</v>
      </c>
      <c r="K306" s="10">
        <v>1.2</v>
      </c>
      <c r="L306" s="10">
        <v>1.2</v>
      </c>
      <c r="M306" s="10">
        <v>1.2</v>
      </c>
      <c r="N306" s="10">
        <v>1.2</v>
      </c>
    </row>
    <row r="307" spans="1:14" ht="13.2" customHeight="1" x14ac:dyDescent="0.25">
      <c r="A307" s="104" t="s">
        <v>42</v>
      </c>
      <c r="B307" s="105" t="s">
        <v>29</v>
      </c>
      <c r="C307" s="5" t="s">
        <v>20</v>
      </c>
      <c r="D307" s="7">
        <v>10</v>
      </c>
      <c r="E307" s="10">
        <v>1.2</v>
      </c>
      <c r="F307" s="10">
        <v>1.2</v>
      </c>
      <c r="G307" s="10">
        <v>1.2</v>
      </c>
      <c r="H307" s="10">
        <v>1.2</v>
      </c>
      <c r="I307" s="10">
        <v>1.2</v>
      </c>
      <c r="J307" s="10"/>
      <c r="K307" s="10"/>
      <c r="L307" s="10"/>
      <c r="M307" s="10"/>
      <c r="N307" s="10"/>
    </row>
    <row r="308" spans="1:14" x14ac:dyDescent="0.25">
      <c r="A308" s="104"/>
      <c r="B308" s="105"/>
      <c r="C308" s="5" t="s">
        <v>21</v>
      </c>
      <c r="D308" s="7">
        <v>15</v>
      </c>
      <c r="E308" s="10">
        <v>1.2</v>
      </c>
      <c r="F308" s="10">
        <v>1.2</v>
      </c>
      <c r="G308" s="10">
        <v>1.2</v>
      </c>
      <c r="H308" s="10">
        <v>1.2</v>
      </c>
      <c r="I308" s="10">
        <v>1.2</v>
      </c>
      <c r="J308" s="10"/>
      <c r="K308" s="10"/>
      <c r="L308" s="10"/>
      <c r="M308" s="10"/>
      <c r="N308" s="10"/>
    </row>
    <row r="309" spans="1:14" ht="13.2" customHeight="1" x14ac:dyDescent="0.25">
      <c r="A309" s="104"/>
      <c r="B309" s="105" t="s">
        <v>31</v>
      </c>
      <c r="C309" s="5" t="s">
        <v>20</v>
      </c>
      <c r="D309" s="7">
        <v>10</v>
      </c>
      <c r="E309" s="10">
        <v>1.2</v>
      </c>
      <c r="F309" s="10">
        <v>1.2</v>
      </c>
      <c r="G309" s="10">
        <v>1.2</v>
      </c>
      <c r="H309" s="10">
        <v>1.2</v>
      </c>
      <c r="I309" s="10">
        <v>1.2</v>
      </c>
      <c r="J309" s="10"/>
      <c r="K309" s="10"/>
      <c r="L309" s="10"/>
      <c r="M309" s="10"/>
      <c r="N309" s="10"/>
    </row>
    <row r="310" spans="1:14" x14ac:dyDescent="0.25">
      <c r="A310" s="104"/>
      <c r="B310" s="105"/>
      <c r="C310" s="5" t="s">
        <v>21</v>
      </c>
      <c r="D310" s="7">
        <v>10</v>
      </c>
      <c r="E310" s="10">
        <v>1.2</v>
      </c>
      <c r="F310" s="10">
        <v>1.2</v>
      </c>
      <c r="G310" s="10">
        <v>1.2</v>
      </c>
      <c r="H310" s="10">
        <v>1.2</v>
      </c>
      <c r="I310" s="10">
        <v>1.2</v>
      </c>
      <c r="J310" s="10"/>
      <c r="K310" s="10"/>
      <c r="L310" s="10"/>
      <c r="M310" s="10"/>
      <c r="N310" s="10"/>
    </row>
    <row r="311" spans="1:14" ht="13.2" customHeight="1" x14ac:dyDescent="0.25">
      <c r="A311" s="104"/>
      <c r="B311" s="105" t="s">
        <v>32</v>
      </c>
      <c r="C311" s="5" t="s">
        <v>20</v>
      </c>
      <c r="D311" s="7">
        <v>10</v>
      </c>
      <c r="E311" s="10">
        <v>1.2</v>
      </c>
      <c r="F311" s="10">
        <v>1.2</v>
      </c>
      <c r="G311" s="10">
        <v>1.2</v>
      </c>
      <c r="H311" s="10">
        <v>1.2</v>
      </c>
      <c r="I311" s="10">
        <v>1.2</v>
      </c>
      <c r="J311" s="10"/>
      <c r="K311" s="10"/>
      <c r="L311" s="10"/>
      <c r="M311" s="10"/>
      <c r="N311" s="10"/>
    </row>
    <row r="312" spans="1:14" x14ac:dyDescent="0.25">
      <c r="A312" s="104"/>
      <c r="B312" s="105"/>
      <c r="C312" s="5" t="s">
        <v>21</v>
      </c>
      <c r="D312" s="7">
        <v>15</v>
      </c>
      <c r="E312" s="10">
        <v>1.2</v>
      </c>
      <c r="F312" s="10">
        <v>1.2</v>
      </c>
      <c r="G312" s="10">
        <v>1.2</v>
      </c>
      <c r="H312" s="10">
        <v>1.2</v>
      </c>
      <c r="I312" s="10">
        <v>1.2</v>
      </c>
      <c r="J312" s="10"/>
      <c r="K312" s="10"/>
      <c r="L312" s="10"/>
      <c r="M312" s="10"/>
      <c r="N312" s="10"/>
    </row>
    <row r="313" spans="1:14" ht="13.2" customHeight="1" x14ac:dyDescent="0.25">
      <c r="A313" s="104"/>
      <c r="B313" s="105" t="s">
        <v>33</v>
      </c>
      <c r="C313" s="5" t="s">
        <v>20</v>
      </c>
      <c r="D313" s="7">
        <v>10</v>
      </c>
      <c r="E313" s="10">
        <v>1.2</v>
      </c>
      <c r="F313" s="10">
        <v>1.2</v>
      </c>
      <c r="G313" s="10">
        <v>1.2</v>
      </c>
      <c r="H313" s="10">
        <v>1.2</v>
      </c>
      <c r="I313" s="10">
        <v>1.2</v>
      </c>
      <c r="J313" s="10"/>
      <c r="K313" s="10"/>
      <c r="L313" s="10"/>
      <c r="M313" s="10"/>
      <c r="N313" s="10"/>
    </row>
    <row r="314" spans="1:14" x14ac:dyDescent="0.25">
      <c r="A314" s="104"/>
      <c r="B314" s="105"/>
      <c r="C314" s="5" t="s">
        <v>21</v>
      </c>
      <c r="D314" s="7">
        <v>10</v>
      </c>
      <c r="E314" s="10">
        <v>1.2</v>
      </c>
      <c r="F314" s="10">
        <v>1.2</v>
      </c>
      <c r="G314" s="10">
        <v>1.2</v>
      </c>
      <c r="H314" s="10">
        <v>1.2</v>
      </c>
      <c r="I314" s="10">
        <v>1.2</v>
      </c>
      <c r="J314" s="10"/>
      <c r="K314" s="10"/>
      <c r="L314" s="10"/>
      <c r="M314" s="10"/>
      <c r="N314" s="10"/>
    </row>
    <row r="315" spans="1:14" ht="13.2" customHeight="1" x14ac:dyDescent="0.25">
      <c r="A315" s="104"/>
      <c r="B315" s="105" t="s">
        <v>34</v>
      </c>
      <c r="C315" s="5" t="s">
        <v>20</v>
      </c>
      <c r="D315" s="7">
        <v>10</v>
      </c>
      <c r="E315" s="10">
        <v>1.2</v>
      </c>
      <c r="F315" s="10">
        <v>1.2</v>
      </c>
      <c r="G315" s="10">
        <v>1.2</v>
      </c>
      <c r="H315" s="10">
        <v>1.2</v>
      </c>
      <c r="I315" s="10">
        <v>1.2</v>
      </c>
      <c r="J315" s="10"/>
      <c r="K315" s="10"/>
      <c r="L315" s="10"/>
      <c r="M315" s="10"/>
      <c r="N315" s="10"/>
    </row>
    <row r="316" spans="1:14" x14ac:dyDescent="0.25">
      <c r="A316" s="104"/>
      <c r="B316" s="105"/>
      <c r="C316" s="5" t="s">
        <v>21</v>
      </c>
      <c r="D316" s="7">
        <v>15</v>
      </c>
      <c r="E316" s="10">
        <v>1.2</v>
      </c>
      <c r="F316" s="10">
        <v>1.2</v>
      </c>
      <c r="G316" s="10">
        <v>1.2</v>
      </c>
      <c r="H316" s="10">
        <v>1.2</v>
      </c>
      <c r="I316" s="10">
        <v>1.2</v>
      </c>
      <c r="J316" s="10"/>
      <c r="K316" s="10"/>
      <c r="L316" s="10"/>
      <c r="M316" s="10"/>
      <c r="N316" s="10"/>
    </row>
    <row r="317" spans="1:14" ht="13.2" customHeight="1" x14ac:dyDescent="0.25">
      <c r="A317" s="104"/>
      <c r="B317" s="105" t="s">
        <v>35</v>
      </c>
      <c r="C317" s="5" t="s">
        <v>20</v>
      </c>
      <c r="D317" s="7">
        <v>10</v>
      </c>
      <c r="E317" s="10">
        <v>1.2</v>
      </c>
      <c r="F317" s="10">
        <v>1.2</v>
      </c>
      <c r="G317" s="10">
        <v>1.2</v>
      </c>
      <c r="H317" s="10">
        <v>1.2</v>
      </c>
      <c r="I317" s="10">
        <v>1.2</v>
      </c>
      <c r="J317" s="10"/>
      <c r="K317" s="10"/>
      <c r="L317" s="10"/>
      <c r="M317" s="10"/>
      <c r="N317" s="10"/>
    </row>
    <row r="318" spans="1:14" x14ac:dyDescent="0.25">
      <c r="A318" s="104"/>
      <c r="B318" s="105"/>
      <c r="C318" s="5" t="s">
        <v>21</v>
      </c>
      <c r="D318" s="7">
        <v>10</v>
      </c>
      <c r="E318" s="10">
        <v>1.2</v>
      </c>
      <c r="F318" s="10">
        <v>1.2</v>
      </c>
      <c r="G318" s="10">
        <v>1.2</v>
      </c>
      <c r="H318" s="10">
        <v>1.2</v>
      </c>
      <c r="I318" s="10">
        <v>1.2</v>
      </c>
      <c r="J318" s="10"/>
      <c r="K318" s="10"/>
      <c r="L318" s="10"/>
      <c r="M318" s="10"/>
      <c r="N318" s="10"/>
    </row>
    <row r="319" spans="1:14" ht="13.2" customHeight="1" x14ac:dyDescent="0.25">
      <c r="A319" s="104"/>
      <c r="B319" s="105" t="s">
        <v>36</v>
      </c>
      <c r="C319" s="5" t="s">
        <v>20</v>
      </c>
      <c r="D319" s="7">
        <v>10</v>
      </c>
      <c r="E319" s="10">
        <v>1.2</v>
      </c>
      <c r="F319" s="10">
        <v>1.2</v>
      </c>
      <c r="G319" s="10">
        <v>1.2</v>
      </c>
      <c r="H319" s="10">
        <v>1.2</v>
      </c>
      <c r="I319" s="10">
        <v>1.2</v>
      </c>
      <c r="J319" s="10"/>
      <c r="K319" s="10"/>
      <c r="L319" s="10"/>
      <c r="M319" s="10"/>
      <c r="N319" s="10"/>
    </row>
    <row r="320" spans="1:14" x14ac:dyDescent="0.25">
      <c r="A320" s="104"/>
      <c r="B320" s="105"/>
      <c r="C320" s="5" t="s">
        <v>21</v>
      </c>
      <c r="D320" s="7">
        <v>17</v>
      </c>
      <c r="E320" s="10">
        <v>1.2</v>
      </c>
      <c r="F320" s="10">
        <v>1.2</v>
      </c>
      <c r="G320" s="10">
        <v>1.2</v>
      </c>
      <c r="H320" s="10">
        <v>1.2</v>
      </c>
      <c r="I320" s="10">
        <v>1.2</v>
      </c>
      <c r="J320" s="10"/>
      <c r="K320" s="10"/>
      <c r="L320" s="10"/>
      <c r="M320" s="10"/>
      <c r="N320" s="10"/>
    </row>
    <row r="321" spans="1:14" ht="13.2" customHeight="1" x14ac:dyDescent="0.25">
      <c r="A321" s="104"/>
      <c r="B321" s="105" t="s">
        <v>37</v>
      </c>
      <c r="C321" s="5" t="s">
        <v>20</v>
      </c>
      <c r="D321" s="7">
        <v>10</v>
      </c>
      <c r="E321" s="10">
        <v>1.2</v>
      </c>
      <c r="F321" s="10">
        <v>1.2</v>
      </c>
      <c r="G321" s="10">
        <v>1.2</v>
      </c>
      <c r="H321" s="10">
        <v>1.2</v>
      </c>
      <c r="I321" s="10">
        <v>1.2</v>
      </c>
      <c r="J321" s="10"/>
      <c r="K321" s="10"/>
      <c r="L321" s="10"/>
      <c r="M321" s="10"/>
      <c r="N321" s="10"/>
    </row>
    <row r="322" spans="1:14" x14ac:dyDescent="0.25">
      <c r="A322" s="104"/>
      <c r="B322" s="105"/>
      <c r="C322" s="5" t="s">
        <v>21</v>
      </c>
      <c r="D322" s="7">
        <v>15</v>
      </c>
      <c r="E322" s="10">
        <v>1.2</v>
      </c>
      <c r="F322" s="10">
        <v>1.2</v>
      </c>
      <c r="G322" s="10">
        <v>1.2</v>
      </c>
      <c r="H322" s="10">
        <v>1.2</v>
      </c>
      <c r="I322" s="10">
        <v>1.2</v>
      </c>
      <c r="J322" s="10"/>
      <c r="K322" s="10"/>
      <c r="L322" s="10"/>
      <c r="M322" s="10"/>
      <c r="N322" s="10"/>
    </row>
    <row r="323" spans="1:14" ht="13.2" customHeight="1" x14ac:dyDescent="0.25">
      <c r="A323" s="104"/>
      <c r="B323" s="105" t="s">
        <v>38</v>
      </c>
      <c r="C323" s="5" t="s">
        <v>20</v>
      </c>
      <c r="D323" s="7">
        <v>0</v>
      </c>
      <c r="E323" s="10">
        <v>1.2</v>
      </c>
      <c r="F323" s="10">
        <v>1.2</v>
      </c>
      <c r="G323" s="10">
        <v>1.2</v>
      </c>
      <c r="H323" s="10">
        <v>1.2</v>
      </c>
      <c r="I323" s="10">
        <v>1.2</v>
      </c>
      <c r="J323" s="10"/>
      <c r="K323" s="10"/>
      <c r="L323" s="10"/>
      <c r="M323" s="10"/>
      <c r="N323" s="10"/>
    </row>
    <row r="324" spans="1:14" x14ac:dyDescent="0.25">
      <c r="A324" s="104"/>
      <c r="B324" s="105"/>
      <c r="C324" s="5" t="s">
        <v>21</v>
      </c>
      <c r="D324" s="7">
        <v>10</v>
      </c>
      <c r="E324" s="10">
        <v>1.2</v>
      </c>
      <c r="F324" s="10">
        <v>1.2</v>
      </c>
      <c r="G324" s="10">
        <v>1.2</v>
      </c>
      <c r="H324" s="10">
        <v>1.2</v>
      </c>
      <c r="I324" s="10">
        <v>1.2</v>
      </c>
      <c r="J324" s="10"/>
      <c r="K324" s="10"/>
      <c r="L324" s="10"/>
      <c r="M324" s="10"/>
      <c r="N324" s="10"/>
    </row>
    <row r="325" spans="1:14" ht="13.2" customHeight="1" x14ac:dyDescent="0.25">
      <c r="A325" s="104"/>
      <c r="B325" s="105" t="s">
        <v>40</v>
      </c>
      <c r="C325" s="5" t="s">
        <v>20</v>
      </c>
      <c r="D325" s="7">
        <v>10</v>
      </c>
      <c r="E325" s="10">
        <v>1.2</v>
      </c>
      <c r="F325" s="10">
        <v>1.2</v>
      </c>
      <c r="G325" s="10">
        <v>1.2</v>
      </c>
      <c r="H325" s="10">
        <v>1.2</v>
      </c>
      <c r="I325" s="10">
        <v>1.2</v>
      </c>
      <c r="J325" s="10"/>
      <c r="K325" s="10"/>
      <c r="L325" s="10"/>
      <c r="M325" s="10"/>
      <c r="N325" s="10"/>
    </row>
    <row r="326" spans="1:14" x14ac:dyDescent="0.25">
      <c r="A326" s="104"/>
      <c r="B326" s="105"/>
      <c r="C326" s="5" t="s">
        <v>21</v>
      </c>
      <c r="D326" s="7">
        <v>10</v>
      </c>
      <c r="E326" s="10">
        <v>1.2</v>
      </c>
      <c r="F326" s="10">
        <v>1.2</v>
      </c>
      <c r="G326" s="10">
        <v>1.2</v>
      </c>
      <c r="H326" s="10">
        <v>1.2</v>
      </c>
      <c r="I326" s="10">
        <v>1.2</v>
      </c>
      <c r="J326" s="10"/>
      <c r="K326" s="10"/>
      <c r="L326" s="10"/>
      <c r="M326" s="10"/>
      <c r="N326" s="10"/>
    </row>
    <row r="327" spans="1:14" ht="13.2" customHeight="1" x14ac:dyDescent="0.25">
      <c r="A327" s="104"/>
      <c r="B327" s="105" t="s">
        <v>41</v>
      </c>
      <c r="C327" s="5" t="s">
        <v>20</v>
      </c>
      <c r="D327" s="7">
        <v>10</v>
      </c>
      <c r="E327" s="10">
        <v>1.2</v>
      </c>
      <c r="F327" s="10">
        <v>1.2</v>
      </c>
      <c r="G327" s="10">
        <v>1.2</v>
      </c>
      <c r="H327" s="10">
        <v>1.2</v>
      </c>
      <c r="I327" s="10">
        <v>1.2</v>
      </c>
      <c r="J327" s="10"/>
      <c r="K327" s="10"/>
      <c r="L327" s="10"/>
      <c r="M327" s="10"/>
      <c r="N327" s="10"/>
    </row>
    <row r="328" spans="1:14" x14ac:dyDescent="0.25">
      <c r="A328" s="104"/>
      <c r="B328" s="105"/>
      <c r="C328" s="5" t="s">
        <v>21</v>
      </c>
      <c r="D328" s="7">
        <v>0</v>
      </c>
      <c r="E328" s="10">
        <v>1.2</v>
      </c>
      <c r="F328" s="10">
        <v>1.2</v>
      </c>
      <c r="G328" s="10">
        <v>1.2</v>
      </c>
      <c r="H328" s="10">
        <v>1.2</v>
      </c>
      <c r="I328" s="10">
        <v>1.2</v>
      </c>
      <c r="J328" s="10"/>
      <c r="K328" s="10"/>
      <c r="L328" s="10"/>
      <c r="M328" s="10"/>
      <c r="N328" s="10"/>
    </row>
    <row r="329" spans="1:14" ht="30" customHeight="1" x14ac:dyDescent="0.25">
      <c r="A329" s="10"/>
      <c r="B329" s="106" t="s">
        <v>53</v>
      </c>
      <c r="C329" s="106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</row>
    <row r="330" spans="1:14" ht="13.2" customHeight="1" x14ac:dyDescent="0.25">
      <c r="A330" s="104" t="s">
        <v>18</v>
      </c>
      <c r="B330" s="105" t="s">
        <v>44</v>
      </c>
      <c r="C330" s="5" t="s">
        <v>20</v>
      </c>
      <c r="D330" s="6">
        <v>19</v>
      </c>
      <c r="E330" s="16">
        <f t="shared" ref="E330:N345" si="28">E140*E203*$E$265*E267</f>
        <v>1915.5083220299343</v>
      </c>
      <c r="F330" s="16">
        <f t="shared" si="28"/>
        <v>4022.5674762628623</v>
      </c>
      <c r="G330" s="16">
        <f t="shared" si="28"/>
        <v>4597.2199728718433</v>
      </c>
      <c r="H330" s="16">
        <f t="shared" si="28"/>
        <v>5363.423301683817</v>
      </c>
      <c r="I330" s="16">
        <f t="shared" si="28"/>
        <v>5363.423301683817</v>
      </c>
      <c r="J330" s="16">
        <f t="shared" si="28"/>
        <v>2298.6099864359217</v>
      </c>
      <c r="K330" s="16">
        <f t="shared" si="28"/>
        <v>4597.2199728718433</v>
      </c>
      <c r="L330" s="16">
        <f t="shared" si="28"/>
        <v>5516.6639674462112</v>
      </c>
      <c r="M330" s="16">
        <f t="shared" si="28"/>
        <v>6436.1079620205792</v>
      </c>
      <c r="N330" s="16">
        <f t="shared" si="28"/>
        <v>6436.1079620205792</v>
      </c>
    </row>
    <row r="331" spans="1:14" x14ac:dyDescent="0.25">
      <c r="A331" s="104"/>
      <c r="B331" s="105"/>
      <c r="C331" s="5" t="s">
        <v>21</v>
      </c>
      <c r="D331" s="6">
        <v>23</v>
      </c>
      <c r="E331" s="16">
        <f t="shared" si="28"/>
        <v>1582.3764399377717</v>
      </c>
      <c r="F331" s="16">
        <f t="shared" si="28"/>
        <v>3322.9905238693209</v>
      </c>
      <c r="G331" s="16">
        <f t="shared" si="28"/>
        <v>3797.7034558506534</v>
      </c>
      <c r="H331" s="16">
        <f t="shared" si="28"/>
        <v>4430.6540318257621</v>
      </c>
      <c r="I331" s="16">
        <f t="shared" si="28"/>
        <v>4430.6540318257621</v>
      </c>
      <c r="J331" s="16">
        <f t="shared" si="28"/>
        <v>1971.8844866916854</v>
      </c>
      <c r="K331" s="16">
        <f t="shared" si="28"/>
        <v>3943.7689733833708</v>
      </c>
      <c r="L331" s="16">
        <f t="shared" si="28"/>
        <v>4732.5227680600437</v>
      </c>
      <c r="M331" s="16">
        <f t="shared" si="28"/>
        <v>5521.2765627367189</v>
      </c>
      <c r="N331" s="16">
        <f t="shared" si="28"/>
        <v>5521.2765627367189</v>
      </c>
    </row>
    <row r="332" spans="1:14" ht="13.2" customHeight="1" x14ac:dyDescent="0.25">
      <c r="A332" s="104"/>
      <c r="B332" s="102" t="s">
        <v>22</v>
      </c>
      <c r="C332" s="5" t="s">
        <v>20</v>
      </c>
      <c r="D332" s="6">
        <v>15</v>
      </c>
      <c r="E332" s="16">
        <f t="shared" si="28"/>
        <v>2426.3105412379173</v>
      </c>
      <c r="F332" s="16">
        <f t="shared" si="28"/>
        <v>5095.2521365996254</v>
      </c>
      <c r="G332" s="16">
        <f t="shared" si="28"/>
        <v>5823.1452989710006</v>
      </c>
      <c r="H332" s="16">
        <f t="shared" si="28"/>
        <v>6793.6695154661684</v>
      </c>
      <c r="I332" s="16">
        <f t="shared" si="28"/>
        <v>6793.6695154661684</v>
      </c>
      <c r="J332" s="16"/>
      <c r="K332" s="16"/>
      <c r="L332" s="16"/>
      <c r="M332" s="16"/>
      <c r="N332" s="16"/>
    </row>
    <row r="333" spans="1:14" x14ac:dyDescent="0.25">
      <c r="A333" s="104"/>
      <c r="B333" s="102"/>
      <c r="C333" s="5" t="s">
        <v>21</v>
      </c>
      <c r="D333" s="6">
        <v>20</v>
      </c>
      <c r="E333" s="16">
        <f t="shared" si="28"/>
        <v>1819.732905928438</v>
      </c>
      <c r="F333" s="16">
        <f t="shared" si="28"/>
        <v>3821.4391024497177</v>
      </c>
      <c r="G333" s="16">
        <f t="shared" si="28"/>
        <v>4367.358974228252</v>
      </c>
      <c r="H333" s="16">
        <f t="shared" si="28"/>
        <v>5095.2521365996254</v>
      </c>
      <c r="I333" s="16">
        <f t="shared" si="28"/>
        <v>5095.2521365996254</v>
      </c>
      <c r="J333" s="16"/>
      <c r="K333" s="16"/>
      <c r="L333" s="16"/>
      <c r="M333" s="16"/>
      <c r="N333" s="16"/>
    </row>
    <row r="334" spans="1:14" ht="13.2" customHeight="1" x14ac:dyDescent="0.25">
      <c r="A334" s="104"/>
      <c r="B334" s="102" t="s">
        <v>23</v>
      </c>
      <c r="C334" s="5" t="s">
        <v>20</v>
      </c>
      <c r="D334" s="6">
        <v>10</v>
      </c>
      <c r="E334" s="16">
        <f t="shared" si="28"/>
        <v>3639.4658118568759</v>
      </c>
      <c r="F334" s="16">
        <f t="shared" si="28"/>
        <v>7642.8782048994353</v>
      </c>
      <c r="G334" s="16">
        <f t="shared" si="28"/>
        <v>8734.717948456504</v>
      </c>
      <c r="H334" s="16">
        <f t="shared" si="28"/>
        <v>10190.504273199251</v>
      </c>
      <c r="I334" s="16">
        <f t="shared" si="28"/>
        <v>10190.504273199251</v>
      </c>
      <c r="J334" s="16"/>
      <c r="K334" s="16"/>
      <c r="L334" s="16"/>
      <c r="M334" s="16"/>
      <c r="N334" s="16"/>
    </row>
    <row r="335" spans="1:14" x14ac:dyDescent="0.25">
      <c r="A335" s="104"/>
      <c r="B335" s="102"/>
      <c r="C335" s="5" t="s">
        <v>21</v>
      </c>
      <c r="D335" s="6">
        <v>15</v>
      </c>
      <c r="E335" s="16">
        <f t="shared" si="28"/>
        <v>2426.3105412379173</v>
      </c>
      <c r="F335" s="16">
        <f t="shared" si="28"/>
        <v>5095.2521365996254</v>
      </c>
      <c r="G335" s="16">
        <f t="shared" si="28"/>
        <v>5823.1452989710006</v>
      </c>
      <c r="H335" s="16">
        <f t="shared" si="28"/>
        <v>6793.6695154661684</v>
      </c>
      <c r="I335" s="16">
        <f t="shared" si="28"/>
        <v>6793.6695154661684</v>
      </c>
      <c r="J335" s="16"/>
      <c r="K335" s="16"/>
      <c r="L335" s="16"/>
      <c r="M335" s="16"/>
      <c r="N335" s="16"/>
    </row>
    <row r="336" spans="1:14" ht="13.2" customHeight="1" x14ac:dyDescent="0.25">
      <c r="A336" s="104"/>
      <c r="B336" s="102" t="s">
        <v>24</v>
      </c>
      <c r="C336" s="5" t="s">
        <v>20</v>
      </c>
      <c r="D336" s="6">
        <v>15</v>
      </c>
      <c r="E336" s="16">
        <f t="shared" si="28"/>
        <v>2426.3105412379173</v>
      </c>
      <c r="F336" s="16">
        <f t="shared" si="28"/>
        <v>5095.2521365996254</v>
      </c>
      <c r="G336" s="16">
        <f t="shared" si="28"/>
        <v>5823.1452989710006</v>
      </c>
      <c r="H336" s="16">
        <f t="shared" si="28"/>
        <v>6793.6695154661684</v>
      </c>
      <c r="I336" s="16">
        <f t="shared" si="28"/>
        <v>6793.6695154661684</v>
      </c>
      <c r="J336" s="16"/>
      <c r="K336" s="16"/>
      <c r="L336" s="16"/>
      <c r="M336" s="16"/>
      <c r="N336" s="16"/>
    </row>
    <row r="337" spans="1:14" x14ac:dyDescent="0.25">
      <c r="A337" s="104"/>
      <c r="B337" s="102"/>
      <c r="C337" s="5" t="s">
        <v>21</v>
      </c>
      <c r="D337" s="6">
        <v>20</v>
      </c>
      <c r="E337" s="16">
        <f t="shared" si="28"/>
        <v>1819.732905928438</v>
      </c>
      <c r="F337" s="16">
        <f t="shared" si="28"/>
        <v>3821.4391024497177</v>
      </c>
      <c r="G337" s="16">
        <f t="shared" si="28"/>
        <v>4367.358974228252</v>
      </c>
      <c r="H337" s="16">
        <f t="shared" si="28"/>
        <v>5095.2521365996254</v>
      </c>
      <c r="I337" s="16">
        <f t="shared" si="28"/>
        <v>5095.2521365996254</v>
      </c>
      <c r="J337" s="16"/>
      <c r="K337" s="16"/>
      <c r="L337" s="16"/>
      <c r="M337" s="16"/>
      <c r="N337" s="16"/>
    </row>
    <row r="338" spans="1:14" ht="15.75" customHeight="1" x14ac:dyDescent="0.25">
      <c r="A338" s="104"/>
      <c r="B338" s="102" t="s">
        <v>25</v>
      </c>
      <c r="C338" s="5" t="s">
        <v>20</v>
      </c>
      <c r="D338" s="6">
        <v>10</v>
      </c>
      <c r="E338" s="16">
        <f t="shared" si="28"/>
        <v>3639.4658118568759</v>
      </c>
      <c r="F338" s="16">
        <f t="shared" si="28"/>
        <v>7642.8782048994353</v>
      </c>
      <c r="G338" s="16">
        <f t="shared" si="28"/>
        <v>8734.717948456504</v>
      </c>
      <c r="H338" s="16">
        <f t="shared" si="28"/>
        <v>10190.504273199251</v>
      </c>
      <c r="I338" s="16">
        <f t="shared" si="28"/>
        <v>10190.504273199251</v>
      </c>
      <c r="J338" s="16"/>
      <c r="K338" s="16"/>
      <c r="L338" s="16"/>
      <c r="M338" s="16"/>
      <c r="N338" s="16"/>
    </row>
    <row r="339" spans="1:14" ht="16.5" customHeight="1" x14ac:dyDescent="0.25">
      <c r="A339" s="104"/>
      <c r="B339" s="102"/>
      <c r="C339" s="5" t="s">
        <v>21</v>
      </c>
      <c r="D339" s="6">
        <v>15</v>
      </c>
      <c r="E339" s="16">
        <f t="shared" si="28"/>
        <v>2426.3105412379173</v>
      </c>
      <c r="F339" s="16">
        <f t="shared" si="28"/>
        <v>5095.2521365996254</v>
      </c>
      <c r="G339" s="16">
        <f t="shared" si="28"/>
        <v>5823.1452989710006</v>
      </c>
      <c r="H339" s="16">
        <f t="shared" si="28"/>
        <v>6793.6695154661684</v>
      </c>
      <c r="I339" s="16">
        <f t="shared" si="28"/>
        <v>6793.6695154661684</v>
      </c>
      <c r="J339" s="16"/>
      <c r="K339" s="16"/>
      <c r="L339" s="16"/>
      <c r="M339" s="16"/>
      <c r="N339" s="16"/>
    </row>
    <row r="340" spans="1:14" ht="15.75" customHeight="1" x14ac:dyDescent="0.25">
      <c r="A340" s="104"/>
      <c r="B340" s="102" t="s">
        <v>26</v>
      </c>
      <c r="C340" s="5" t="s">
        <v>20</v>
      </c>
      <c r="D340" s="6">
        <v>10</v>
      </c>
      <c r="E340" s="16">
        <f t="shared" si="28"/>
        <v>3639.4658118568759</v>
      </c>
      <c r="F340" s="16">
        <f t="shared" si="28"/>
        <v>7642.8782048994353</v>
      </c>
      <c r="G340" s="16">
        <f t="shared" si="28"/>
        <v>8734.717948456504</v>
      </c>
      <c r="H340" s="16">
        <f t="shared" si="28"/>
        <v>10190.504273199251</v>
      </c>
      <c r="I340" s="16">
        <f t="shared" si="28"/>
        <v>10190.504273199251</v>
      </c>
      <c r="J340" s="16"/>
      <c r="K340" s="16"/>
      <c r="L340" s="16"/>
      <c r="M340" s="16"/>
      <c r="N340" s="16"/>
    </row>
    <row r="341" spans="1:14" ht="16.5" customHeight="1" x14ac:dyDescent="0.25">
      <c r="A341" s="104"/>
      <c r="B341" s="102"/>
      <c r="C341" s="5" t="s">
        <v>21</v>
      </c>
      <c r="D341" s="6">
        <v>10</v>
      </c>
      <c r="E341" s="16">
        <f t="shared" si="28"/>
        <v>3639.4658118568759</v>
      </c>
      <c r="F341" s="16">
        <f t="shared" si="28"/>
        <v>7642.8782048994353</v>
      </c>
      <c r="G341" s="16">
        <f t="shared" si="28"/>
        <v>8734.717948456504</v>
      </c>
      <c r="H341" s="16">
        <f t="shared" si="28"/>
        <v>10190.504273199251</v>
      </c>
      <c r="I341" s="16">
        <f t="shared" si="28"/>
        <v>10190.504273199251</v>
      </c>
      <c r="J341" s="16"/>
      <c r="K341" s="16"/>
      <c r="L341" s="16"/>
      <c r="M341" s="16"/>
      <c r="N341" s="16"/>
    </row>
    <row r="342" spans="1:14" ht="16.5" customHeight="1" x14ac:dyDescent="0.25">
      <c r="A342" s="104"/>
      <c r="B342" s="102" t="s">
        <v>27</v>
      </c>
      <c r="C342" s="5" t="s">
        <v>20</v>
      </c>
      <c r="D342" s="6">
        <v>5</v>
      </c>
      <c r="E342" s="16">
        <f t="shared" si="28"/>
        <v>7278.9316237137518</v>
      </c>
      <c r="F342" s="16">
        <f t="shared" si="28"/>
        <v>15285.756409798871</v>
      </c>
      <c r="G342" s="16">
        <f t="shared" si="28"/>
        <v>17469.435896913008</v>
      </c>
      <c r="H342" s="16">
        <f t="shared" si="28"/>
        <v>20381.008546398501</v>
      </c>
      <c r="I342" s="16">
        <f t="shared" si="28"/>
        <v>20381.008546398501</v>
      </c>
      <c r="J342" s="16"/>
      <c r="K342" s="16"/>
      <c r="L342" s="16"/>
      <c r="M342" s="16"/>
      <c r="N342" s="16"/>
    </row>
    <row r="343" spans="1:14" ht="15" customHeight="1" x14ac:dyDescent="0.25">
      <c r="A343" s="104"/>
      <c r="B343" s="102"/>
      <c r="C343" s="5" t="s">
        <v>21</v>
      </c>
      <c r="D343" s="6">
        <v>5</v>
      </c>
      <c r="E343" s="16">
        <f t="shared" si="28"/>
        <v>7278.9316237137518</v>
      </c>
      <c r="F343" s="16">
        <f t="shared" si="28"/>
        <v>15285.756409798871</v>
      </c>
      <c r="G343" s="16">
        <f t="shared" si="28"/>
        <v>17469.435896913008</v>
      </c>
      <c r="H343" s="16">
        <f t="shared" si="28"/>
        <v>20381.008546398501</v>
      </c>
      <c r="I343" s="16">
        <f t="shared" si="28"/>
        <v>20381.008546398501</v>
      </c>
      <c r="J343" s="16"/>
      <c r="K343" s="16"/>
      <c r="L343" s="16"/>
      <c r="M343" s="16"/>
      <c r="N343" s="16"/>
    </row>
    <row r="344" spans="1:14" ht="13.2" customHeight="1" x14ac:dyDescent="0.25">
      <c r="A344" s="104" t="s">
        <v>28</v>
      </c>
      <c r="B344" s="105" t="s">
        <v>29</v>
      </c>
      <c r="C344" s="5" t="s">
        <v>20</v>
      </c>
      <c r="D344" s="6">
        <v>6</v>
      </c>
      <c r="E344" s="16">
        <f t="shared" si="28"/>
        <v>11529.827691962581</v>
      </c>
      <c r="F344" s="16">
        <f t="shared" si="28"/>
        <v>24212.638153121425</v>
      </c>
      <c r="G344" s="16">
        <f t="shared" si="28"/>
        <v>27671.586460710187</v>
      </c>
      <c r="H344" s="16">
        <f t="shared" si="28"/>
        <v>32283.517537495212</v>
      </c>
      <c r="I344" s="16">
        <f t="shared" si="28"/>
        <v>32283.517537495212</v>
      </c>
      <c r="J344" s="16">
        <f t="shared" si="28"/>
        <v>15770.869206628529</v>
      </c>
      <c r="K344" s="16">
        <f t="shared" si="28"/>
        <v>31541.738413257059</v>
      </c>
      <c r="L344" s="16">
        <f t="shared" si="28"/>
        <v>37850.086095908482</v>
      </c>
      <c r="M344" s="16">
        <f t="shared" si="28"/>
        <v>44158.433778559898</v>
      </c>
      <c r="N344" s="16">
        <f t="shared" si="28"/>
        <v>44158.433778559898</v>
      </c>
    </row>
    <row r="345" spans="1:14" x14ac:dyDescent="0.25">
      <c r="A345" s="104"/>
      <c r="B345" s="105"/>
      <c r="C345" s="5" t="s">
        <v>21</v>
      </c>
      <c r="D345" s="6">
        <v>10</v>
      </c>
      <c r="E345" s="16">
        <f t="shared" si="28"/>
        <v>6917.8966151775485</v>
      </c>
      <c r="F345" s="16">
        <f t="shared" si="28"/>
        <v>14527.582891872853</v>
      </c>
      <c r="G345" s="16">
        <f t="shared" si="28"/>
        <v>16602.951876426116</v>
      </c>
      <c r="H345" s="16">
        <f t="shared" si="28"/>
        <v>19370.110522497132</v>
      </c>
      <c r="I345" s="16">
        <f t="shared" si="28"/>
        <v>19370.110522497132</v>
      </c>
      <c r="J345" s="16">
        <f t="shared" si="28"/>
        <v>9462.5215239771205</v>
      </c>
      <c r="K345" s="16">
        <f t="shared" si="28"/>
        <v>18925.043047954241</v>
      </c>
      <c r="L345" s="16">
        <f t="shared" si="28"/>
        <v>22710.051657545089</v>
      </c>
      <c r="M345" s="16">
        <f t="shared" si="28"/>
        <v>26495.060267135934</v>
      </c>
      <c r="N345" s="16">
        <f t="shared" si="28"/>
        <v>26495.060267135934</v>
      </c>
    </row>
    <row r="346" spans="1:14" ht="13.2" customHeight="1" x14ac:dyDescent="0.25">
      <c r="A346" s="104"/>
      <c r="B346" s="105" t="s">
        <v>30</v>
      </c>
      <c r="C346" s="5" t="s">
        <v>20</v>
      </c>
      <c r="D346" s="6">
        <v>0</v>
      </c>
      <c r="E346" s="16">
        <f t="shared" ref="E346:N361" si="29">E156*E219*$E$265*E283</f>
        <v>0</v>
      </c>
      <c r="F346" s="16">
        <f t="shared" si="29"/>
        <v>0</v>
      </c>
      <c r="G346" s="16">
        <f t="shared" si="29"/>
        <v>0</v>
      </c>
      <c r="H346" s="16">
        <f t="shared" si="29"/>
        <v>0</v>
      </c>
      <c r="I346" s="16">
        <f t="shared" si="29"/>
        <v>0</v>
      </c>
      <c r="J346" s="16">
        <f t="shared" si="29"/>
        <v>0</v>
      </c>
      <c r="K346" s="16">
        <f t="shared" si="29"/>
        <v>0</v>
      </c>
      <c r="L346" s="16">
        <f t="shared" si="29"/>
        <v>0</v>
      </c>
      <c r="M346" s="16">
        <f t="shared" si="29"/>
        <v>0</v>
      </c>
      <c r="N346" s="16">
        <f t="shared" si="29"/>
        <v>0</v>
      </c>
    </row>
    <row r="347" spans="1:14" x14ac:dyDescent="0.25">
      <c r="A347" s="104"/>
      <c r="B347" s="105"/>
      <c r="C347" s="5" t="s">
        <v>21</v>
      </c>
      <c r="D347" s="6">
        <v>12</v>
      </c>
      <c r="E347" s="16">
        <f t="shared" si="29"/>
        <v>5764.9138459812903</v>
      </c>
      <c r="F347" s="16">
        <f t="shared" si="29"/>
        <v>12106.319076560712</v>
      </c>
      <c r="G347" s="16">
        <f t="shared" si="29"/>
        <v>13835.793230355093</v>
      </c>
      <c r="H347" s="16">
        <f t="shared" si="29"/>
        <v>16141.758768747606</v>
      </c>
      <c r="I347" s="16">
        <f t="shared" si="29"/>
        <v>16141.758768747606</v>
      </c>
      <c r="J347" s="16">
        <f t="shared" si="29"/>
        <v>7885.4346033142647</v>
      </c>
      <c r="K347" s="16">
        <f t="shared" si="29"/>
        <v>15770.869206628529</v>
      </c>
      <c r="L347" s="16">
        <f t="shared" si="29"/>
        <v>18925.043047954241</v>
      </c>
      <c r="M347" s="16">
        <f t="shared" si="29"/>
        <v>22079.216889279949</v>
      </c>
      <c r="N347" s="16">
        <f t="shared" si="29"/>
        <v>22079.216889279949</v>
      </c>
    </row>
    <row r="348" spans="1:14" ht="13.2" customHeight="1" x14ac:dyDescent="0.25">
      <c r="A348" s="104"/>
      <c r="B348" s="105" t="s">
        <v>31</v>
      </c>
      <c r="C348" s="5" t="s">
        <v>20</v>
      </c>
      <c r="D348" s="6">
        <v>6</v>
      </c>
      <c r="E348" s="16">
        <f t="shared" si="29"/>
        <v>11529.827691962581</v>
      </c>
      <c r="F348" s="16">
        <f t="shared" si="29"/>
        <v>24212.638153121425</v>
      </c>
      <c r="G348" s="16">
        <f t="shared" si="29"/>
        <v>27671.586460710187</v>
      </c>
      <c r="H348" s="16">
        <f t="shared" si="29"/>
        <v>32283.517537495212</v>
      </c>
      <c r="I348" s="16">
        <f t="shared" si="29"/>
        <v>32283.517537495212</v>
      </c>
      <c r="J348" s="16">
        <f t="shared" si="29"/>
        <v>15770.869206628529</v>
      </c>
      <c r="K348" s="16">
        <f t="shared" si="29"/>
        <v>31541.738413257059</v>
      </c>
      <c r="L348" s="16">
        <f t="shared" si="29"/>
        <v>37850.086095908482</v>
      </c>
      <c r="M348" s="16">
        <f t="shared" si="29"/>
        <v>44158.433778559898</v>
      </c>
      <c r="N348" s="16">
        <f t="shared" si="29"/>
        <v>44158.433778559898</v>
      </c>
    </row>
    <row r="349" spans="1:14" x14ac:dyDescent="0.25">
      <c r="A349" s="104"/>
      <c r="B349" s="105"/>
      <c r="C349" s="5" t="s">
        <v>21</v>
      </c>
      <c r="D349" s="6">
        <v>6</v>
      </c>
      <c r="E349" s="16">
        <f t="shared" si="29"/>
        <v>11529.827691962581</v>
      </c>
      <c r="F349" s="16">
        <f t="shared" si="29"/>
        <v>24212.638153121425</v>
      </c>
      <c r="G349" s="16">
        <f t="shared" si="29"/>
        <v>27671.586460710187</v>
      </c>
      <c r="H349" s="16">
        <f t="shared" si="29"/>
        <v>32283.517537495212</v>
      </c>
      <c r="I349" s="16">
        <f t="shared" si="29"/>
        <v>32283.517537495212</v>
      </c>
      <c r="J349" s="16">
        <f t="shared" si="29"/>
        <v>15770.869206628529</v>
      </c>
      <c r="K349" s="16">
        <f t="shared" si="29"/>
        <v>31541.738413257059</v>
      </c>
      <c r="L349" s="16">
        <f t="shared" si="29"/>
        <v>37850.086095908482</v>
      </c>
      <c r="M349" s="16">
        <f t="shared" si="29"/>
        <v>44158.433778559898</v>
      </c>
      <c r="N349" s="16">
        <f t="shared" si="29"/>
        <v>44158.433778559898</v>
      </c>
    </row>
    <row r="350" spans="1:14" ht="13.2" customHeight="1" x14ac:dyDescent="0.25">
      <c r="A350" s="104"/>
      <c r="B350" s="105" t="s">
        <v>32</v>
      </c>
      <c r="C350" s="5" t="s">
        <v>20</v>
      </c>
      <c r="D350" s="6">
        <v>6</v>
      </c>
      <c r="E350" s="16">
        <f t="shared" si="29"/>
        <v>11529.827691962581</v>
      </c>
      <c r="F350" s="16">
        <f t="shared" si="29"/>
        <v>24212.638153121425</v>
      </c>
      <c r="G350" s="16">
        <f t="shared" si="29"/>
        <v>27671.586460710187</v>
      </c>
      <c r="H350" s="16">
        <f t="shared" si="29"/>
        <v>32283.517537495212</v>
      </c>
      <c r="I350" s="16">
        <f t="shared" si="29"/>
        <v>32283.517537495212</v>
      </c>
      <c r="J350" s="16">
        <f t="shared" si="29"/>
        <v>15770.869206628529</v>
      </c>
      <c r="K350" s="16">
        <f t="shared" si="29"/>
        <v>31541.738413257059</v>
      </c>
      <c r="L350" s="16">
        <f t="shared" si="29"/>
        <v>37850.086095908482</v>
      </c>
      <c r="M350" s="16">
        <f t="shared" si="29"/>
        <v>44158.433778559898</v>
      </c>
      <c r="N350" s="16">
        <f t="shared" si="29"/>
        <v>44158.433778559898</v>
      </c>
    </row>
    <row r="351" spans="1:14" x14ac:dyDescent="0.25">
      <c r="A351" s="104"/>
      <c r="B351" s="105"/>
      <c r="C351" s="5" t="s">
        <v>21</v>
      </c>
      <c r="D351" s="6">
        <v>8</v>
      </c>
      <c r="E351" s="16">
        <f t="shared" si="29"/>
        <v>8647.3707689719358</v>
      </c>
      <c r="F351" s="16">
        <f t="shared" si="29"/>
        <v>18159.47861484106</v>
      </c>
      <c r="G351" s="16">
        <f t="shared" si="29"/>
        <v>20753.689845532645</v>
      </c>
      <c r="H351" s="16">
        <f t="shared" si="29"/>
        <v>24212.638153121417</v>
      </c>
      <c r="I351" s="16">
        <f t="shared" si="29"/>
        <v>24212.638153121417</v>
      </c>
      <c r="J351" s="16">
        <f t="shared" si="29"/>
        <v>11828.151904971401</v>
      </c>
      <c r="K351" s="16">
        <f t="shared" si="29"/>
        <v>23656.303809942801</v>
      </c>
      <c r="L351" s="16">
        <f t="shared" si="29"/>
        <v>28387.564571931358</v>
      </c>
      <c r="M351" s="16">
        <f t="shared" si="29"/>
        <v>33118.825333919922</v>
      </c>
      <c r="N351" s="16">
        <f t="shared" si="29"/>
        <v>33118.825333919922</v>
      </c>
    </row>
    <row r="352" spans="1:14" ht="13.2" customHeight="1" x14ac:dyDescent="0.25">
      <c r="A352" s="104"/>
      <c r="B352" s="105" t="s">
        <v>33</v>
      </c>
      <c r="C352" s="5" t="s">
        <v>20</v>
      </c>
      <c r="D352" s="6">
        <v>6</v>
      </c>
      <c r="E352" s="16">
        <f t="shared" si="29"/>
        <v>11529.827691962581</v>
      </c>
      <c r="F352" s="16">
        <f t="shared" si="29"/>
        <v>24212.638153121425</v>
      </c>
      <c r="G352" s="16">
        <f t="shared" si="29"/>
        <v>27671.586460710187</v>
      </c>
      <c r="H352" s="16">
        <f t="shared" si="29"/>
        <v>32283.517537495212</v>
      </c>
      <c r="I352" s="16">
        <f t="shared" si="29"/>
        <v>32283.517537495212</v>
      </c>
      <c r="J352" s="16">
        <f t="shared" si="29"/>
        <v>15770.869206628529</v>
      </c>
      <c r="K352" s="16">
        <f t="shared" si="29"/>
        <v>31541.738413257059</v>
      </c>
      <c r="L352" s="16">
        <f t="shared" si="29"/>
        <v>37850.086095908482</v>
      </c>
      <c r="M352" s="16">
        <f t="shared" si="29"/>
        <v>44158.433778559898</v>
      </c>
      <c r="N352" s="16">
        <f t="shared" si="29"/>
        <v>44158.433778559898</v>
      </c>
    </row>
    <row r="353" spans="1:14" x14ac:dyDescent="0.25">
      <c r="A353" s="104"/>
      <c r="B353" s="105"/>
      <c r="C353" s="5" t="s">
        <v>21</v>
      </c>
      <c r="D353" s="6">
        <v>6</v>
      </c>
      <c r="E353" s="16">
        <f t="shared" si="29"/>
        <v>11529.827691962581</v>
      </c>
      <c r="F353" s="16">
        <f t="shared" si="29"/>
        <v>24212.638153121425</v>
      </c>
      <c r="G353" s="16">
        <f t="shared" si="29"/>
        <v>27671.586460710187</v>
      </c>
      <c r="H353" s="16">
        <f t="shared" si="29"/>
        <v>32283.517537495212</v>
      </c>
      <c r="I353" s="16">
        <f t="shared" si="29"/>
        <v>32283.517537495212</v>
      </c>
      <c r="J353" s="16">
        <f t="shared" si="29"/>
        <v>15770.869206628529</v>
      </c>
      <c r="K353" s="16">
        <f t="shared" si="29"/>
        <v>31541.738413257059</v>
      </c>
      <c r="L353" s="16">
        <f t="shared" si="29"/>
        <v>37850.086095908482</v>
      </c>
      <c r="M353" s="16">
        <f t="shared" si="29"/>
        <v>44158.433778559898</v>
      </c>
      <c r="N353" s="16">
        <f t="shared" si="29"/>
        <v>44158.433778559898</v>
      </c>
    </row>
    <row r="354" spans="1:14" ht="13.2" customHeight="1" x14ac:dyDescent="0.25">
      <c r="A354" s="104"/>
      <c r="B354" s="105" t="s">
        <v>34</v>
      </c>
      <c r="C354" s="5" t="s">
        <v>20</v>
      </c>
      <c r="D354" s="6">
        <v>6</v>
      </c>
      <c r="E354" s="16">
        <f t="shared" si="29"/>
        <v>11529.827691962581</v>
      </c>
      <c r="F354" s="16">
        <f t="shared" si="29"/>
        <v>24212.638153121425</v>
      </c>
      <c r="G354" s="16">
        <f t="shared" si="29"/>
        <v>27671.586460710187</v>
      </c>
      <c r="H354" s="16">
        <f t="shared" si="29"/>
        <v>32283.517537495212</v>
      </c>
      <c r="I354" s="16">
        <f t="shared" si="29"/>
        <v>32283.517537495212</v>
      </c>
      <c r="J354" s="16">
        <f t="shared" si="29"/>
        <v>15770.869206628529</v>
      </c>
      <c r="K354" s="16">
        <f t="shared" si="29"/>
        <v>31541.738413257059</v>
      </c>
      <c r="L354" s="16">
        <f t="shared" si="29"/>
        <v>37850.086095908482</v>
      </c>
      <c r="M354" s="16">
        <f t="shared" si="29"/>
        <v>44158.433778559898</v>
      </c>
      <c r="N354" s="16">
        <f t="shared" si="29"/>
        <v>44158.433778559898</v>
      </c>
    </row>
    <row r="355" spans="1:14" x14ac:dyDescent="0.25">
      <c r="A355" s="104"/>
      <c r="B355" s="105"/>
      <c r="C355" s="5" t="s">
        <v>21</v>
      </c>
      <c r="D355" s="6">
        <v>10</v>
      </c>
      <c r="E355" s="16">
        <f t="shared" si="29"/>
        <v>6917.8966151775485</v>
      </c>
      <c r="F355" s="16">
        <f t="shared" si="29"/>
        <v>14527.582891872853</v>
      </c>
      <c r="G355" s="16">
        <f t="shared" si="29"/>
        <v>16602.951876426116</v>
      </c>
      <c r="H355" s="16">
        <f t="shared" si="29"/>
        <v>19370.110522497132</v>
      </c>
      <c r="I355" s="16">
        <f t="shared" si="29"/>
        <v>19370.110522497132</v>
      </c>
      <c r="J355" s="16">
        <f t="shared" si="29"/>
        <v>9462.5215239771205</v>
      </c>
      <c r="K355" s="16">
        <f t="shared" si="29"/>
        <v>18925.043047954241</v>
      </c>
      <c r="L355" s="16">
        <f t="shared" si="29"/>
        <v>22710.051657545089</v>
      </c>
      <c r="M355" s="16">
        <f t="shared" si="29"/>
        <v>26495.060267135934</v>
      </c>
      <c r="N355" s="16">
        <f t="shared" si="29"/>
        <v>26495.060267135934</v>
      </c>
    </row>
    <row r="356" spans="1:14" ht="13.2" customHeight="1" x14ac:dyDescent="0.25">
      <c r="A356" s="104"/>
      <c r="B356" s="105" t="s">
        <v>35</v>
      </c>
      <c r="C356" s="5" t="s">
        <v>20</v>
      </c>
      <c r="D356" s="6">
        <v>6</v>
      </c>
      <c r="E356" s="16">
        <f t="shared" si="29"/>
        <v>11529.827691962581</v>
      </c>
      <c r="F356" s="16">
        <f t="shared" si="29"/>
        <v>24212.638153121425</v>
      </c>
      <c r="G356" s="16">
        <f t="shared" si="29"/>
        <v>27671.586460710187</v>
      </c>
      <c r="H356" s="16">
        <f t="shared" si="29"/>
        <v>32283.517537495212</v>
      </c>
      <c r="I356" s="16">
        <f t="shared" si="29"/>
        <v>32283.517537495212</v>
      </c>
      <c r="J356" s="16">
        <f t="shared" si="29"/>
        <v>15770.869206628529</v>
      </c>
      <c r="K356" s="16">
        <f t="shared" si="29"/>
        <v>31541.738413257059</v>
      </c>
      <c r="L356" s="16">
        <f t="shared" si="29"/>
        <v>37850.086095908482</v>
      </c>
      <c r="M356" s="16">
        <f t="shared" si="29"/>
        <v>44158.433778559898</v>
      </c>
      <c r="N356" s="16">
        <f t="shared" si="29"/>
        <v>44158.433778559898</v>
      </c>
    </row>
    <row r="357" spans="1:14" x14ac:dyDescent="0.25">
      <c r="A357" s="104"/>
      <c r="B357" s="105"/>
      <c r="C357" s="5" t="s">
        <v>21</v>
      </c>
      <c r="D357" s="6">
        <v>8</v>
      </c>
      <c r="E357" s="16">
        <f t="shared" si="29"/>
        <v>8647.3707689719358</v>
      </c>
      <c r="F357" s="16">
        <f t="shared" si="29"/>
        <v>18159.47861484106</v>
      </c>
      <c r="G357" s="16">
        <f t="shared" si="29"/>
        <v>20753.689845532645</v>
      </c>
      <c r="H357" s="16">
        <f t="shared" si="29"/>
        <v>24212.638153121417</v>
      </c>
      <c r="I357" s="16">
        <f t="shared" si="29"/>
        <v>24212.638153121417</v>
      </c>
      <c r="J357" s="16">
        <f t="shared" si="29"/>
        <v>11828.151904971401</v>
      </c>
      <c r="K357" s="16">
        <f t="shared" si="29"/>
        <v>23656.303809942801</v>
      </c>
      <c r="L357" s="16">
        <f t="shared" si="29"/>
        <v>28387.564571931358</v>
      </c>
      <c r="M357" s="16">
        <f t="shared" si="29"/>
        <v>33118.825333919922</v>
      </c>
      <c r="N357" s="16">
        <f t="shared" si="29"/>
        <v>33118.825333919922</v>
      </c>
    </row>
    <row r="358" spans="1:14" ht="13.2" customHeight="1" x14ac:dyDescent="0.25">
      <c r="A358" s="104"/>
      <c r="B358" s="105" t="s">
        <v>36</v>
      </c>
      <c r="C358" s="5" t="s">
        <v>20</v>
      </c>
      <c r="D358" s="6">
        <v>6</v>
      </c>
      <c r="E358" s="16">
        <f t="shared" si="29"/>
        <v>11529.827691962581</v>
      </c>
      <c r="F358" s="16">
        <f t="shared" si="29"/>
        <v>24212.638153121425</v>
      </c>
      <c r="G358" s="16">
        <f t="shared" si="29"/>
        <v>27671.586460710187</v>
      </c>
      <c r="H358" s="16">
        <f t="shared" si="29"/>
        <v>32283.517537495212</v>
      </c>
      <c r="I358" s="16">
        <f t="shared" si="29"/>
        <v>32283.517537495212</v>
      </c>
      <c r="J358" s="16">
        <f t="shared" si="29"/>
        <v>15770.869206628529</v>
      </c>
      <c r="K358" s="16">
        <f t="shared" si="29"/>
        <v>31541.738413257059</v>
      </c>
      <c r="L358" s="16">
        <f t="shared" si="29"/>
        <v>37850.086095908482</v>
      </c>
      <c r="M358" s="16">
        <f t="shared" si="29"/>
        <v>44158.433778559898</v>
      </c>
      <c r="N358" s="16">
        <f t="shared" si="29"/>
        <v>44158.433778559898</v>
      </c>
    </row>
    <row r="359" spans="1:14" x14ac:dyDescent="0.25">
      <c r="A359" s="104"/>
      <c r="B359" s="105"/>
      <c r="C359" s="5" t="s">
        <v>21</v>
      </c>
      <c r="D359" s="6">
        <v>10</v>
      </c>
      <c r="E359" s="16">
        <f t="shared" si="29"/>
        <v>6917.8966151775485</v>
      </c>
      <c r="F359" s="16">
        <f t="shared" si="29"/>
        <v>14527.582891872853</v>
      </c>
      <c r="G359" s="16">
        <f t="shared" si="29"/>
        <v>16602.951876426116</v>
      </c>
      <c r="H359" s="16">
        <f t="shared" si="29"/>
        <v>19370.110522497132</v>
      </c>
      <c r="I359" s="16">
        <f t="shared" si="29"/>
        <v>19370.110522497132</v>
      </c>
      <c r="J359" s="16">
        <f t="shared" si="29"/>
        <v>9462.5215239771205</v>
      </c>
      <c r="K359" s="16">
        <f t="shared" si="29"/>
        <v>18925.043047954241</v>
      </c>
      <c r="L359" s="16">
        <f t="shared" si="29"/>
        <v>22710.051657545089</v>
      </c>
      <c r="M359" s="16">
        <f t="shared" si="29"/>
        <v>26495.060267135934</v>
      </c>
      <c r="N359" s="16">
        <f t="shared" si="29"/>
        <v>26495.060267135934</v>
      </c>
    </row>
    <row r="360" spans="1:14" ht="13.2" customHeight="1" x14ac:dyDescent="0.25">
      <c r="A360" s="104"/>
      <c r="B360" s="105" t="s">
        <v>37</v>
      </c>
      <c r="C360" s="5" t="s">
        <v>20</v>
      </c>
      <c r="D360" s="6">
        <v>6</v>
      </c>
      <c r="E360" s="16">
        <f t="shared" si="29"/>
        <v>11529.827691962581</v>
      </c>
      <c r="F360" s="16">
        <f t="shared" si="29"/>
        <v>24212.638153121425</v>
      </c>
      <c r="G360" s="16">
        <f t="shared" si="29"/>
        <v>27671.586460710187</v>
      </c>
      <c r="H360" s="16">
        <f t="shared" si="29"/>
        <v>32283.517537495212</v>
      </c>
      <c r="I360" s="16">
        <f t="shared" si="29"/>
        <v>32283.517537495212</v>
      </c>
      <c r="J360" s="16">
        <f t="shared" si="29"/>
        <v>15770.869206628529</v>
      </c>
      <c r="K360" s="16">
        <f t="shared" si="29"/>
        <v>31541.738413257059</v>
      </c>
      <c r="L360" s="16">
        <f t="shared" si="29"/>
        <v>37850.086095908482</v>
      </c>
      <c r="M360" s="16">
        <f t="shared" si="29"/>
        <v>44158.433778559898</v>
      </c>
      <c r="N360" s="16">
        <f t="shared" si="29"/>
        <v>44158.433778559898</v>
      </c>
    </row>
    <row r="361" spans="1:14" x14ac:dyDescent="0.25">
      <c r="A361" s="104"/>
      <c r="B361" s="105"/>
      <c r="C361" s="5" t="s">
        <v>21</v>
      </c>
      <c r="D361" s="6">
        <v>10</v>
      </c>
      <c r="E361" s="16">
        <f t="shared" si="29"/>
        <v>6917.8966151775485</v>
      </c>
      <c r="F361" s="16">
        <f t="shared" si="29"/>
        <v>14527.582891872853</v>
      </c>
      <c r="G361" s="16">
        <f t="shared" si="29"/>
        <v>16602.951876426116</v>
      </c>
      <c r="H361" s="16">
        <f t="shared" si="29"/>
        <v>19370.110522497132</v>
      </c>
      <c r="I361" s="16">
        <f t="shared" si="29"/>
        <v>19370.110522497132</v>
      </c>
      <c r="J361" s="16">
        <f t="shared" si="29"/>
        <v>9462.5215239771205</v>
      </c>
      <c r="K361" s="16">
        <f t="shared" si="29"/>
        <v>18925.043047954241</v>
      </c>
      <c r="L361" s="16">
        <f t="shared" si="29"/>
        <v>22710.051657545089</v>
      </c>
      <c r="M361" s="16">
        <f t="shared" si="29"/>
        <v>26495.060267135934</v>
      </c>
      <c r="N361" s="16">
        <f t="shared" si="29"/>
        <v>26495.060267135934</v>
      </c>
    </row>
    <row r="362" spans="1:14" ht="13.2" customHeight="1" x14ac:dyDescent="0.25">
      <c r="A362" s="104"/>
      <c r="B362" s="105" t="s">
        <v>38</v>
      </c>
      <c r="C362" s="5" t="s">
        <v>20</v>
      </c>
      <c r="D362" s="6">
        <v>0</v>
      </c>
      <c r="E362" s="16">
        <f t="shared" ref="E362:N377" si="30">E172*E235*$E$265*E299</f>
        <v>0</v>
      </c>
      <c r="F362" s="16">
        <f t="shared" si="30"/>
        <v>0</v>
      </c>
      <c r="G362" s="16">
        <f t="shared" si="30"/>
        <v>0</v>
      </c>
      <c r="H362" s="16">
        <f t="shared" si="30"/>
        <v>0</v>
      </c>
      <c r="I362" s="16">
        <f t="shared" si="30"/>
        <v>0</v>
      </c>
      <c r="J362" s="16">
        <f t="shared" si="30"/>
        <v>0</v>
      </c>
      <c r="K362" s="16">
        <f t="shared" si="30"/>
        <v>0</v>
      </c>
      <c r="L362" s="16">
        <f t="shared" si="30"/>
        <v>0</v>
      </c>
      <c r="M362" s="16">
        <f t="shared" si="30"/>
        <v>0</v>
      </c>
      <c r="N362" s="16">
        <f t="shared" si="30"/>
        <v>0</v>
      </c>
    </row>
    <row r="363" spans="1:14" x14ac:dyDescent="0.25">
      <c r="A363" s="104"/>
      <c r="B363" s="105"/>
      <c r="C363" s="5" t="s">
        <v>21</v>
      </c>
      <c r="D363" s="6">
        <v>8</v>
      </c>
      <c r="E363" s="16">
        <f t="shared" si="30"/>
        <v>8647.3707689719358</v>
      </c>
      <c r="F363" s="16">
        <f t="shared" si="30"/>
        <v>18159.47861484106</v>
      </c>
      <c r="G363" s="16">
        <f t="shared" si="30"/>
        <v>20753.689845532645</v>
      </c>
      <c r="H363" s="16">
        <f t="shared" si="30"/>
        <v>24212.638153121417</v>
      </c>
      <c r="I363" s="16">
        <f t="shared" si="30"/>
        <v>24212.638153121417</v>
      </c>
      <c r="J363" s="16">
        <f t="shared" si="30"/>
        <v>11828.151904971401</v>
      </c>
      <c r="K363" s="16">
        <f t="shared" si="30"/>
        <v>23656.303809942801</v>
      </c>
      <c r="L363" s="16">
        <f t="shared" si="30"/>
        <v>28387.564571931358</v>
      </c>
      <c r="M363" s="16">
        <f t="shared" si="30"/>
        <v>33118.825333919922</v>
      </c>
      <c r="N363" s="16">
        <f t="shared" si="30"/>
        <v>33118.825333919922</v>
      </c>
    </row>
    <row r="364" spans="1:14" ht="13.2" customHeight="1" x14ac:dyDescent="0.25">
      <c r="A364" s="104"/>
      <c r="B364" s="105" t="s">
        <v>39</v>
      </c>
      <c r="C364" s="5" t="s">
        <v>20</v>
      </c>
      <c r="D364" s="6">
        <v>0</v>
      </c>
      <c r="E364" s="16">
        <f t="shared" si="30"/>
        <v>0</v>
      </c>
      <c r="F364" s="16">
        <f t="shared" si="30"/>
        <v>0</v>
      </c>
      <c r="G364" s="16">
        <f t="shared" si="30"/>
        <v>0</v>
      </c>
      <c r="H364" s="16">
        <f t="shared" si="30"/>
        <v>0</v>
      </c>
      <c r="I364" s="16">
        <f t="shared" si="30"/>
        <v>0</v>
      </c>
      <c r="J364" s="16">
        <f t="shared" si="30"/>
        <v>0</v>
      </c>
      <c r="K364" s="16">
        <f t="shared" si="30"/>
        <v>0</v>
      </c>
      <c r="L364" s="16">
        <f t="shared" si="30"/>
        <v>0</v>
      </c>
      <c r="M364" s="16">
        <f t="shared" si="30"/>
        <v>0</v>
      </c>
      <c r="N364" s="16">
        <f t="shared" si="30"/>
        <v>0</v>
      </c>
    </row>
    <row r="365" spans="1:14" x14ac:dyDescent="0.25">
      <c r="A365" s="104"/>
      <c r="B365" s="105"/>
      <c r="C365" s="5" t="s">
        <v>21</v>
      </c>
      <c r="D365" s="6">
        <v>5</v>
      </c>
      <c r="E365" s="16">
        <f t="shared" si="30"/>
        <v>13835.793230355097</v>
      </c>
      <c r="F365" s="16">
        <f t="shared" si="30"/>
        <v>29055.165783745706</v>
      </c>
      <c r="G365" s="16">
        <f t="shared" si="30"/>
        <v>33205.903752852231</v>
      </c>
      <c r="H365" s="16">
        <f t="shared" si="30"/>
        <v>38740.221044994265</v>
      </c>
      <c r="I365" s="16">
        <f t="shared" si="30"/>
        <v>38740.221044994265</v>
      </c>
      <c r="J365" s="16">
        <f t="shared" si="30"/>
        <v>18925.043047954241</v>
      </c>
      <c r="K365" s="16">
        <f t="shared" si="30"/>
        <v>37850.086095908482</v>
      </c>
      <c r="L365" s="16">
        <f t="shared" si="30"/>
        <v>45420.103315090179</v>
      </c>
      <c r="M365" s="16">
        <f t="shared" si="30"/>
        <v>52990.120534271868</v>
      </c>
      <c r="N365" s="16">
        <f t="shared" si="30"/>
        <v>52990.120534271868</v>
      </c>
    </row>
    <row r="366" spans="1:14" ht="18" customHeight="1" x14ac:dyDescent="0.25">
      <c r="A366" s="104"/>
      <c r="B366" s="105" t="s">
        <v>40</v>
      </c>
      <c r="C366" s="5" t="s">
        <v>20</v>
      </c>
      <c r="D366" s="6">
        <v>5</v>
      </c>
      <c r="E366" s="16">
        <f t="shared" si="30"/>
        <v>13835.793230355097</v>
      </c>
      <c r="F366" s="16">
        <f t="shared" si="30"/>
        <v>29055.165783745706</v>
      </c>
      <c r="G366" s="16">
        <f t="shared" si="30"/>
        <v>33205.903752852231</v>
      </c>
      <c r="H366" s="16">
        <f t="shared" si="30"/>
        <v>38740.221044994265</v>
      </c>
      <c r="I366" s="16">
        <f t="shared" si="30"/>
        <v>38740.221044994265</v>
      </c>
      <c r="J366" s="16">
        <f t="shared" si="30"/>
        <v>18925.043047954241</v>
      </c>
      <c r="K366" s="16">
        <f t="shared" si="30"/>
        <v>37850.086095908482</v>
      </c>
      <c r="L366" s="16">
        <f t="shared" si="30"/>
        <v>45420.103315090179</v>
      </c>
      <c r="M366" s="16">
        <f t="shared" si="30"/>
        <v>52990.120534271868</v>
      </c>
      <c r="N366" s="16">
        <f t="shared" si="30"/>
        <v>52990.120534271868</v>
      </c>
    </row>
    <row r="367" spans="1:14" ht="17.25" customHeight="1" x14ac:dyDescent="0.25">
      <c r="A367" s="104"/>
      <c r="B367" s="105"/>
      <c r="C367" s="5" t="s">
        <v>21</v>
      </c>
      <c r="D367" s="6">
        <v>5</v>
      </c>
      <c r="E367" s="16">
        <f t="shared" si="30"/>
        <v>13835.793230355097</v>
      </c>
      <c r="F367" s="16">
        <f t="shared" si="30"/>
        <v>29055.165783745706</v>
      </c>
      <c r="G367" s="16">
        <f t="shared" si="30"/>
        <v>33205.903752852231</v>
      </c>
      <c r="H367" s="16">
        <f t="shared" si="30"/>
        <v>38740.221044994265</v>
      </c>
      <c r="I367" s="16">
        <f t="shared" si="30"/>
        <v>38740.221044994265</v>
      </c>
      <c r="J367" s="16">
        <f t="shared" si="30"/>
        <v>18925.043047954241</v>
      </c>
      <c r="K367" s="16">
        <f t="shared" si="30"/>
        <v>37850.086095908482</v>
      </c>
      <c r="L367" s="16">
        <f t="shared" si="30"/>
        <v>45420.103315090179</v>
      </c>
      <c r="M367" s="16">
        <f t="shared" si="30"/>
        <v>52990.120534271868</v>
      </c>
      <c r="N367" s="16">
        <f t="shared" si="30"/>
        <v>52990.120534271868</v>
      </c>
    </row>
    <row r="368" spans="1:14" ht="13.2" customHeight="1" x14ac:dyDescent="0.25">
      <c r="A368" s="104"/>
      <c r="B368" s="105" t="s">
        <v>41</v>
      </c>
      <c r="C368" s="5" t="s">
        <v>20</v>
      </c>
      <c r="D368" s="6">
        <v>10</v>
      </c>
      <c r="E368" s="16">
        <f t="shared" si="30"/>
        <v>7885.4346033142683</v>
      </c>
      <c r="F368" s="16">
        <f t="shared" si="30"/>
        <v>16559.412666959965</v>
      </c>
      <c r="G368" s="16">
        <f t="shared" si="30"/>
        <v>18925.043047954241</v>
      </c>
      <c r="H368" s="16">
        <f t="shared" si="30"/>
        <v>22079.216889279949</v>
      </c>
      <c r="I368" s="16">
        <f t="shared" si="30"/>
        <v>22079.216889279949</v>
      </c>
      <c r="J368" s="16">
        <f t="shared" si="30"/>
        <v>9462.5215239771205</v>
      </c>
      <c r="K368" s="16">
        <f t="shared" si="30"/>
        <v>18925.043047954241</v>
      </c>
      <c r="L368" s="16">
        <f t="shared" si="30"/>
        <v>22710.051657545089</v>
      </c>
      <c r="M368" s="16">
        <f t="shared" si="30"/>
        <v>26495.060267135934</v>
      </c>
      <c r="N368" s="16">
        <f t="shared" si="30"/>
        <v>26495.060267135934</v>
      </c>
    </row>
    <row r="369" spans="1:14" x14ac:dyDescent="0.25">
      <c r="A369" s="104"/>
      <c r="B369" s="105"/>
      <c r="C369" s="5" t="s">
        <v>21</v>
      </c>
      <c r="D369" s="6">
        <v>15</v>
      </c>
      <c r="E369" s="16">
        <f t="shared" si="30"/>
        <v>5256.9564022095119</v>
      </c>
      <c r="F369" s="16">
        <f t="shared" si="30"/>
        <v>11039.608444639976</v>
      </c>
      <c r="G369" s="16">
        <f t="shared" si="30"/>
        <v>12616.69536530283</v>
      </c>
      <c r="H369" s="16">
        <f t="shared" si="30"/>
        <v>14719.477926186633</v>
      </c>
      <c r="I369" s="16">
        <f t="shared" si="30"/>
        <v>14719.477926186633</v>
      </c>
      <c r="J369" s="16">
        <f t="shared" si="30"/>
        <v>6308.3476826514152</v>
      </c>
      <c r="K369" s="16">
        <f t="shared" si="30"/>
        <v>12616.69536530283</v>
      </c>
      <c r="L369" s="16">
        <f t="shared" si="30"/>
        <v>15140.034438363393</v>
      </c>
      <c r="M369" s="16">
        <f t="shared" si="30"/>
        <v>17663.373511423961</v>
      </c>
      <c r="N369" s="16">
        <f t="shared" si="30"/>
        <v>17663.373511423961</v>
      </c>
    </row>
    <row r="370" spans="1:14" ht="13.2" customHeight="1" x14ac:dyDescent="0.25">
      <c r="A370" s="104" t="s">
        <v>42</v>
      </c>
      <c r="B370" s="105" t="s">
        <v>29</v>
      </c>
      <c r="C370" s="5" t="s">
        <v>20</v>
      </c>
      <c r="D370" s="7">
        <v>10</v>
      </c>
      <c r="E370" s="16">
        <f t="shared" si="30"/>
        <v>4535.3343193908759</v>
      </c>
      <c r="F370" s="16">
        <f t="shared" si="30"/>
        <v>9524.2020707208358</v>
      </c>
      <c r="G370" s="16">
        <f t="shared" si="30"/>
        <v>10884.802366538104</v>
      </c>
      <c r="H370" s="16">
        <f t="shared" si="30"/>
        <v>12698.93609429445</v>
      </c>
      <c r="I370" s="16">
        <f t="shared" si="30"/>
        <v>12698.93609429445</v>
      </c>
      <c r="J370" s="16"/>
      <c r="K370" s="16"/>
      <c r="L370" s="16"/>
      <c r="M370" s="16"/>
      <c r="N370" s="16"/>
    </row>
    <row r="371" spans="1:14" x14ac:dyDescent="0.25">
      <c r="A371" s="104"/>
      <c r="B371" s="105"/>
      <c r="C371" s="5" t="s">
        <v>21</v>
      </c>
      <c r="D371" s="7">
        <v>15</v>
      </c>
      <c r="E371" s="16">
        <f t="shared" si="30"/>
        <v>3023.5562129272507</v>
      </c>
      <c r="F371" s="16">
        <f t="shared" si="30"/>
        <v>6349.4680471472248</v>
      </c>
      <c r="G371" s="16">
        <f t="shared" si="30"/>
        <v>7256.5349110254019</v>
      </c>
      <c r="H371" s="16">
        <f t="shared" si="30"/>
        <v>8465.9573961963015</v>
      </c>
      <c r="I371" s="16">
        <f t="shared" si="30"/>
        <v>8465.9573961963015</v>
      </c>
      <c r="J371" s="16"/>
      <c r="K371" s="16"/>
      <c r="L371" s="16"/>
      <c r="M371" s="16"/>
      <c r="N371" s="16"/>
    </row>
    <row r="372" spans="1:14" ht="13.2" customHeight="1" x14ac:dyDescent="0.25">
      <c r="A372" s="104"/>
      <c r="B372" s="105" t="s">
        <v>31</v>
      </c>
      <c r="C372" s="5" t="s">
        <v>20</v>
      </c>
      <c r="D372" s="7">
        <v>10</v>
      </c>
      <c r="E372" s="16">
        <f t="shared" si="30"/>
        <v>4535.3343193908759</v>
      </c>
      <c r="F372" s="16">
        <f t="shared" si="30"/>
        <v>9524.2020707208358</v>
      </c>
      <c r="G372" s="16">
        <f t="shared" si="30"/>
        <v>10884.802366538104</v>
      </c>
      <c r="H372" s="16">
        <f t="shared" si="30"/>
        <v>12698.93609429445</v>
      </c>
      <c r="I372" s="16">
        <f t="shared" si="30"/>
        <v>12698.93609429445</v>
      </c>
      <c r="J372" s="16"/>
      <c r="K372" s="16"/>
      <c r="L372" s="16"/>
      <c r="M372" s="16"/>
      <c r="N372" s="16"/>
    </row>
    <row r="373" spans="1:14" x14ac:dyDescent="0.25">
      <c r="A373" s="104"/>
      <c r="B373" s="105"/>
      <c r="C373" s="5" t="s">
        <v>21</v>
      </c>
      <c r="D373" s="7">
        <v>10</v>
      </c>
      <c r="E373" s="16">
        <f t="shared" si="30"/>
        <v>4535.3343193908759</v>
      </c>
      <c r="F373" s="16">
        <f t="shared" si="30"/>
        <v>9524.2020707208358</v>
      </c>
      <c r="G373" s="16">
        <f t="shared" si="30"/>
        <v>10884.802366538104</v>
      </c>
      <c r="H373" s="16">
        <f t="shared" si="30"/>
        <v>12698.93609429445</v>
      </c>
      <c r="I373" s="16">
        <f t="shared" si="30"/>
        <v>12698.93609429445</v>
      </c>
      <c r="J373" s="16"/>
      <c r="K373" s="16"/>
      <c r="L373" s="16"/>
      <c r="M373" s="16"/>
      <c r="N373" s="16"/>
    </row>
    <row r="374" spans="1:14" ht="13.2" customHeight="1" x14ac:dyDescent="0.25">
      <c r="A374" s="104"/>
      <c r="B374" s="105" t="s">
        <v>32</v>
      </c>
      <c r="C374" s="5" t="s">
        <v>20</v>
      </c>
      <c r="D374" s="7">
        <v>10</v>
      </c>
      <c r="E374" s="16">
        <f t="shared" si="30"/>
        <v>4535.3343193908759</v>
      </c>
      <c r="F374" s="16">
        <f t="shared" si="30"/>
        <v>9524.2020707208358</v>
      </c>
      <c r="G374" s="16">
        <f t="shared" si="30"/>
        <v>10884.802366538104</v>
      </c>
      <c r="H374" s="16">
        <f t="shared" si="30"/>
        <v>12698.93609429445</v>
      </c>
      <c r="I374" s="16">
        <f t="shared" si="30"/>
        <v>12698.93609429445</v>
      </c>
      <c r="J374" s="16"/>
      <c r="K374" s="16"/>
      <c r="L374" s="16"/>
      <c r="M374" s="16"/>
      <c r="N374" s="16"/>
    </row>
    <row r="375" spans="1:14" x14ac:dyDescent="0.25">
      <c r="A375" s="104"/>
      <c r="B375" s="105"/>
      <c r="C375" s="5" t="s">
        <v>21</v>
      </c>
      <c r="D375" s="7">
        <v>15</v>
      </c>
      <c r="E375" s="16">
        <f t="shared" si="30"/>
        <v>3023.5562129272507</v>
      </c>
      <c r="F375" s="16">
        <f t="shared" si="30"/>
        <v>6349.4680471472248</v>
      </c>
      <c r="G375" s="16">
        <f t="shared" si="30"/>
        <v>7256.5349110254019</v>
      </c>
      <c r="H375" s="16">
        <f t="shared" si="30"/>
        <v>8465.9573961963015</v>
      </c>
      <c r="I375" s="16">
        <f t="shared" si="30"/>
        <v>8465.9573961963015</v>
      </c>
      <c r="J375" s="16"/>
      <c r="K375" s="16"/>
      <c r="L375" s="16"/>
      <c r="M375" s="16"/>
      <c r="N375" s="16"/>
    </row>
    <row r="376" spans="1:14" ht="13.2" customHeight="1" x14ac:dyDescent="0.25">
      <c r="A376" s="104"/>
      <c r="B376" s="105" t="s">
        <v>33</v>
      </c>
      <c r="C376" s="5" t="s">
        <v>20</v>
      </c>
      <c r="D376" s="7">
        <v>10</v>
      </c>
      <c r="E376" s="16">
        <f t="shared" si="30"/>
        <v>4535.3343193908759</v>
      </c>
      <c r="F376" s="16">
        <f t="shared" si="30"/>
        <v>9524.2020707208358</v>
      </c>
      <c r="G376" s="16">
        <f t="shared" si="30"/>
        <v>10884.802366538104</v>
      </c>
      <c r="H376" s="16">
        <f t="shared" si="30"/>
        <v>12698.93609429445</v>
      </c>
      <c r="I376" s="16">
        <f t="shared" si="30"/>
        <v>12698.93609429445</v>
      </c>
      <c r="J376" s="16"/>
      <c r="K376" s="16"/>
      <c r="L376" s="16"/>
      <c r="M376" s="16"/>
      <c r="N376" s="16"/>
    </row>
    <row r="377" spans="1:14" x14ac:dyDescent="0.25">
      <c r="A377" s="104"/>
      <c r="B377" s="105"/>
      <c r="C377" s="5" t="s">
        <v>21</v>
      </c>
      <c r="D377" s="7">
        <v>10</v>
      </c>
      <c r="E377" s="16">
        <f t="shared" si="30"/>
        <v>4535.3343193908759</v>
      </c>
      <c r="F377" s="16">
        <f t="shared" si="30"/>
        <v>9524.2020707208358</v>
      </c>
      <c r="G377" s="16">
        <f t="shared" si="30"/>
        <v>10884.802366538104</v>
      </c>
      <c r="H377" s="16">
        <f t="shared" si="30"/>
        <v>12698.93609429445</v>
      </c>
      <c r="I377" s="16">
        <f t="shared" si="30"/>
        <v>12698.93609429445</v>
      </c>
      <c r="J377" s="16"/>
      <c r="K377" s="16"/>
      <c r="L377" s="16"/>
      <c r="M377" s="16"/>
      <c r="N377" s="16"/>
    </row>
    <row r="378" spans="1:14" ht="13.2" customHeight="1" x14ac:dyDescent="0.25">
      <c r="A378" s="104"/>
      <c r="B378" s="105" t="s">
        <v>34</v>
      </c>
      <c r="C378" s="5" t="s">
        <v>20</v>
      </c>
      <c r="D378" s="7">
        <v>10</v>
      </c>
      <c r="E378" s="16">
        <f t="shared" ref="E378:I391" si="31">E188*E251*$E$265*E315</f>
        <v>4535.3343193908759</v>
      </c>
      <c r="F378" s="16">
        <f t="shared" si="31"/>
        <v>9524.2020707208358</v>
      </c>
      <c r="G378" s="16">
        <f t="shared" si="31"/>
        <v>10884.802366538104</v>
      </c>
      <c r="H378" s="16">
        <f t="shared" si="31"/>
        <v>12698.93609429445</v>
      </c>
      <c r="I378" s="16">
        <f t="shared" si="31"/>
        <v>12698.93609429445</v>
      </c>
      <c r="J378" s="16"/>
      <c r="K378" s="16"/>
      <c r="L378" s="16"/>
      <c r="M378" s="16"/>
      <c r="N378" s="16"/>
    </row>
    <row r="379" spans="1:14" x14ac:dyDescent="0.25">
      <c r="A379" s="104"/>
      <c r="B379" s="105"/>
      <c r="C379" s="5" t="s">
        <v>21</v>
      </c>
      <c r="D379" s="7">
        <v>15</v>
      </c>
      <c r="E379" s="16">
        <f t="shared" si="31"/>
        <v>3023.5562129272507</v>
      </c>
      <c r="F379" s="16">
        <f t="shared" si="31"/>
        <v>6349.4680471472248</v>
      </c>
      <c r="G379" s="16">
        <f t="shared" si="31"/>
        <v>7256.5349110254019</v>
      </c>
      <c r="H379" s="16">
        <f t="shared" si="31"/>
        <v>8465.9573961963015</v>
      </c>
      <c r="I379" s="16">
        <f t="shared" si="31"/>
        <v>8465.9573961963015</v>
      </c>
      <c r="J379" s="16"/>
      <c r="K379" s="16"/>
      <c r="L379" s="16"/>
      <c r="M379" s="16"/>
      <c r="N379" s="16"/>
    </row>
    <row r="380" spans="1:14" ht="13.2" customHeight="1" x14ac:dyDescent="0.25">
      <c r="A380" s="104"/>
      <c r="B380" s="105" t="s">
        <v>35</v>
      </c>
      <c r="C380" s="5" t="s">
        <v>20</v>
      </c>
      <c r="D380" s="7">
        <v>10</v>
      </c>
      <c r="E380" s="16">
        <f t="shared" si="31"/>
        <v>4535.3343193908759</v>
      </c>
      <c r="F380" s="16">
        <f t="shared" si="31"/>
        <v>9524.2020707208358</v>
      </c>
      <c r="G380" s="16">
        <f t="shared" si="31"/>
        <v>10884.802366538104</v>
      </c>
      <c r="H380" s="16">
        <f t="shared" si="31"/>
        <v>12698.93609429445</v>
      </c>
      <c r="I380" s="16">
        <f t="shared" si="31"/>
        <v>12698.93609429445</v>
      </c>
      <c r="J380" s="16"/>
      <c r="K380" s="16"/>
      <c r="L380" s="16"/>
      <c r="M380" s="16"/>
      <c r="N380" s="16"/>
    </row>
    <row r="381" spans="1:14" x14ac:dyDescent="0.25">
      <c r="A381" s="104"/>
      <c r="B381" s="105"/>
      <c r="C381" s="5" t="s">
        <v>21</v>
      </c>
      <c r="D381" s="7">
        <v>10</v>
      </c>
      <c r="E381" s="16">
        <f t="shared" si="31"/>
        <v>4535.3343193908759</v>
      </c>
      <c r="F381" s="16">
        <f t="shared" si="31"/>
        <v>9524.2020707208358</v>
      </c>
      <c r="G381" s="16">
        <f t="shared" si="31"/>
        <v>10884.802366538104</v>
      </c>
      <c r="H381" s="16">
        <f t="shared" si="31"/>
        <v>12698.93609429445</v>
      </c>
      <c r="I381" s="16">
        <f t="shared" si="31"/>
        <v>12698.93609429445</v>
      </c>
      <c r="J381" s="16"/>
      <c r="K381" s="16"/>
      <c r="L381" s="16"/>
      <c r="M381" s="16"/>
      <c r="N381" s="16"/>
    </row>
    <row r="382" spans="1:14" ht="13.2" customHeight="1" x14ac:dyDescent="0.25">
      <c r="A382" s="104"/>
      <c r="B382" s="105" t="s">
        <v>36</v>
      </c>
      <c r="C382" s="5" t="s">
        <v>20</v>
      </c>
      <c r="D382" s="7">
        <v>10</v>
      </c>
      <c r="E382" s="16">
        <f t="shared" si="31"/>
        <v>4535.3343193908759</v>
      </c>
      <c r="F382" s="16">
        <f t="shared" si="31"/>
        <v>9524.2020707208358</v>
      </c>
      <c r="G382" s="16">
        <f t="shared" si="31"/>
        <v>10884.802366538104</v>
      </c>
      <c r="H382" s="16">
        <f t="shared" si="31"/>
        <v>12698.93609429445</v>
      </c>
      <c r="I382" s="16">
        <f t="shared" si="31"/>
        <v>12698.93609429445</v>
      </c>
      <c r="J382" s="16"/>
      <c r="K382" s="16"/>
      <c r="L382" s="16"/>
      <c r="M382" s="16"/>
      <c r="N382" s="16"/>
    </row>
    <row r="383" spans="1:14" x14ac:dyDescent="0.25">
      <c r="A383" s="104"/>
      <c r="B383" s="105"/>
      <c r="C383" s="5" t="s">
        <v>21</v>
      </c>
      <c r="D383" s="7">
        <v>17</v>
      </c>
      <c r="E383" s="16">
        <f t="shared" si="31"/>
        <v>2667.8437172887507</v>
      </c>
      <c r="F383" s="16">
        <f t="shared" si="31"/>
        <v>5602.4718063063756</v>
      </c>
      <c r="G383" s="16">
        <f t="shared" si="31"/>
        <v>6402.8249214930001</v>
      </c>
      <c r="H383" s="16">
        <f t="shared" si="31"/>
        <v>7469.9624084084999</v>
      </c>
      <c r="I383" s="16">
        <f t="shared" si="31"/>
        <v>7469.9624084084999</v>
      </c>
      <c r="J383" s="16"/>
      <c r="K383" s="16"/>
      <c r="L383" s="16"/>
      <c r="M383" s="16"/>
      <c r="N383" s="16"/>
    </row>
    <row r="384" spans="1:14" ht="13.2" customHeight="1" x14ac:dyDescent="0.25">
      <c r="A384" s="104"/>
      <c r="B384" s="105" t="s">
        <v>37</v>
      </c>
      <c r="C384" s="5" t="s">
        <v>20</v>
      </c>
      <c r="D384" s="7">
        <v>10</v>
      </c>
      <c r="E384" s="16">
        <f t="shared" si="31"/>
        <v>4535.3343193908759</v>
      </c>
      <c r="F384" s="16">
        <f t="shared" si="31"/>
        <v>9524.2020707208358</v>
      </c>
      <c r="G384" s="16">
        <f t="shared" si="31"/>
        <v>10884.802366538104</v>
      </c>
      <c r="H384" s="16">
        <f t="shared" si="31"/>
        <v>12698.93609429445</v>
      </c>
      <c r="I384" s="16">
        <f t="shared" si="31"/>
        <v>12698.93609429445</v>
      </c>
      <c r="J384" s="16"/>
      <c r="K384" s="16"/>
      <c r="L384" s="16"/>
      <c r="M384" s="16"/>
      <c r="N384" s="16"/>
    </row>
    <row r="385" spans="1:14" x14ac:dyDescent="0.25">
      <c r="A385" s="104"/>
      <c r="B385" s="105"/>
      <c r="C385" s="5" t="s">
        <v>21</v>
      </c>
      <c r="D385" s="7">
        <v>15</v>
      </c>
      <c r="E385" s="16">
        <f t="shared" si="31"/>
        <v>3023.5562129272507</v>
      </c>
      <c r="F385" s="16">
        <f t="shared" si="31"/>
        <v>6349.4680471472248</v>
      </c>
      <c r="G385" s="16">
        <f t="shared" si="31"/>
        <v>7256.5349110254019</v>
      </c>
      <c r="H385" s="16">
        <f t="shared" si="31"/>
        <v>8465.9573961963015</v>
      </c>
      <c r="I385" s="16">
        <f t="shared" si="31"/>
        <v>8465.9573961963015</v>
      </c>
      <c r="J385" s="16"/>
      <c r="K385" s="16"/>
      <c r="L385" s="16"/>
      <c r="M385" s="16"/>
      <c r="N385" s="16"/>
    </row>
    <row r="386" spans="1:14" ht="13.2" customHeight="1" x14ac:dyDescent="0.25">
      <c r="A386" s="104"/>
      <c r="B386" s="105" t="s">
        <v>38</v>
      </c>
      <c r="C386" s="5" t="s">
        <v>20</v>
      </c>
      <c r="D386" s="7">
        <v>0</v>
      </c>
      <c r="E386" s="16">
        <f t="shared" si="31"/>
        <v>0</v>
      </c>
      <c r="F386" s="16">
        <f t="shared" si="31"/>
        <v>0</v>
      </c>
      <c r="G386" s="16">
        <f t="shared" si="31"/>
        <v>0</v>
      </c>
      <c r="H386" s="16">
        <f t="shared" si="31"/>
        <v>0</v>
      </c>
      <c r="I386" s="16">
        <f t="shared" si="31"/>
        <v>0</v>
      </c>
      <c r="J386" s="16"/>
      <c r="K386" s="16"/>
      <c r="L386" s="16"/>
      <c r="M386" s="16"/>
      <c r="N386" s="16"/>
    </row>
    <row r="387" spans="1:14" x14ac:dyDescent="0.25">
      <c r="A387" s="104"/>
      <c r="B387" s="105"/>
      <c r="C387" s="5" t="s">
        <v>21</v>
      </c>
      <c r="D387" s="7">
        <v>10</v>
      </c>
      <c r="E387" s="16">
        <f t="shared" si="31"/>
        <v>4535.3343193908759</v>
      </c>
      <c r="F387" s="16">
        <f t="shared" si="31"/>
        <v>9524.2020707208358</v>
      </c>
      <c r="G387" s="16">
        <f t="shared" si="31"/>
        <v>10884.802366538104</v>
      </c>
      <c r="H387" s="16">
        <f t="shared" si="31"/>
        <v>12698.93609429445</v>
      </c>
      <c r="I387" s="16">
        <f t="shared" si="31"/>
        <v>12698.93609429445</v>
      </c>
      <c r="J387" s="16"/>
      <c r="K387" s="16"/>
      <c r="L387" s="16"/>
      <c r="M387" s="16"/>
      <c r="N387" s="16"/>
    </row>
    <row r="388" spans="1:14" ht="13.2" customHeight="1" x14ac:dyDescent="0.25">
      <c r="A388" s="104"/>
      <c r="B388" s="105" t="s">
        <v>40</v>
      </c>
      <c r="C388" s="5" t="s">
        <v>20</v>
      </c>
      <c r="D388" s="7">
        <v>10</v>
      </c>
      <c r="E388" s="16">
        <f t="shared" si="31"/>
        <v>4535.3343193908759</v>
      </c>
      <c r="F388" s="16">
        <f t="shared" si="31"/>
        <v>9524.2020707208358</v>
      </c>
      <c r="G388" s="16">
        <f t="shared" si="31"/>
        <v>10884.802366538104</v>
      </c>
      <c r="H388" s="16">
        <f t="shared" si="31"/>
        <v>12698.93609429445</v>
      </c>
      <c r="I388" s="16">
        <f t="shared" si="31"/>
        <v>12698.93609429445</v>
      </c>
      <c r="J388" s="16"/>
      <c r="K388" s="16"/>
      <c r="L388" s="16"/>
      <c r="M388" s="16"/>
      <c r="N388" s="16"/>
    </row>
    <row r="389" spans="1:14" x14ac:dyDescent="0.25">
      <c r="A389" s="104"/>
      <c r="B389" s="105"/>
      <c r="C389" s="5" t="s">
        <v>21</v>
      </c>
      <c r="D389" s="7">
        <v>10</v>
      </c>
      <c r="E389" s="16">
        <f t="shared" si="31"/>
        <v>4535.3343193908759</v>
      </c>
      <c r="F389" s="16">
        <f t="shared" si="31"/>
        <v>9524.2020707208358</v>
      </c>
      <c r="G389" s="16">
        <f t="shared" si="31"/>
        <v>10884.802366538104</v>
      </c>
      <c r="H389" s="16">
        <f t="shared" si="31"/>
        <v>12698.93609429445</v>
      </c>
      <c r="I389" s="16">
        <f t="shared" si="31"/>
        <v>12698.93609429445</v>
      </c>
      <c r="J389" s="16"/>
      <c r="K389" s="16"/>
      <c r="L389" s="16"/>
      <c r="M389" s="16"/>
      <c r="N389" s="16"/>
    </row>
    <row r="390" spans="1:14" ht="13.2" customHeight="1" x14ac:dyDescent="0.25">
      <c r="A390" s="104"/>
      <c r="B390" s="105" t="s">
        <v>41</v>
      </c>
      <c r="C390" s="5" t="s">
        <v>20</v>
      </c>
      <c r="D390" s="7">
        <v>10</v>
      </c>
      <c r="E390" s="16">
        <f t="shared" si="31"/>
        <v>4535.3343193908759</v>
      </c>
      <c r="F390" s="16">
        <f t="shared" si="31"/>
        <v>9524.2020707208358</v>
      </c>
      <c r="G390" s="16">
        <f t="shared" si="31"/>
        <v>10884.802366538104</v>
      </c>
      <c r="H390" s="16">
        <f t="shared" si="31"/>
        <v>12698.93609429445</v>
      </c>
      <c r="I390" s="16">
        <f t="shared" si="31"/>
        <v>12698.93609429445</v>
      </c>
      <c r="J390" s="16"/>
      <c r="K390" s="16"/>
      <c r="L390" s="16"/>
      <c r="M390" s="16"/>
      <c r="N390" s="16"/>
    </row>
    <row r="391" spans="1:14" x14ac:dyDescent="0.25">
      <c r="A391" s="104"/>
      <c r="B391" s="105"/>
      <c r="C391" s="5" t="s">
        <v>21</v>
      </c>
      <c r="D391" s="7">
        <v>0</v>
      </c>
      <c r="E391" s="16">
        <f t="shared" si="31"/>
        <v>0</v>
      </c>
      <c r="F391" s="16">
        <f t="shared" si="31"/>
        <v>0</v>
      </c>
      <c r="G391" s="16">
        <f t="shared" si="31"/>
        <v>0</v>
      </c>
      <c r="H391" s="16">
        <f t="shared" si="31"/>
        <v>0</v>
      </c>
      <c r="I391" s="16">
        <f t="shared" si="31"/>
        <v>0</v>
      </c>
      <c r="J391" s="16"/>
      <c r="K391" s="16"/>
      <c r="L391" s="16"/>
      <c r="M391" s="16"/>
      <c r="N391" s="16"/>
    </row>
    <row r="392" spans="1:14" ht="57" customHeight="1" x14ac:dyDescent="0.25">
      <c r="A392" s="103" t="s">
        <v>54</v>
      </c>
      <c r="B392" s="103"/>
      <c r="C392" s="103"/>
      <c r="D392" s="103"/>
      <c r="E392" s="10"/>
      <c r="F392" s="10"/>
      <c r="G392" s="10"/>
      <c r="H392" s="10"/>
      <c r="I392" s="10"/>
      <c r="J392" s="10"/>
      <c r="K392" s="10"/>
      <c r="L392" s="10"/>
      <c r="M392" s="10"/>
      <c r="N392" s="10"/>
    </row>
    <row r="393" spans="1:14" ht="13.2" customHeight="1" x14ac:dyDescent="0.25">
      <c r="A393" s="104" t="s">
        <v>18</v>
      </c>
      <c r="B393" s="105" t="s">
        <v>44</v>
      </c>
      <c r="C393" s="5" t="s">
        <v>20</v>
      </c>
      <c r="D393" s="6">
        <v>19</v>
      </c>
      <c r="E393" s="17">
        <v>1.2</v>
      </c>
      <c r="F393" s="17">
        <f t="shared" ref="F393:I412" si="32">E393</f>
        <v>1.2</v>
      </c>
      <c r="G393" s="17">
        <f t="shared" si="32"/>
        <v>1.2</v>
      </c>
      <c r="H393" s="17">
        <f t="shared" si="32"/>
        <v>1.2</v>
      </c>
      <c r="I393" s="17">
        <f t="shared" si="32"/>
        <v>1.2</v>
      </c>
      <c r="J393" s="10">
        <f t="shared" ref="J393:N394" si="33">$E$393</f>
        <v>1.2</v>
      </c>
      <c r="K393" s="10">
        <f t="shared" si="33"/>
        <v>1.2</v>
      </c>
      <c r="L393" s="10">
        <f t="shared" si="33"/>
        <v>1.2</v>
      </c>
      <c r="M393" s="10">
        <f t="shared" si="33"/>
        <v>1.2</v>
      </c>
      <c r="N393" s="10">
        <f t="shared" si="33"/>
        <v>1.2</v>
      </c>
    </row>
    <row r="394" spans="1:14" x14ac:dyDescent="0.25">
      <c r="A394" s="104"/>
      <c r="B394" s="105"/>
      <c r="C394" s="5" t="s">
        <v>21</v>
      </c>
      <c r="D394" s="6">
        <v>23</v>
      </c>
      <c r="E394" s="17">
        <f>E393-0.05</f>
        <v>1.1499999999999999</v>
      </c>
      <c r="F394" s="17">
        <f t="shared" si="32"/>
        <v>1.1499999999999999</v>
      </c>
      <c r="G394" s="17">
        <f t="shared" si="32"/>
        <v>1.1499999999999999</v>
      </c>
      <c r="H394" s="17">
        <f t="shared" si="32"/>
        <v>1.1499999999999999</v>
      </c>
      <c r="I394" s="17">
        <f t="shared" si="32"/>
        <v>1.1499999999999999</v>
      </c>
      <c r="J394" s="10">
        <f t="shared" si="33"/>
        <v>1.2</v>
      </c>
      <c r="K394" s="10">
        <f t="shared" si="33"/>
        <v>1.2</v>
      </c>
      <c r="L394" s="10">
        <f t="shared" si="33"/>
        <v>1.2</v>
      </c>
      <c r="M394" s="10">
        <f t="shared" si="33"/>
        <v>1.2</v>
      </c>
      <c r="N394" s="10">
        <f t="shared" si="33"/>
        <v>1.2</v>
      </c>
    </row>
    <row r="395" spans="1:14" ht="13.2" customHeight="1" x14ac:dyDescent="0.25">
      <c r="A395" s="104"/>
      <c r="B395" s="105" t="s">
        <v>22</v>
      </c>
      <c r="C395" s="5" t="s">
        <v>20</v>
      </c>
      <c r="D395" s="6">
        <v>15</v>
      </c>
      <c r="E395" s="17">
        <v>1.2</v>
      </c>
      <c r="F395" s="17">
        <f t="shared" si="32"/>
        <v>1.2</v>
      </c>
      <c r="G395" s="17">
        <f t="shared" si="32"/>
        <v>1.2</v>
      </c>
      <c r="H395" s="17">
        <f t="shared" si="32"/>
        <v>1.2</v>
      </c>
      <c r="I395" s="17">
        <f t="shared" si="32"/>
        <v>1.2</v>
      </c>
      <c r="J395" s="10"/>
      <c r="K395" s="10"/>
      <c r="L395" s="10"/>
      <c r="M395" s="10"/>
      <c r="N395" s="10"/>
    </row>
    <row r="396" spans="1:14" x14ac:dyDescent="0.25">
      <c r="A396" s="104"/>
      <c r="B396" s="105"/>
      <c r="C396" s="5" t="s">
        <v>21</v>
      </c>
      <c r="D396" s="6">
        <v>20</v>
      </c>
      <c r="E396" s="17">
        <v>1.1499999999999999</v>
      </c>
      <c r="F396" s="17">
        <f t="shared" si="32"/>
        <v>1.1499999999999999</v>
      </c>
      <c r="G396" s="17">
        <f t="shared" si="32"/>
        <v>1.1499999999999999</v>
      </c>
      <c r="H396" s="17">
        <f t="shared" si="32"/>
        <v>1.1499999999999999</v>
      </c>
      <c r="I396" s="17">
        <f t="shared" si="32"/>
        <v>1.1499999999999999</v>
      </c>
      <c r="J396" s="10"/>
      <c r="K396" s="10"/>
      <c r="L396" s="10"/>
      <c r="M396" s="10"/>
      <c r="N396" s="10"/>
    </row>
    <row r="397" spans="1:14" ht="24" customHeight="1" x14ac:dyDescent="0.25">
      <c r="A397" s="104"/>
      <c r="B397" s="105" t="s">
        <v>23</v>
      </c>
      <c r="C397" s="5" t="s">
        <v>20</v>
      </c>
      <c r="D397" s="6">
        <v>10</v>
      </c>
      <c r="E397" s="17">
        <f>E395+0.05</f>
        <v>1.25</v>
      </c>
      <c r="F397" s="17">
        <f t="shared" si="32"/>
        <v>1.25</v>
      </c>
      <c r="G397" s="17">
        <f t="shared" si="32"/>
        <v>1.25</v>
      </c>
      <c r="H397" s="17">
        <f t="shared" si="32"/>
        <v>1.25</v>
      </c>
      <c r="I397" s="17">
        <f t="shared" si="32"/>
        <v>1.25</v>
      </c>
      <c r="J397" s="10"/>
      <c r="K397" s="10"/>
      <c r="L397" s="10"/>
      <c r="M397" s="10"/>
      <c r="N397" s="10"/>
    </row>
    <row r="398" spans="1:14" x14ac:dyDescent="0.25">
      <c r="A398" s="104"/>
      <c r="B398" s="105"/>
      <c r="C398" s="5" t="s">
        <v>21</v>
      </c>
      <c r="D398" s="6">
        <v>15</v>
      </c>
      <c r="E398" s="17">
        <f>E396+0.05</f>
        <v>1.2</v>
      </c>
      <c r="F398" s="17">
        <f t="shared" si="32"/>
        <v>1.2</v>
      </c>
      <c r="G398" s="17">
        <f t="shared" si="32"/>
        <v>1.2</v>
      </c>
      <c r="H398" s="17">
        <f t="shared" si="32"/>
        <v>1.2</v>
      </c>
      <c r="I398" s="17">
        <f t="shared" si="32"/>
        <v>1.2</v>
      </c>
      <c r="J398" s="10"/>
      <c r="K398" s="10"/>
      <c r="L398" s="10"/>
      <c r="M398" s="10"/>
      <c r="N398" s="10"/>
    </row>
    <row r="399" spans="1:14" ht="23.25" customHeight="1" x14ac:dyDescent="0.25">
      <c r="A399" s="104"/>
      <c r="B399" s="105" t="s">
        <v>24</v>
      </c>
      <c r="C399" s="5" t="s">
        <v>20</v>
      </c>
      <c r="D399" s="6">
        <v>15</v>
      </c>
      <c r="E399" s="17">
        <v>1.2</v>
      </c>
      <c r="F399" s="17">
        <f t="shared" si="32"/>
        <v>1.2</v>
      </c>
      <c r="G399" s="17">
        <f t="shared" si="32"/>
        <v>1.2</v>
      </c>
      <c r="H399" s="17">
        <f t="shared" si="32"/>
        <v>1.2</v>
      </c>
      <c r="I399" s="17">
        <f t="shared" si="32"/>
        <v>1.2</v>
      </c>
      <c r="J399" s="10"/>
      <c r="K399" s="10"/>
      <c r="L399" s="10"/>
      <c r="M399" s="10"/>
      <c r="N399" s="10"/>
    </row>
    <row r="400" spans="1:14" ht="23.25" customHeight="1" x14ac:dyDescent="0.25">
      <c r="A400" s="104"/>
      <c r="B400" s="105"/>
      <c r="C400" s="5" t="s">
        <v>21</v>
      </c>
      <c r="D400" s="6">
        <v>20</v>
      </c>
      <c r="E400" s="17">
        <v>1.1499999999999999</v>
      </c>
      <c r="F400" s="17">
        <f t="shared" si="32"/>
        <v>1.1499999999999999</v>
      </c>
      <c r="G400" s="17">
        <f t="shared" si="32"/>
        <v>1.1499999999999999</v>
      </c>
      <c r="H400" s="17">
        <f t="shared" si="32"/>
        <v>1.1499999999999999</v>
      </c>
      <c r="I400" s="17">
        <f t="shared" si="32"/>
        <v>1.1499999999999999</v>
      </c>
      <c r="J400" s="10"/>
      <c r="K400" s="10"/>
      <c r="L400" s="10"/>
      <c r="M400" s="10"/>
      <c r="N400" s="10"/>
    </row>
    <row r="401" spans="1:14" ht="31.5" customHeight="1" x14ac:dyDescent="0.25">
      <c r="A401" s="104"/>
      <c r="B401" s="102" t="s">
        <v>25</v>
      </c>
      <c r="C401" s="5" t="s">
        <v>20</v>
      </c>
      <c r="D401" s="6">
        <v>10</v>
      </c>
      <c r="E401" s="17">
        <f>E399+0.05</f>
        <v>1.25</v>
      </c>
      <c r="F401" s="17">
        <f t="shared" si="32"/>
        <v>1.25</v>
      </c>
      <c r="G401" s="17">
        <f t="shared" si="32"/>
        <v>1.25</v>
      </c>
      <c r="H401" s="17">
        <f t="shared" si="32"/>
        <v>1.25</v>
      </c>
      <c r="I401" s="17">
        <f t="shared" si="32"/>
        <v>1.25</v>
      </c>
      <c r="J401" s="10"/>
      <c r="K401" s="10"/>
      <c r="L401" s="10"/>
      <c r="M401" s="10"/>
      <c r="N401" s="10"/>
    </row>
    <row r="402" spans="1:14" x14ac:dyDescent="0.25">
      <c r="A402" s="104"/>
      <c r="B402" s="102"/>
      <c r="C402" s="5" t="s">
        <v>21</v>
      </c>
      <c r="D402" s="6">
        <v>15</v>
      </c>
      <c r="E402" s="17">
        <f>E400+0.05</f>
        <v>1.2</v>
      </c>
      <c r="F402" s="17">
        <f t="shared" si="32"/>
        <v>1.2</v>
      </c>
      <c r="G402" s="17">
        <f t="shared" si="32"/>
        <v>1.2</v>
      </c>
      <c r="H402" s="17">
        <f t="shared" si="32"/>
        <v>1.2</v>
      </c>
      <c r="I402" s="17">
        <f t="shared" si="32"/>
        <v>1.2</v>
      </c>
      <c r="J402" s="10"/>
      <c r="K402" s="10"/>
      <c r="L402" s="10"/>
      <c r="M402" s="10"/>
      <c r="N402" s="10"/>
    </row>
    <row r="403" spans="1:14" ht="26.25" customHeight="1" x14ac:dyDescent="0.25">
      <c r="A403" s="104"/>
      <c r="B403" s="102" t="s">
        <v>26</v>
      </c>
      <c r="C403" s="5" t="s">
        <v>20</v>
      </c>
      <c r="D403" s="6">
        <v>10</v>
      </c>
      <c r="E403" s="17">
        <f>E401+0.05</f>
        <v>1.3</v>
      </c>
      <c r="F403" s="17">
        <f t="shared" si="32"/>
        <v>1.3</v>
      </c>
      <c r="G403" s="17">
        <f t="shared" si="32"/>
        <v>1.3</v>
      </c>
      <c r="H403" s="17">
        <f t="shared" si="32"/>
        <v>1.3</v>
      </c>
      <c r="I403" s="17">
        <f t="shared" si="32"/>
        <v>1.3</v>
      </c>
      <c r="J403" s="10"/>
      <c r="K403" s="10"/>
      <c r="L403" s="10"/>
      <c r="M403" s="10"/>
      <c r="N403" s="10"/>
    </row>
    <row r="404" spans="1:14" x14ac:dyDescent="0.25">
      <c r="A404" s="104"/>
      <c r="B404" s="102"/>
      <c r="C404" s="5" t="s">
        <v>21</v>
      </c>
      <c r="D404" s="6">
        <v>10</v>
      </c>
      <c r="E404" s="17">
        <f>E402+0.05</f>
        <v>1.25</v>
      </c>
      <c r="F404" s="17">
        <f t="shared" si="32"/>
        <v>1.25</v>
      </c>
      <c r="G404" s="17">
        <f t="shared" si="32"/>
        <v>1.25</v>
      </c>
      <c r="H404" s="17">
        <f t="shared" si="32"/>
        <v>1.25</v>
      </c>
      <c r="I404" s="17">
        <f t="shared" si="32"/>
        <v>1.25</v>
      </c>
      <c r="J404" s="10"/>
      <c r="K404" s="10"/>
      <c r="L404" s="10"/>
      <c r="M404" s="10"/>
      <c r="N404" s="10"/>
    </row>
    <row r="405" spans="1:14" ht="20.25" customHeight="1" x14ac:dyDescent="0.25">
      <c r="A405" s="104"/>
      <c r="B405" s="102" t="s">
        <v>27</v>
      </c>
      <c r="C405" s="5" t="s">
        <v>20</v>
      </c>
      <c r="D405" s="6">
        <v>5</v>
      </c>
      <c r="E405" s="17">
        <v>1.8</v>
      </c>
      <c r="F405" s="17">
        <f t="shared" si="32"/>
        <v>1.8</v>
      </c>
      <c r="G405" s="17">
        <f t="shared" si="32"/>
        <v>1.8</v>
      </c>
      <c r="H405" s="17">
        <f t="shared" si="32"/>
        <v>1.8</v>
      </c>
      <c r="I405" s="17">
        <f t="shared" si="32"/>
        <v>1.8</v>
      </c>
      <c r="J405" s="10"/>
      <c r="K405" s="10"/>
      <c r="L405" s="10"/>
      <c r="M405" s="10"/>
      <c r="N405" s="10"/>
    </row>
    <row r="406" spans="1:14" ht="22.5" customHeight="1" x14ac:dyDescent="0.25">
      <c r="A406" s="104"/>
      <c r="B406" s="102"/>
      <c r="C406" s="5" t="s">
        <v>21</v>
      </c>
      <c r="D406" s="6">
        <v>5</v>
      </c>
      <c r="E406" s="17">
        <v>1.75</v>
      </c>
      <c r="F406" s="17">
        <f t="shared" si="32"/>
        <v>1.75</v>
      </c>
      <c r="G406" s="17">
        <f t="shared" si="32"/>
        <v>1.75</v>
      </c>
      <c r="H406" s="17">
        <f t="shared" si="32"/>
        <v>1.75</v>
      </c>
      <c r="I406" s="17">
        <f t="shared" si="32"/>
        <v>1.75</v>
      </c>
      <c r="J406" s="10"/>
      <c r="K406" s="10"/>
      <c r="L406" s="10"/>
      <c r="M406" s="10"/>
      <c r="N406" s="10"/>
    </row>
    <row r="407" spans="1:14" ht="13.2" customHeight="1" x14ac:dyDescent="0.25">
      <c r="A407" s="104" t="s">
        <v>28</v>
      </c>
      <c r="B407" s="105" t="s">
        <v>29</v>
      </c>
      <c r="C407" s="5" t="s">
        <v>20</v>
      </c>
      <c r="D407" s="6">
        <v>6</v>
      </c>
      <c r="E407" s="17">
        <v>1.7</v>
      </c>
      <c r="F407" s="17">
        <f t="shared" si="32"/>
        <v>1.7</v>
      </c>
      <c r="G407" s="17">
        <f t="shared" si="32"/>
        <v>1.7</v>
      </c>
      <c r="H407" s="17">
        <f t="shared" si="32"/>
        <v>1.7</v>
      </c>
      <c r="I407" s="17">
        <f t="shared" si="32"/>
        <v>1.7</v>
      </c>
      <c r="J407" s="10">
        <f t="shared" ref="J407:N422" si="34">$E$393</f>
        <v>1.2</v>
      </c>
      <c r="K407" s="10">
        <f t="shared" si="34"/>
        <v>1.2</v>
      </c>
      <c r="L407" s="10">
        <f t="shared" si="34"/>
        <v>1.2</v>
      </c>
      <c r="M407" s="10">
        <f t="shared" si="34"/>
        <v>1.2</v>
      </c>
      <c r="N407" s="10">
        <f t="shared" si="34"/>
        <v>1.2</v>
      </c>
    </row>
    <row r="408" spans="1:14" x14ac:dyDescent="0.25">
      <c r="A408" s="104"/>
      <c r="B408" s="105"/>
      <c r="C408" s="5" t="s">
        <v>21</v>
      </c>
      <c r="D408" s="6">
        <v>10</v>
      </c>
      <c r="E408" s="17">
        <v>1.6</v>
      </c>
      <c r="F408" s="17">
        <f t="shared" si="32"/>
        <v>1.6</v>
      </c>
      <c r="G408" s="17">
        <f t="shared" si="32"/>
        <v>1.6</v>
      </c>
      <c r="H408" s="17">
        <f t="shared" si="32"/>
        <v>1.6</v>
      </c>
      <c r="I408" s="17">
        <f t="shared" si="32"/>
        <v>1.6</v>
      </c>
      <c r="J408" s="10">
        <f t="shared" si="34"/>
        <v>1.2</v>
      </c>
      <c r="K408" s="10">
        <f t="shared" si="34"/>
        <v>1.2</v>
      </c>
      <c r="L408" s="10">
        <f t="shared" si="34"/>
        <v>1.2</v>
      </c>
      <c r="M408" s="10">
        <f t="shared" si="34"/>
        <v>1.2</v>
      </c>
      <c r="N408" s="10">
        <f t="shared" si="34"/>
        <v>1.2</v>
      </c>
    </row>
    <row r="409" spans="1:14" ht="13.2" customHeight="1" x14ac:dyDescent="0.25">
      <c r="A409" s="104"/>
      <c r="B409" s="105" t="s">
        <v>30</v>
      </c>
      <c r="C409" s="5" t="s">
        <v>20</v>
      </c>
      <c r="D409" s="6">
        <v>0</v>
      </c>
      <c r="E409" s="17">
        <v>1.7</v>
      </c>
      <c r="F409" s="17">
        <f t="shared" si="32"/>
        <v>1.7</v>
      </c>
      <c r="G409" s="17">
        <f t="shared" si="32"/>
        <v>1.7</v>
      </c>
      <c r="H409" s="17">
        <f t="shared" si="32"/>
        <v>1.7</v>
      </c>
      <c r="I409" s="17">
        <f t="shared" si="32"/>
        <v>1.7</v>
      </c>
      <c r="J409" s="10">
        <f t="shared" si="34"/>
        <v>1.2</v>
      </c>
      <c r="K409" s="10">
        <f t="shared" si="34"/>
        <v>1.2</v>
      </c>
      <c r="L409" s="10">
        <f t="shared" si="34"/>
        <v>1.2</v>
      </c>
      <c r="M409" s="10">
        <f t="shared" si="34"/>
        <v>1.2</v>
      </c>
      <c r="N409" s="10">
        <f t="shared" si="34"/>
        <v>1.2</v>
      </c>
    </row>
    <row r="410" spans="1:14" x14ac:dyDescent="0.25">
      <c r="A410" s="104"/>
      <c r="B410" s="105"/>
      <c r="C410" s="5" t="s">
        <v>21</v>
      </c>
      <c r="D410" s="6">
        <v>12</v>
      </c>
      <c r="E410" s="17">
        <v>1.55</v>
      </c>
      <c r="F410" s="17">
        <f t="shared" si="32"/>
        <v>1.55</v>
      </c>
      <c r="G410" s="17">
        <f t="shared" si="32"/>
        <v>1.55</v>
      </c>
      <c r="H410" s="17">
        <f t="shared" si="32"/>
        <v>1.55</v>
      </c>
      <c r="I410" s="17">
        <f t="shared" si="32"/>
        <v>1.55</v>
      </c>
      <c r="J410" s="10">
        <f t="shared" si="34"/>
        <v>1.2</v>
      </c>
      <c r="K410" s="10">
        <f t="shared" si="34"/>
        <v>1.2</v>
      </c>
      <c r="L410" s="10">
        <f t="shared" si="34"/>
        <v>1.2</v>
      </c>
      <c r="M410" s="10">
        <f t="shared" si="34"/>
        <v>1.2</v>
      </c>
      <c r="N410" s="10">
        <f t="shared" si="34"/>
        <v>1.2</v>
      </c>
    </row>
    <row r="411" spans="1:14" ht="13.2" customHeight="1" x14ac:dyDescent="0.25">
      <c r="A411" s="104"/>
      <c r="B411" s="105" t="s">
        <v>31</v>
      </c>
      <c r="C411" s="5" t="s">
        <v>20</v>
      </c>
      <c r="D411" s="6">
        <v>6</v>
      </c>
      <c r="E411" s="17">
        <v>1.75</v>
      </c>
      <c r="F411" s="17">
        <f t="shared" si="32"/>
        <v>1.75</v>
      </c>
      <c r="G411" s="17">
        <f t="shared" si="32"/>
        <v>1.75</v>
      </c>
      <c r="H411" s="17">
        <f t="shared" si="32"/>
        <v>1.75</v>
      </c>
      <c r="I411" s="17">
        <f t="shared" si="32"/>
        <v>1.75</v>
      </c>
      <c r="J411" s="10">
        <f t="shared" si="34"/>
        <v>1.2</v>
      </c>
      <c r="K411" s="10">
        <f t="shared" si="34"/>
        <v>1.2</v>
      </c>
      <c r="L411" s="10">
        <f t="shared" si="34"/>
        <v>1.2</v>
      </c>
      <c r="M411" s="10">
        <f t="shared" si="34"/>
        <v>1.2</v>
      </c>
      <c r="N411" s="10">
        <f t="shared" si="34"/>
        <v>1.2</v>
      </c>
    </row>
    <row r="412" spans="1:14" x14ac:dyDescent="0.25">
      <c r="A412" s="104"/>
      <c r="B412" s="105"/>
      <c r="C412" s="5" t="s">
        <v>21</v>
      </c>
      <c r="D412" s="6">
        <v>6</v>
      </c>
      <c r="E412" s="17">
        <v>1.65</v>
      </c>
      <c r="F412" s="17">
        <f t="shared" si="32"/>
        <v>1.65</v>
      </c>
      <c r="G412" s="17">
        <f t="shared" si="32"/>
        <v>1.65</v>
      </c>
      <c r="H412" s="17">
        <f t="shared" si="32"/>
        <v>1.65</v>
      </c>
      <c r="I412" s="17">
        <f t="shared" si="32"/>
        <v>1.65</v>
      </c>
      <c r="J412" s="10">
        <f t="shared" si="34"/>
        <v>1.2</v>
      </c>
      <c r="K412" s="10">
        <f t="shared" si="34"/>
        <v>1.2</v>
      </c>
      <c r="L412" s="10">
        <f t="shared" si="34"/>
        <v>1.2</v>
      </c>
      <c r="M412" s="10">
        <f t="shared" si="34"/>
        <v>1.2</v>
      </c>
      <c r="N412" s="10">
        <f t="shared" si="34"/>
        <v>1.2</v>
      </c>
    </row>
    <row r="413" spans="1:14" ht="13.2" customHeight="1" x14ac:dyDescent="0.25">
      <c r="A413" s="104"/>
      <c r="B413" s="105" t="s">
        <v>32</v>
      </c>
      <c r="C413" s="5" t="s">
        <v>20</v>
      </c>
      <c r="D413" s="6">
        <v>6</v>
      </c>
      <c r="E413" s="17">
        <v>1.75</v>
      </c>
      <c r="F413" s="17">
        <f t="shared" ref="F413:I432" si="35">E413</f>
        <v>1.75</v>
      </c>
      <c r="G413" s="17">
        <f t="shared" si="35"/>
        <v>1.75</v>
      </c>
      <c r="H413" s="17">
        <f t="shared" si="35"/>
        <v>1.75</v>
      </c>
      <c r="I413" s="17">
        <f t="shared" si="35"/>
        <v>1.75</v>
      </c>
      <c r="J413" s="10">
        <f t="shared" si="34"/>
        <v>1.2</v>
      </c>
      <c r="K413" s="10">
        <f t="shared" si="34"/>
        <v>1.2</v>
      </c>
      <c r="L413" s="10">
        <f t="shared" si="34"/>
        <v>1.2</v>
      </c>
      <c r="M413" s="10">
        <f t="shared" si="34"/>
        <v>1.2</v>
      </c>
      <c r="N413" s="10">
        <f t="shared" si="34"/>
        <v>1.2</v>
      </c>
    </row>
    <row r="414" spans="1:14" x14ac:dyDescent="0.25">
      <c r="A414" s="104"/>
      <c r="B414" s="105"/>
      <c r="C414" s="5" t="s">
        <v>21</v>
      </c>
      <c r="D414" s="6">
        <v>8</v>
      </c>
      <c r="E414" s="17">
        <v>1.65</v>
      </c>
      <c r="F414" s="17">
        <f t="shared" si="35"/>
        <v>1.65</v>
      </c>
      <c r="G414" s="17">
        <f t="shared" si="35"/>
        <v>1.65</v>
      </c>
      <c r="H414" s="17">
        <f t="shared" si="35"/>
        <v>1.65</v>
      </c>
      <c r="I414" s="17">
        <f t="shared" si="35"/>
        <v>1.65</v>
      </c>
      <c r="J414" s="10">
        <f t="shared" si="34"/>
        <v>1.2</v>
      </c>
      <c r="K414" s="10">
        <f t="shared" si="34"/>
        <v>1.2</v>
      </c>
      <c r="L414" s="10">
        <f t="shared" si="34"/>
        <v>1.2</v>
      </c>
      <c r="M414" s="10">
        <f t="shared" si="34"/>
        <v>1.2</v>
      </c>
      <c r="N414" s="10">
        <f t="shared" si="34"/>
        <v>1.2</v>
      </c>
    </row>
    <row r="415" spans="1:14" ht="13.2" customHeight="1" x14ac:dyDescent="0.25">
      <c r="A415" s="104"/>
      <c r="B415" s="105" t="s">
        <v>33</v>
      </c>
      <c r="C415" s="5" t="s">
        <v>20</v>
      </c>
      <c r="D415" s="6">
        <v>6</v>
      </c>
      <c r="E415" s="17">
        <v>1.8</v>
      </c>
      <c r="F415" s="17">
        <f t="shared" si="35"/>
        <v>1.8</v>
      </c>
      <c r="G415" s="17">
        <f t="shared" si="35"/>
        <v>1.8</v>
      </c>
      <c r="H415" s="17">
        <f t="shared" si="35"/>
        <v>1.8</v>
      </c>
      <c r="I415" s="17">
        <f t="shared" si="35"/>
        <v>1.8</v>
      </c>
      <c r="J415" s="10">
        <f t="shared" si="34"/>
        <v>1.2</v>
      </c>
      <c r="K415" s="10">
        <f t="shared" si="34"/>
        <v>1.2</v>
      </c>
      <c r="L415" s="10">
        <f t="shared" si="34"/>
        <v>1.2</v>
      </c>
      <c r="M415" s="10">
        <f t="shared" si="34"/>
        <v>1.2</v>
      </c>
      <c r="N415" s="10">
        <f t="shared" si="34"/>
        <v>1.2</v>
      </c>
    </row>
    <row r="416" spans="1:14" ht="12.75" customHeight="1" x14ac:dyDescent="0.25">
      <c r="A416" s="104"/>
      <c r="B416" s="105"/>
      <c r="C416" s="5" t="s">
        <v>21</v>
      </c>
      <c r="D416" s="6">
        <v>6</v>
      </c>
      <c r="E416" s="17">
        <v>1.7</v>
      </c>
      <c r="F416" s="17">
        <f t="shared" si="35"/>
        <v>1.7</v>
      </c>
      <c r="G416" s="17">
        <f t="shared" si="35"/>
        <v>1.7</v>
      </c>
      <c r="H416" s="17">
        <f t="shared" si="35"/>
        <v>1.7</v>
      </c>
      <c r="I416" s="17">
        <f t="shared" si="35"/>
        <v>1.7</v>
      </c>
      <c r="J416" s="10">
        <f t="shared" si="34"/>
        <v>1.2</v>
      </c>
      <c r="K416" s="10">
        <f t="shared" si="34"/>
        <v>1.2</v>
      </c>
      <c r="L416" s="10">
        <f t="shared" si="34"/>
        <v>1.2</v>
      </c>
      <c r="M416" s="10">
        <f t="shared" si="34"/>
        <v>1.2</v>
      </c>
      <c r="N416" s="10">
        <f t="shared" si="34"/>
        <v>1.2</v>
      </c>
    </row>
    <row r="417" spans="1:14" ht="13.2" customHeight="1" x14ac:dyDescent="0.25">
      <c r="A417" s="104"/>
      <c r="B417" s="105" t="s">
        <v>34</v>
      </c>
      <c r="C417" s="5" t="s">
        <v>20</v>
      </c>
      <c r="D417" s="6">
        <v>6</v>
      </c>
      <c r="E417" s="17">
        <v>1.75</v>
      </c>
      <c r="F417" s="17">
        <f t="shared" si="35"/>
        <v>1.75</v>
      </c>
      <c r="G417" s="17">
        <f t="shared" si="35"/>
        <v>1.75</v>
      </c>
      <c r="H417" s="17">
        <f t="shared" si="35"/>
        <v>1.75</v>
      </c>
      <c r="I417" s="17">
        <f t="shared" si="35"/>
        <v>1.75</v>
      </c>
      <c r="J417" s="10">
        <f t="shared" si="34"/>
        <v>1.2</v>
      </c>
      <c r="K417" s="10">
        <f t="shared" si="34"/>
        <v>1.2</v>
      </c>
      <c r="L417" s="10">
        <f t="shared" si="34"/>
        <v>1.2</v>
      </c>
      <c r="M417" s="10">
        <f t="shared" si="34"/>
        <v>1.2</v>
      </c>
      <c r="N417" s="10">
        <f t="shared" si="34"/>
        <v>1.2</v>
      </c>
    </row>
    <row r="418" spans="1:14" x14ac:dyDescent="0.25">
      <c r="A418" s="104"/>
      <c r="B418" s="105"/>
      <c r="C418" s="5" t="s">
        <v>21</v>
      </c>
      <c r="D418" s="6">
        <v>10</v>
      </c>
      <c r="E418" s="17">
        <v>1.65</v>
      </c>
      <c r="F418" s="17">
        <f t="shared" si="35"/>
        <v>1.65</v>
      </c>
      <c r="G418" s="17">
        <f t="shared" si="35"/>
        <v>1.65</v>
      </c>
      <c r="H418" s="17">
        <f t="shared" si="35"/>
        <v>1.65</v>
      </c>
      <c r="I418" s="17">
        <f t="shared" si="35"/>
        <v>1.65</v>
      </c>
      <c r="J418" s="10">
        <f t="shared" si="34"/>
        <v>1.2</v>
      </c>
      <c r="K418" s="10">
        <f t="shared" si="34"/>
        <v>1.2</v>
      </c>
      <c r="L418" s="10">
        <f t="shared" si="34"/>
        <v>1.2</v>
      </c>
      <c r="M418" s="10">
        <f t="shared" si="34"/>
        <v>1.2</v>
      </c>
      <c r="N418" s="10">
        <f t="shared" si="34"/>
        <v>1.2</v>
      </c>
    </row>
    <row r="419" spans="1:14" ht="13.2" customHeight="1" x14ac:dyDescent="0.25">
      <c r="A419" s="104"/>
      <c r="B419" s="105" t="s">
        <v>35</v>
      </c>
      <c r="C419" s="5" t="s">
        <v>20</v>
      </c>
      <c r="D419" s="6">
        <v>6</v>
      </c>
      <c r="E419" s="17">
        <v>1.8</v>
      </c>
      <c r="F419" s="17">
        <f t="shared" si="35"/>
        <v>1.8</v>
      </c>
      <c r="G419" s="17">
        <f t="shared" si="35"/>
        <v>1.8</v>
      </c>
      <c r="H419" s="17">
        <f t="shared" si="35"/>
        <v>1.8</v>
      </c>
      <c r="I419" s="17">
        <f t="shared" si="35"/>
        <v>1.8</v>
      </c>
      <c r="J419" s="10">
        <f t="shared" si="34"/>
        <v>1.2</v>
      </c>
      <c r="K419" s="10">
        <f t="shared" si="34"/>
        <v>1.2</v>
      </c>
      <c r="L419" s="10">
        <f t="shared" si="34"/>
        <v>1.2</v>
      </c>
      <c r="M419" s="10">
        <f t="shared" si="34"/>
        <v>1.2</v>
      </c>
      <c r="N419" s="10">
        <f t="shared" si="34"/>
        <v>1.2</v>
      </c>
    </row>
    <row r="420" spans="1:14" x14ac:dyDescent="0.25">
      <c r="A420" s="104"/>
      <c r="B420" s="105"/>
      <c r="C420" s="5" t="s">
        <v>21</v>
      </c>
      <c r="D420" s="6">
        <v>8</v>
      </c>
      <c r="E420" s="17">
        <v>1.7</v>
      </c>
      <c r="F420" s="17">
        <f t="shared" si="35"/>
        <v>1.7</v>
      </c>
      <c r="G420" s="17">
        <f t="shared" si="35"/>
        <v>1.7</v>
      </c>
      <c r="H420" s="17">
        <f t="shared" si="35"/>
        <v>1.7</v>
      </c>
      <c r="I420" s="17">
        <f t="shared" si="35"/>
        <v>1.7</v>
      </c>
      <c r="J420" s="10">
        <f t="shared" si="34"/>
        <v>1.2</v>
      </c>
      <c r="K420" s="10">
        <f t="shared" si="34"/>
        <v>1.2</v>
      </c>
      <c r="L420" s="10">
        <f t="shared" si="34"/>
        <v>1.2</v>
      </c>
      <c r="M420" s="10">
        <f t="shared" si="34"/>
        <v>1.2</v>
      </c>
      <c r="N420" s="10">
        <f t="shared" si="34"/>
        <v>1.2</v>
      </c>
    </row>
    <row r="421" spans="1:14" ht="13.2" customHeight="1" x14ac:dyDescent="0.25">
      <c r="A421" s="104"/>
      <c r="B421" s="105" t="s">
        <v>36</v>
      </c>
      <c r="C421" s="5" t="s">
        <v>20</v>
      </c>
      <c r="D421" s="6">
        <v>6</v>
      </c>
      <c r="E421" s="17">
        <v>1.8</v>
      </c>
      <c r="F421" s="17">
        <f t="shared" si="35"/>
        <v>1.8</v>
      </c>
      <c r="G421" s="17">
        <f t="shared" si="35"/>
        <v>1.8</v>
      </c>
      <c r="H421" s="17">
        <f t="shared" si="35"/>
        <v>1.8</v>
      </c>
      <c r="I421" s="17">
        <f t="shared" si="35"/>
        <v>1.8</v>
      </c>
      <c r="J421" s="10">
        <f t="shared" si="34"/>
        <v>1.2</v>
      </c>
      <c r="K421" s="10">
        <f t="shared" si="34"/>
        <v>1.2</v>
      </c>
      <c r="L421" s="10">
        <f t="shared" si="34"/>
        <v>1.2</v>
      </c>
      <c r="M421" s="10">
        <f t="shared" si="34"/>
        <v>1.2</v>
      </c>
      <c r="N421" s="10">
        <f t="shared" si="34"/>
        <v>1.2</v>
      </c>
    </row>
    <row r="422" spans="1:14" x14ac:dyDescent="0.25">
      <c r="A422" s="104"/>
      <c r="B422" s="105"/>
      <c r="C422" s="5" t="s">
        <v>21</v>
      </c>
      <c r="D422" s="6">
        <v>10</v>
      </c>
      <c r="E422" s="17">
        <v>1.65</v>
      </c>
      <c r="F422" s="17">
        <f t="shared" si="35"/>
        <v>1.65</v>
      </c>
      <c r="G422" s="17">
        <f t="shared" si="35"/>
        <v>1.65</v>
      </c>
      <c r="H422" s="17">
        <f t="shared" si="35"/>
        <v>1.65</v>
      </c>
      <c r="I422" s="17">
        <f t="shared" si="35"/>
        <v>1.65</v>
      </c>
      <c r="J422" s="10">
        <f t="shared" si="34"/>
        <v>1.2</v>
      </c>
      <c r="K422" s="10">
        <f t="shared" si="34"/>
        <v>1.2</v>
      </c>
      <c r="L422" s="10">
        <f t="shared" si="34"/>
        <v>1.2</v>
      </c>
      <c r="M422" s="10">
        <f t="shared" si="34"/>
        <v>1.2</v>
      </c>
      <c r="N422" s="10">
        <f t="shared" si="34"/>
        <v>1.2</v>
      </c>
    </row>
    <row r="423" spans="1:14" ht="13.2" customHeight="1" x14ac:dyDescent="0.25">
      <c r="A423" s="104"/>
      <c r="B423" s="105" t="s">
        <v>37</v>
      </c>
      <c r="C423" s="5" t="s">
        <v>20</v>
      </c>
      <c r="D423" s="6">
        <v>6</v>
      </c>
      <c r="E423" s="17">
        <v>1.8</v>
      </c>
      <c r="F423" s="17">
        <f t="shared" si="35"/>
        <v>1.8</v>
      </c>
      <c r="G423" s="17">
        <f t="shared" si="35"/>
        <v>1.8</v>
      </c>
      <c r="H423" s="17">
        <f t="shared" si="35"/>
        <v>1.8</v>
      </c>
      <c r="I423" s="17">
        <f t="shared" si="35"/>
        <v>1.8</v>
      </c>
      <c r="J423" s="10">
        <f t="shared" ref="J423:N432" si="36">$E$393</f>
        <v>1.2</v>
      </c>
      <c r="K423" s="10">
        <f t="shared" si="36"/>
        <v>1.2</v>
      </c>
      <c r="L423" s="10">
        <f t="shared" si="36"/>
        <v>1.2</v>
      </c>
      <c r="M423" s="10">
        <f t="shared" si="36"/>
        <v>1.2</v>
      </c>
      <c r="N423" s="10">
        <f t="shared" si="36"/>
        <v>1.2</v>
      </c>
    </row>
    <row r="424" spans="1:14" x14ac:dyDescent="0.25">
      <c r="A424" s="104"/>
      <c r="B424" s="105"/>
      <c r="C424" s="5" t="s">
        <v>21</v>
      </c>
      <c r="D424" s="6">
        <v>10</v>
      </c>
      <c r="E424" s="17">
        <v>1.65</v>
      </c>
      <c r="F424" s="17">
        <f t="shared" si="35"/>
        <v>1.65</v>
      </c>
      <c r="G424" s="17">
        <f t="shared" si="35"/>
        <v>1.65</v>
      </c>
      <c r="H424" s="17">
        <f t="shared" si="35"/>
        <v>1.65</v>
      </c>
      <c r="I424" s="17">
        <f t="shared" si="35"/>
        <v>1.65</v>
      </c>
      <c r="J424" s="10">
        <f t="shared" si="36"/>
        <v>1.2</v>
      </c>
      <c r="K424" s="10">
        <f t="shared" si="36"/>
        <v>1.2</v>
      </c>
      <c r="L424" s="10">
        <f t="shared" si="36"/>
        <v>1.2</v>
      </c>
      <c r="M424" s="10">
        <f t="shared" si="36"/>
        <v>1.2</v>
      </c>
      <c r="N424" s="10">
        <f t="shared" si="36"/>
        <v>1.2</v>
      </c>
    </row>
    <row r="425" spans="1:14" ht="13.2" customHeight="1" x14ac:dyDescent="0.25">
      <c r="A425" s="104"/>
      <c r="B425" s="105" t="s">
        <v>38</v>
      </c>
      <c r="C425" s="5" t="s">
        <v>20</v>
      </c>
      <c r="D425" s="6">
        <v>0</v>
      </c>
      <c r="E425" s="17">
        <v>1.75</v>
      </c>
      <c r="F425" s="17">
        <f t="shared" si="35"/>
        <v>1.75</v>
      </c>
      <c r="G425" s="17">
        <f t="shared" si="35"/>
        <v>1.75</v>
      </c>
      <c r="H425" s="17">
        <f t="shared" si="35"/>
        <v>1.75</v>
      </c>
      <c r="I425" s="17">
        <f t="shared" si="35"/>
        <v>1.75</v>
      </c>
      <c r="J425" s="10">
        <f t="shared" si="36"/>
        <v>1.2</v>
      </c>
      <c r="K425" s="10">
        <f t="shared" si="36"/>
        <v>1.2</v>
      </c>
      <c r="L425" s="10">
        <f t="shared" si="36"/>
        <v>1.2</v>
      </c>
      <c r="M425" s="10">
        <f t="shared" si="36"/>
        <v>1.2</v>
      </c>
      <c r="N425" s="10">
        <f t="shared" si="36"/>
        <v>1.2</v>
      </c>
    </row>
    <row r="426" spans="1:14" x14ac:dyDescent="0.25">
      <c r="A426" s="104"/>
      <c r="B426" s="105"/>
      <c r="C426" s="5" t="s">
        <v>21</v>
      </c>
      <c r="D426" s="6">
        <v>8</v>
      </c>
      <c r="E426" s="17">
        <v>1.7</v>
      </c>
      <c r="F426" s="17">
        <f t="shared" si="35"/>
        <v>1.7</v>
      </c>
      <c r="G426" s="17">
        <f t="shared" si="35"/>
        <v>1.7</v>
      </c>
      <c r="H426" s="17">
        <f t="shared" si="35"/>
        <v>1.7</v>
      </c>
      <c r="I426" s="17">
        <f t="shared" si="35"/>
        <v>1.7</v>
      </c>
      <c r="J426" s="10">
        <f t="shared" si="36"/>
        <v>1.2</v>
      </c>
      <c r="K426" s="10">
        <f t="shared" si="36"/>
        <v>1.2</v>
      </c>
      <c r="L426" s="10">
        <f t="shared" si="36"/>
        <v>1.2</v>
      </c>
      <c r="M426" s="10">
        <f t="shared" si="36"/>
        <v>1.2</v>
      </c>
      <c r="N426" s="10">
        <f t="shared" si="36"/>
        <v>1.2</v>
      </c>
    </row>
    <row r="427" spans="1:14" ht="13.2" customHeight="1" x14ac:dyDescent="0.25">
      <c r="A427" s="104"/>
      <c r="B427" s="105" t="s">
        <v>39</v>
      </c>
      <c r="C427" s="5" t="s">
        <v>20</v>
      </c>
      <c r="D427" s="6">
        <v>0</v>
      </c>
      <c r="E427" s="17">
        <v>1.75</v>
      </c>
      <c r="F427" s="17">
        <f t="shared" si="35"/>
        <v>1.75</v>
      </c>
      <c r="G427" s="17">
        <f t="shared" si="35"/>
        <v>1.75</v>
      </c>
      <c r="H427" s="17">
        <f t="shared" si="35"/>
        <v>1.75</v>
      </c>
      <c r="I427" s="17">
        <f t="shared" si="35"/>
        <v>1.75</v>
      </c>
      <c r="J427" s="10">
        <f t="shared" si="36"/>
        <v>1.2</v>
      </c>
      <c r="K427" s="10">
        <f t="shared" si="36"/>
        <v>1.2</v>
      </c>
      <c r="L427" s="10">
        <f t="shared" si="36"/>
        <v>1.2</v>
      </c>
      <c r="M427" s="10">
        <f t="shared" si="36"/>
        <v>1.2</v>
      </c>
      <c r="N427" s="10">
        <f t="shared" si="36"/>
        <v>1.2</v>
      </c>
    </row>
    <row r="428" spans="1:14" x14ac:dyDescent="0.25">
      <c r="A428" s="104"/>
      <c r="B428" s="105"/>
      <c r="C428" s="5" t="s">
        <v>21</v>
      </c>
      <c r="D428" s="6">
        <v>5</v>
      </c>
      <c r="E428" s="17">
        <v>1.75</v>
      </c>
      <c r="F428" s="17">
        <f t="shared" si="35"/>
        <v>1.75</v>
      </c>
      <c r="G428" s="17">
        <f t="shared" si="35"/>
        <v>1.75</v>
      </c>
      <c r="H428" s="17">
        <f t="shared" si="35"/>
        <v>1.75</v>
      </c>
      <c r="I428" s="17">
        <f t="shared" si="35"/>
        <v>1.75</v>
      </c>
      <c r="J428" s="10">
        <f t="shared" si="36"/>
        <v>1.2</v>
      </c>
      <c r="K428" s="10">
        <f t="shared" si="36"/>
        <v>1.2</v>
      </c>
      <c r="L428" s="10">
        <f t="shared" si="36"/>
        <v>1.2</v>
      </c>
      <c r="M428" s="10">
        <f t="shared" si="36"/>
        <v>1.2</v>
      </c>
      <c r="N428" s="10">
        <f t="shared" si="36"/>
        <v>1.2</v>
      </c>
    </row>
    <row r="429" spans="1:14" ht="12.75" customHeight="1" x14ac:dyDescent="0.25">
      <c r="A429" s="104"/>
      <c r="B429" s="105" t="s">
        <v>40</v>
      </c>
      <c r="C429" s="5" t="s">
        <v>20</v>
      </c>
      <c r="D429" s="6">
        <v>5</v>
      </c>
      <c r="E429" s="17">
        <v>1.8</v>
      </c>
      <c r="F429" s="17">
        <f t="shared" si="35"/>
        <v>1.8</v>
      </c>
      <c r="G429" s="17">
        <f t="shared" si="35"/>
        <v>1.8</v>
      </c>
      <c r="H429" s="17">
        <f t="shared" si="35"/>
        <v>1.8</v>
      </c>
      <c r="I429" s="17">
        <f t="shared" si="35"/>
        <v>1.8</v>
      </c>
      <c r="J429" s="10">
        <f t="shared" si="36"/>
        <v>1.2</v>
      </c>
      <c r="K429" s="10">
        <f t="shared" si="36"/>
        <v>1.2</v>
      </c>
      <c r="L429" s="10">
        <f t="shared" si="36"/>
        <v>1.2</v>
      </c>
      <c r="M429" s="10">
        <f t="shared" si="36"/>
        <v>1.2</v>
      </c>
      <c r="N429" s="10">
        <f t="shared" si="36"/>
        <v>1.2</v>
      </c>
    </row>
    <row r="430" spans="1:14" x14ac:dyDescent="0.25">
      <c r="A430" s="104"/>
      <c r="B430" s="105"/>
      <c r="C430" s="5" t="s">
        <v>21</v>
      </c>
      <c r="D430" s="6">
        <v>5</v>
      </c>
      <c r="E430" s="17">
        <v>1.75</v>
      </c>
      <c r="F430" s="17">
        <f t="shared" si="35"/>
        <v>1.75</v>
      </c>
      <c r="G430" s="17">
        <f t="shared" si="35"/>
        <v>1.75</v>
      </c>
      <c r="H430" s="17">
        <f t="shared" si="35"/>
        <v>1.75</v>
      </c>
      <c r="I430" s="17">
        <f t="shared" si="35"/>
        <v>1.75</v>
      </c>
      <c r="J430" s="10">
        <f t="shared" si="36"/>
        <v>1.2</v>
      </c>
      <c r="K430" s="10">
        <f t="shared" si="36"/>
        <v>1.2</v>
      </c>
      <c r="L430" s="10">
        <f t="shared" si="36"/>
        <v>1.2</v>
      </c>
      <c r="M430" s="10">
        <f t="shared" si="36"/>
        <v>1.2</v>
      </c>
      <c r="N430" s="10">
        <f t="shared" si="36"/>
        <v>1.2</v>
      </c>
    </row>
    <row r="431" spans="1:14" ht="13.2" customHeight="1" x14ac:dyDescent="0.25">
      <c r="A431" s="104"/>
      <c r="B431" s="105" t="s">
        <v>41</v>
      </c>
      <c r="C431" s="5" t="s">
        <v>20</v>
      </c>
      <c r="D431" s="6">
        <v>10</v>
      </c>
      <c r="E431" s="17">
        <v>1.65</v>
      </c>
      <c r="F431" s="17">
        <f t="shared" si="35"/>
        <v>1.65</v>
      </c>
      <c r="G431" s="17">
        <f t="shared" si="35"/>
        <v>1.65</v>
      </c>
      <c r="H431" s="17">
        <f t="shared" si="35"/>
        <v>1.65</v>
      </c>
      <c r="I431" s="17">
        <f t="shared" si="35"/>
        <v>1.65</v>
      </c>
      <c r="J431" s="10">
        <f t="shared" si="36"/>
        <v>1.2</v>
      </c>
      <c r="K431" s="10">
        <f t="shared" si="36"/>
        <v>1.2</v>
      </c>
      <c r="L431" s="10">
        <f t="shared" si="36"/>
        <v>1.2</v>
      </c>
      <c r="M431" s="10">
        <f t="shared" si="36"/>
        <v>1.2</v>
      </c>
      <c r="N431" s="10">
        <f t="shared" si="36"/>
        <v>1.2</v>
      </c>
    </row>
    <row r="432" spans="1:14" x14ac:dyDescent="0.25">
      <c r="A432" s="104"/>
      <c r="B432" s="105"/>
      <c r="C432" s="5" t="s">
        <v>21</v>
      </c>
      <c r="D432" s="6">
        <v>15</v>
      </c>
      <c r="E432" s="17">
        <v>1.6</v>
      </c>
      <c r="F432" s="17">
        <f t="shared" si="35"/>
        <v>1.6</v>
      </c>
      <c r="G432" s="17">
        <f t="shared" si="35"/>
        <v>1.6</v>
      </c>
      <c r="H432" s="17">
        <f t="shared" si="35"/>
        <v>1.6</v>
      </c>
      <c r="I432" s="17">
        <f t="shared" si="35"/>
        <v>1.6</v>
      </c>
      <c r="J432" s="10">
        <f t="shared" si="36"/>
        <v>1.2</v>
      </c>
      <c r="K432" s="10">
        <f t="shared" si="36"/>
        <v>1.2</v>
      </c>
      <c r="L432" s="10">
        <f t="shared" si="36"/>
        <v>1.2</v>
      </c>
      <c r="M432" s="10">
        <f t="shared" si="36"/>
        <v>1.2</v>
      </c>
      <c r="N432" s="10">
        <f t="shared" si="36"/>
        <v>1.2</v>
      </c>
    </row>
    <row r="433" spans="1:14" ht="13.2" customHeight="1" x14ac:dyDescent="0.25">
      <c r="A433" s="104" t="s">
        <v>42</v>
      </c>
      <c r="B433" s="105" t="s">
        <v>29</v>
      </c>
      <c r="C433" s="5" t="s">
        <v>20</v>
      </c>
      <c r="D433" s="7">
        <v>10</v>
      </c>
      <c r="E433" s="17">
        <v>1.2</v>
      </c>
      <c r="F433" s="17">
        <f t="shared" ref="F433:I452" si="37">E433</f>
        <v>1.2</v>
      </c>
      <c r="G433" s="17">
        <f t="shared" si="37"/>
        <v>1.2</v>
      </c>
      <c r="H433" s="17">
        <f t="shared" si="37"/>
        <v>1.2</v>
      </c>
      <c r="I433" s="17">
        <f t="shared" si="37"/>
        <v>1.2</v>
      </c>
      <c r="J433" s="10"/>
      <c r="K433" s="10"/>
      <c r="L433" s="10"/>
      <c r="M433" s="10"/>
      <c r="N433" s="10"/>
    </row>
    <row r="434" spans="1:14" x14ac:dyDescent="0.25">
      <c r="A434" s="104"/>
      <c r="B434" s="105"/>
      <c r="C434" s="5" t="s">
        <v>21</v>
      </c>
      <c r="D434" s="7">
        <v>15</v>
      </c>
      <c r="E434" s="17">
        <f>E433-0.05</f>
        <v>1.1499999999999999</v>
      </c>
      <c r="F434" s="17">
        <f t="shared" si="37"/>
        <v>1.1499999999999999</v>
      </c>
      <c r="G434" s="17">
        <f t="shared" si="37"/>
        <v>1.1499999999999999</v>
      </c>
      <c r="H434" s="17">
        <f t="shared" si="37"/>
        <v>1.1499999999999999</v>
      </c>
      <c r="I434" s="17">
        <f t="shared" si="37"/>
        <v>1.1499999999999999</v>
      </c>
      <c r="J434" s="10"/>
      <c r="K434" s="10"/>
      <c r="L434" s="10"/>
      <c r="M434" s="10"/>
      <c r="N434" s="10"/>
    </row>
    <row r="435" spans="1:14" ht="13.2" customHeight="1" x14ac:dyDescent="0.25">
      <c r="A435" s="104"/>
      <c r="B435" s="105" t="s">
        <v>31</v>
      </c>
      <c r="C435" s="5" t="s">
        <v>20</v>
      </c>
      <c r="D435" s="7">
        <v>10</v>
      </c>
      <c r="E435" s="17">
        <v>1.2</v>
      </c>
      <c r="F435" s="17">
        <f t="shared" si="37"/>
        <v>1.2</v>
      </c>
      <c r="G435" s="17">
        <f t="shared" si="37"/>
        <v>1.2</v>
      </c>
      <c r="H435" s="17">
        <f t="shared" si="37"/>
        <v>1.2</v>
      </c>
      <c r="I435" s="17">
        <f t="shared" si="37"/>
        <v>1.2</v>
      </c>
      <c r="J435" s="10"/>
      <c r="K435" s="10"/>
      <c r="L435" s="10"/>
      <c r="M435" s="10"/>
      <c r="N435" s="10"/>
    </row>
    <row r="436" spans="1:14" x14ac:dyDescent="0.25">
      <c r="A436" s="104"/>
      <c r="B436" s="105"/>
      <c r="C436" s="5" t="s">
        <v>21</v>
      </c>
      <c r="D436" s="7">
        <v>10</v>
      </c>
      <c r="E436" s="17">
        <f>E435-0.05</f>
        <v>1.1499999999999999</v>
      </c>
      <c r="F436" s="17">
        <f t="shared" si="37"/>
        <v>1.1499999999999999</v>
      </c>
      <c r="G436" s="17">
        <f t="shared" si="37"/>
        <v>1.1499999999999999</v>
      </c>
      <c r="H436" s="17">
        <f t="shared" si="37"/>
        <v>1.1499999999999999</v>
      </c>
      <c r="I436" s="17">
        <f t="shared" si="37"/>
        <v>1.1499999999999999</v>
      </c>
      <c r="J436" s="10"/>
      <c r="K436" s="10"/>
      <c r="L436" s="10"/>
      <c r="M436" s="10"/>
      <c r="N436" s="10"/>
    </row>
    <row r="437" spans="1:14" ht="13.2" customHeight="1" x14ac:dyDescent="0.25">
      <c r="A437" s="104"/>
      <c r="B437" s="105" t="s">
        <v>32</v>
      </c>
      <c r="C437" s="5" t="s">
        <v>20</v>
      </c>
      <c r="D437" s="7">
        <v>10</v>
      </c>
      <c r="E437" s="17">
        <v>1.2</v>
      </c>
      <c r="F437" s="17">
        <f t="shared" si="37"/>
        <v>1.2</v>
      </c>
      <c r="G437" s="17">
        <f t="shared" si="37"/>
        <v>1.2</v>
      </c>
      <c r="H437" s="17">
        <f t="shared" si="37"/>
        <v>1.2</v>
      </c>
      <c r="I437" s="17">
        <f t="shared" si="37"/>
        <v>1.2</v>
      </c>
      <c r="J437" s="10"/>
      <c r="K437" s="10"/>
      <c r="L437" s="10"/>
      <c r="M437" s="10"/>
      <c r="N437" s="10"/>
    </row>
    <row r="438" spans="1:14" x14ac:dyDescent="0.25">
      <c r="A438" s="104"/>
      <c r="B438" s="105"/>
      <c r="C438" s="5" t="s">
        <v>21</v>
      </c>
      <c r="D438" s="7">
        <v>15</v>
      </c>
      <c r="E438" s="17">
        <f>E437-0.05</f>
        <v>1.1499999999999999</v>
      </c>
      <c r="F438" s="17">
        <f t="shared" si="37"/>
        <v>1.1499999999999999</v>
      </c>
      <c r="G438" s="17">
        <f t="shared" si="37"/>
        <v>1.1499999999999999</v>
      </c>
      <c r="H438" s="17">
        <f t="shared" si="37"/>
        <v>1.1499999999999999</v>
      </c>
      <c r="I438" s="17">
        <f t="shared" si="37"/>
        <v>1.1499999999999999</v>
      </c>
      <c r="J438" s="10"/>
      <c r="K438" s="10"/>
      <c r="L438" s="10"/>
      <c r="M438" s="10"/>
      <c r="N438" s="10"/>
    </row>
    <row r="439" spans="1:14" ht="13.2" customHeight="1" x14ac:dyDescent="0.25">
      <c r="A439" s="104"/>
      <c r="B439" s="105" t="s">
        <v>33</v>
      </c>
      <c r="C439" s="5" t="s">
        <v>20</v>
      </c>
      <c r="D439" s="7">
        <v>10</v>
      </c>
      <c r="E439" s="17">
        <v>1.2</v>
      </c>
      <c r="F439" s="17">
        <f t="shared" si="37"/>
        <v>1.2</v>
      </c>
      <c r="G439" s="17">
        <f t="shared" si="37"/>
        <v>1.2</v>
      </c>
      <c r="H439" s="17">
        <f t="shared" si="37"/>
        <v>1.2</v>
      </c>
      <c r="I439" s="17">
        <f t="shared" si="37"/>
        <v>1.2</v>
      </c>
      <c r="J439" s="10"/>
      <c r="K439" s="10"/>
      <c r="L439" s="10"/>
      <c r="M439" s="10"/>
      <c r="N439" s="10"/>
    </row>
    <row r="440" spans="1:14" x14ac:dyDescent="0.25">
      <c r="A440" s="104"/>
      <c r="B440" s="105"/>
      <c r="C440" s="5" t="s">
        <v>21</v>
      </c>
      <c r="D440" s="7">
        <v>10</v>
      </c>
      <c r="E440" s="17">
        <f>E439-0.05</f>
        <v>1.1499999999999999</v>
      </c>
      <c r="F440" s="17">
        <f t="shared" si="37"/>
        <v>1.1499999999999999</v>
      </c>
      <c r="G440" s="17">
        <f t="shared" si="37"/>
        <v>1.1499999999999999</v>
      </c>
      <c r="H440" s="17">
        <f t="shared" si="37"/>
        <v>1.1499999999999999</v>
      </c>
      <c r="I440" s="17">
        <f t="shared" si="37"/>
        <v>1.1499999999999999</v>
      </c>
      <c r="J440" s="10"/>
      <c r="K440" s="10"/>
      <c r="L440" s="10"/>
      <c r="M440" s="10"/>
      <c r="N440" s="10"/>
    </row>
    <row r="441" spans="1:14" ht="13.2" customHeight="1" x14ac:dyDescent="0.25">
      <c r="A441" s="104"/>
      <c r="B441" s="105" t="s">
        <v>34</v>
      </c>
      <c r="C441" s="5" t="s">
        <v>20</v>
      </c>
      <c r="D441" s="7">
        <v>10</v>
      </c>
      <c r="E441" s="17">
        <v>1.2</v>
      </c>
      <c r="F441" s="17">
        <f t="shared" si="37"/>
        <v>1.2</v>
      </c>
      <c r="G441" s="17">
        <f t="shared" si="37"/>
        <v>1.2</v>
      </c>
      <c r="H441" s="17">
        <f t="shared" si="37"/>
        <v>1.2</v>
      </c>
      <c r="I441" s="17">
        <f t="shared" si="37"/>
        <v>1.2</v>
      </c>
      <c r="J441" s="10"/>
      <c r="K441" s="10"/>
      <c r="L441" s="10"/>
      <c r="M441" s="10"/>
      <c r="N441" s="10"/>
    </row>
    <row r="442" spans="1:14" x14ac:dyDescent="0.25">
      <c r="A442" s="104"/>
      <c r="B442" s="105"/>
      <c r="C442" s="5" t="s">
        <v>21</v>
      </c>
      <c r="D442" s="7">
        <v>15</v>
      </c>
      <c r="E442" s="17">
        <f>E441-0.05</f>
        <v>1.1499999999999999</v>
      </c>
      <c r="F442" s="17">
        <f t="shared" si="37"/>
        <v>1.1499999999999999</v>
      </c>
      <c r="G442" s="17">
        <f t="shared" si="37"/>
        <v>1.1499999999999999</v>
      </c>
      <c r="H442" s="17">
        <f t="shared" si="37"/>
        <v>1.1499999999999999</v>
      </c>
      <c r="I442" s="17">
        <f t="shared" si="37"/>
        <v>1.1499999999999999</v>
      </c>
      <c r="J442" s="10"/>
      <c r="K442" s="10"/>
      <c r="L442" s="10"/>
      <c r="M442" s="10"/>
      <c r="N442" s="10"/>
    </row>
    <row r="443" spans="1:14" ht="13.2" customHeight="1" x14ac:dyDescent="0.25">
      <c r="A443" s="104"/>
      <c r="B443" s="105" t="s">
        <v>35</v>
      </c>
      <c r="C443" s="5" t="s">
        <v>20</v>
      </c>
      <c r="D443" s="7">
        <v>10</v>
      </c>
      <c r="E443" s="17">
        <v>1.2</v>
      </c>
      <c r="F443" s="17">
        <f t="shared" si="37"/>
        <v>1.2</v>
      </c>
      <c r="G443" s="17">
        <f t="shared" si="37"/>
        <v>1.2</v>
      </c>
      <c r="H443" s="17">
        <f t="shared" si="37"/>
        <v>1.2</v>
      </c>
      <c r="I443" s="17">
        <f t="shared" si="37"/>
        <v>1.2</v>
      </c>
      <c r="J443" s="10"/>
      <c r="K443" s="10"/>
      <c r="L443" s="10"/>
      <c r="M443" s="10"/>
      <c r="N443" s="10"/>
    </row>
    <row r="444" spans="1:14" x14ac:dyDescent="0.25">
      <c r="A444" s="104"/>
      <c r="B444" s="105"/>
      <c r="C444" s="5" t="s">
        <v>21</v>
      </c>
      <c r="D444" s="7">
        <v>10</v>
      </c>
      <c r="E444" s="17">
        <f>E443-0.05</f>
        <v>1.1499999999999999</v>
      </c>
      <c r="F444" s="17">
        <f t="shared" si="37"/>
        <v>1.1499999999999999</v>
      </c>
      <c r="G444" s="17">
        <f t="shared" si="37"/>
        <v>1.1499999999999999</v>
      </c>
      <c r="H444" s="17">
        <f t="shared" si="37"/>
        <v>1.1499999999999999</v>
      </c>
      <c r="I444" s="17">
        <f t="shared" si="37"/>
        <v>1.1499999999999999</v>
      </c>
      <c r="J444" s="10"/>
      <c r="K444" s="10"/>
      <c r="L444" s="10"/>
      <c r="M444" s="10"/>
      <c r="N444" s="10"/>
    </row>
    <row r="445" spans="1:14" ht="13.2" customHeight="1" x14ac:dyDescent="0.25">
      <c r="A445" s="104"/>
      <c r="B445" s="105" t="s">
        <v>36</v>
      </c>
      <c r="C445" s="5" t="s">
        <v>20</v>
      </c>
      <c r="D445" s="7">
        <v>10</v>
      </c>
      <c r="E445" s="17">
        <v>1.2</v>
      </c>
      <c r="F445" s="17">
        <f t="shared" si="37"/>
        <v>1.2</v>
      </c>
      <c r="G445" s="17">
        <f t="shared" si="37"/>
        <v>1.2</v>
      </c>
      <c r="H445" s="17">
        <f t="shared" si="37"/>
        <v>1.2</v>
      </c>
      <c r="I445" s="17">
        <f t="shared" si="37"/>
        <v>1.2</v>
      </c>
      <c r="J445" s="10"/>
      <c r="K445" s="10"/>
      <c r="L445" s="10"/>
      <c r="M445" s="10"/>
      <c r="N445" s="10"/>
    </row>
    <row r="446" spans="1:14" x14ac:dyDescent="0.25">
      <c r="A446" s="104"/>
      <c r="B446" s="105"/>
      <c r="C446" s="5" t="s">
        <v>21</v>
      </c>
      <c r="D446" s="7">
        <v>17</v>
      </c>
      <c r="E446" s="17">
        <f>E445-0.05</f>
        <v>1.1499999999999999</v>
      </c>
      <c r="F446" s="17">
        <f t="shared" si="37"/>
        <v>1.1499999999999999</v>
      </c>
      <c r="G446" s="17">
        <f t="shared" si="37"/>
        <v>1.1499999999999999</v>
      </c>
      <c r="H446" s="17">
        <f t="shared" si="37"/>
        <v>1.1499999999999999</v>
      </c>
      <c r="I446" s="17">
        <f t="shared" si="37"/>
        <v>1.1499999999999999</v>
      </c>
      <c r="J446" s="10"/>
      <c r="K446" s="10"/>
      <c r="L446" s="10"/>
      <c r="M446" s="10"/>
      <c r="N446" s="10"/>
    </row>
    <row r="447" spans="1:14" ht="13.2" customHeight="1" x14ac:dyDescent="0.25">
      <c r="A447" s="104"/>
      <c r="B447" s="105" t="s">
        <v>37</v>
      </c>
      <c r="C447" s="5" t="s">
        <v>20</v>
      </c>
      <c r="D447" s="7">
        <v>10</v>
      </c>
      <c r="E447" s="17">
        <v>1.2</v>
      </c>
      <c r="F447" s="17">
        <f t="shared" si="37"/>
        <v>1.2</v>
      </c>
      <c r="G447" s="17">
        <f t="shared" si="37"/>
        <v>1.2</v>
      </c>
      <c r="H447" s="17">
        <f t="shared" si="37"/>
        <v>1.2</v>
      </c>
      <c r="I447" s="17">
        <f t="shared" si="37"/>
        <v>1.2</v>
      </c>
      <c r="J447" s="10"/>
      <c r="K447" s="10"/>
      <c r="L447" s="10"/>
      <c r="M447" s="10"/>
      <c r="N447" s="10"/>
    </row>
    <row r="448" spans="1:14" x14ac:dyDescent="0.25">
      <c r="A448" s="104"/>
      <c r="B448" s="105"/>
      <c r="C448" s="5" t="s">
        <v>21</v>
      </c>
      <c r="D448" s="7">
        <v>15</v>
      </c>
      <c r="E448" s="17">
        <f>E447-0.05</f>
        <v>1.1499999999999999</v>
      </c>
      <c r="F448" s="17">
        <f t="shared" si="37"/>
        <v>1.1499999999999999</v>
      </c>
      <c r="G448" s="17">
        <f t="shared" si="37"/>
        <v>1.1499999999999999</v>
      </c>
      <c r="H448" s="17">
        <f t="shared" si="37"/>
        <v>1.1499999999999999</v>
      </c>
      <c r="I448" s="17">
        <f t="shared" si="37"/>
        <v>1.1499999999999999</v>
      </c>
      <c r="J448" s="10"/>
      <c r="K448" s="10"/>
      <c r="L448" s="10"/>
      <c r="M448" s="10"/>
      <c r="N448" s="10"/>
    </row>
    <row r="449" spans="1:14" ht="13.2" customHeight="1" x14ac:dyDescent="0.25">
      <c r="A449" s="104"/>
      <c r="B449" s="105" t="s">
        <v>38</v>
      </c>
      <c r="C449" s="5" t="s">
        <v>20</v>
      </c>
      <c r="D449" s="7">
        <v>0</v>
      </c>
      <c r="E449" s="17">
        <v>1.2</v>
      </c>
      <c r="F449" s="17">
        <f t="shared" si="37"/>
        <v>1.2</v>
      </c>
      <c r="G449" s="17">
        <f t="shared" si="37"/>
        <v>1.2</v>
      </c>
      <c r="H449" s="17">
        <f t="shared" si="37"/>
        <v>1.2</v>
      </c>
      <c r="I449" s="17">
        <f t="shared" si="37"/>
        <v>1.2</v>
      </c>
      <c r="J449" s="10"/>
      <c r="K449" s="10"/>
      <c r="L449" s="10"/>
      <c r="M449" s="10"/>
      <c r="N449" s="10"/>
    </row>
    <row r="450" spans="1:14" x14ac:dyDescent="0.25">
      <c r="A450" s="104"/>
      <c r="B450" s="105"/>
      <c r="C450" s="5" t="s">
        <v>21</v>
      </c>
      <c r="D450" s="7">
        <v>10</v>
      </c>
      <c r="E450" s="17">
        <f>E449-0.05</f>
        <v>1.1499999999999999</v>
      </c>
      <c r="F450" s="17">
        <f t="shared" si="37"/>
        <v>1.1499999999999999</v>
      </c>
      <c r="G450" s="17">
        <f t="shared" si="37"/>
        <v>1.1499999999999999</v>
      </c>
      <c r="H450" s="17">
        <f t="shared" si="37"/>
        <v>1.1499999999999999</v>
      </c>
      <c r="I450" s="17">
        <f t="shared" si="37"/>
        <v>1.1499999999999999</v>
      </c>
      <c r="J450" s="10"/>
      <c r="K450" s="10"/>
      <c r="L450" s="10"/>
      <c r="M450" s="10"/>
      <c r="N450" s="10"/>
    </row>
    <row r="451" spans="1:14" ht="13.2" customHeight="1" x14ac:dyDescent="0.25">
      <c r="A451" s="104"/>
      <c r="B451" s="105" t="s">
        <v>40</v>
      </c>
      <c r="C451" s="5" t="s">
        <v>20</v>
      </c>
      <c r="D451" s="7">
        <v>10</v>
      </c>
      <c r="E451" s="17">
        <v>1.2</v>
      </c>
      <c r="F451" s="17">
        <f t="shared" si="37"/>
        <v>1.2</v>
      </c>
      <c r="G451" s="17">
        <f t="shared" si="37"/>
        <v>1.2</v>
      </c>
      <c r="H451" s="17">
        <f t="shared" si="37"/>
        <v>1.2</v>
      </c>
      <c r="I451" s="17">
        <f t="shared" si="37"/>
        <v>1.2</v>
      </c>
      <c r="J451" s="10"/>
      <c r="K451" s="10"/>
      <c r="L451" s="10"/>
      <c r="M451" s="10"/>
      <c r="N451" s="10"/>
    </row>
    <row r="452" spans="1:14" x14ac:dyDescent="0.25">
      <c r="A452" s="104"/>
      <c r="B452" s="105"/>
      <c r="C452" s="5" t="s">
        <v>21</v>
      </c>
      <c r="D452" s="7">
        <v>10</v>
      </c>
      <c r="E452" s="17">
        <f>E451-0.05</f>
        <v>1.1499999999999999</v>
      </c>
      <c r="F452" s="17">
        <f t="shared" si="37"/>
        <v>1.1499999999999999</v>
      </c>
      <c r="G452" s="17">
        <f t="shared" si="37"/>
        <v>1.1499999999999999</v>
      </c>
      <c r="H452" s="17">
        <f t="shared" si="37"/>
        <v>1.1499999999999999</v>
      </c>
      <c r="I452" s="17">
        <f t="shared" si="37"/>
        <v>1.1499999999999999</v>
      </c>
      <c r="J452" s="10"/>
      <c r="K452" s="10"/>
      <c r="L452" s="10"/>
      <c r="M452" s="10"/>
      <c r="N452" s="10"/>
    </row>
    <row r="453" spans="1:14" ht="13.2" customHeight="1" x14ac:dyDescent="0.25">
      <c r="A453" s="104"/>
      <c r="B453" s="105" t="s">
        <v>41</v>
      </c>
      <c r="C453" s="5" t="s">
        <v>20</v>
      </c>
      <c r="D453" s="7">
        <v>10</v>
      </c>
      <c r="E453" s="17">
        <v>1.2</v>
      </c>
      <c r="F453" s="17">
        <f t="shared" ref="F453:I454" si="38">E453</f>
        <v>1.2</v>
      </c>
      <c r="G453" s="17">
        <f t="shared" si="38"/>
        <v>1.2</v>
      </c>
      <c r="H453" s="17">
        <f t="shared" si="38"/>
        <v>1.2</v>
      </c>
      <c r="I453" s="17">
        <f t="shared" si="38"/>
        <v>1.2</v>
      </c>
      <c r="J453" s="10"/>
      <c r="K453" s="10"/>
      <c r="L453" s="10"/>
      <c r="M453" s="10"/>
      <c r="N453" s="10"/>
    </row>
    <row r="454" spans="1:14" x14ac:dyDescent="0.25">
      <c r="A454" s="104"/>
      <c r="B454" s="105"/>
      <c r="C454" s="5" t="s">
        <v>21</v>
      </c>
      <c r="D454" s="7">
        <v>0</v>
      </c>
      <c r="E454" s="17">
        <f>E453-0.05</f>
        <v>1.1499999999999999</v>
      </c>
      <c r="F454" s="17">
        <f t="shared" si="38"/>
        <v>1.1499999999999999</v>
      </c>
      <c r="G454" s="17">
        <f t="shared" si="38"/>
        <v>1.1499999999999999</v>
      </c>
      <c r="H454" s="17">
        <f t="shared" si="38"/>
        <v>1.1499999999999999</v>
      </c>
      <c r="I454" s="17">
        <f t="shared" si="38"/>
        <v>1.1499999999999999</v>
      </c>
      <c r="J454" s="10"/>
      <c r="K454" s="10"/>
      <c r="L454" s="10"/>
      <c r="M454" s="10"/>
      <c r="N454" s="10"/>
    </row>
    <row r="455" spans="1:14" ht="57" customHeight="1" x14ac:dyDescent="0.25">
      <c r="A455" s="103" t="s">
        <v>55</v>
      </c>
      <c r="B455" s="103"/>
      <c r="C455" s="103"/>
      <c r="D455" s="6"/>
      <c r="E455" s="10"/>
      <c r="F455" s="10"/>
      <c r="G455" s="10"/>
      <c r="H455" s="10"/>
      <c r="I455" s="10"/>
      <c r="J455" s="10"/>
      <c r="K455" s="10"/>
      <c r="L455" s="10"/>
      <c r="M455" s="10"/>
      <c r="N455" s="10"/>
    </row>
    <row r="456" spans="1:14" ht="13.2" customHeight="1" x14ac:dyDescent="0.25">
      <c r="A456" s="104" t="s">
        <v>18</v>
      </c>
      <c r="B456" s="107" t="s">
        <v>44</v>
      </c>
      <c r="C456" s="5" t="s">
        <v>20</v>
      </c>
      <c r="D456" s="6">
        <v>19</v>
      </c>
      <c r="E456" s="16">
        <f t="shared" ref="E456:N471" si="39">E140*E393</f>
        <v>1326.4527592105262</v>
      </c>
      <c r="F456" s="16">
        <f t="shared" si="39"/>
        <v>2785.5507943421057</v>
      </c>
      <c r="G456" s="16">
        <f t="shared" si="39"/>
        <v>3183.4866221052639</v>
      </c>
      <c r="H456" s="16">
        <f t="shared" si="39"/>
        <v>3714.067725789474</v>
      </c>
      <c r="I456" s="16">
        <f t="shared" si="39"/>
        <v>3714.067725789474</v>
      </c>
      <c r="J456" s="16">
        <f t="shared" si="39"/>
        <v>1591.743311052632</v>
      </c>
      <c r="K456" s="16">
        <f t="shared" si="39"/>
        <v>3183.4866221052639</v>
      </c>
      <c r="L456" s="16">
        <f t="shared" si="39"/>
        <v>3820.183946526316</v>
      </c>
      <c r="M456" s="16">
        <f t="shared" si="39"/>
        <v>4456.8812709473686</v>
      </c>
      <c r="N456" s="16">
        <f t="shared" si="39"/>
        <v>4456.8812709473686</v>
      </c>
    </row>
    <row r="457" spans="1:14" x14ac:dyDescent="0.25">
      <c r="A457" s="104"/>
      <c r="B457" s="107"/>
      <c r="C457" s="5" t="s">
        <v>21</v>
      </c>
      <c r="D457" s="6">
        <v>23</v>
      </c>
      <c r="E457" s="16">
        <f t="shared" si="39"/>
        <v>1050.1084343749999</v>
      </c>
      <c r="F457" s="16">
        <f t="shared" si="39"/>
        <v>2205.2277121874999</v>
      </c>
      <c r="G457" s="16">
        <f t="shared" si="39"/>
        <v>2520.2602425000005</v>
      </c>
      <c r="H457" s="16">
        <f t="shared" si="39"/>
        <v>2940.3036162500002</v>
      </c>
      <c r="I457" s="16">
        <f t="shared" si="39"/>
        <v>2940.3036162500002</v>
      </c>
      <c r="J457" s="16">
        <f t="shared" si="39"/>
        <v>1314.9183873913046</v>
      </c>
      <c r="K457" s="16">
        <f t="shared" si="39"/>
        <v>2629.8367747826092</v>
      </c>
      <c r="L457" s="16">
        <f t="shared" si="39"/>
        <v>3155.8041297391305</v>
      </c>
      <c r="M457" s="16">
        <f t="shared" si="39"/>
        <v>3681.7714846956528</v>
      </c>
      <c r="N457" s="16">
        <f t="shared" si="39"/>
        <v>3681.7714846956528</v>
      </c>
    </row>
    <row r="458" spans="1:14" ht="13.2" customHeight="1" x14ac:dyDescent="0.25">
      <c r="A458" s="104"/>
      <c r="B458" s="107" t="s">
        <v>22</v>
      </c>
      <c r="C458" s="5" t="s">
        <v>20</v>
      </c>
      <c r="D458" s="6">
        <v>15</v>
      </c>
      <c r="E458" s="16">
        <f t="shared" si="39"/>
        <v>1680.1734950000002</v>
      </c>
      <c r="F458" s="16">
        <f t="shared" si="39"/>
        <v>3528.3643395000004</v>
      </c>
      <c r="G458" s="16">
        <f t="shared" si="39"/>
        <v>4032.4163880000006</v>
      </c>
      <c r="H458" s="16">
        <f t="shared" si="39"/>
        <v>4704.4857860000011</v>
      </c>
      <c r="I458" s="16">
        <f t="shared" si="39"/>
        <v>4704.4857860000011</v>
      </c>
      <c r="J458" s="16"/>
      <c r="K458" s="16"/>
      <c r="L458" s="16"/>
      <c r="M458" s="16"/>
      <c r="N458" s="16"/>
    </row>
    <row r="459" spans="1:14" x14ac:dyDescent="0.25">
      <c r="A459" s="104"/>
      <c r="B459" s="107"/>
      <c r="C459" s="5" t="s">
        <v>21</v>
      </c>
      <c r="D459" s="6">
        <v>20</v>
      </c>
      <c r="E459" s="16">
        <f t="shared" si="39"/>
        <v>1207.6246995312504</v>
      </c>
      <c r="F459" s="16">
        <f t="shared" si="39"/>
        <v>2536.0118690156241</v>
      </c>
      <c r="G459" s="16">
        <f t="shared" si="39"/>
        <v>2898.2992788750007</v>
      </c>
      <c r="H459" s="16">
        <f t="shared" si="39"/>
        <v>3381.3491586875002</v>
      </c>
      <c r="I459" s="16">
        <f t="shared" si="39"/>
        <v>3381.3491586875002</v>
      </c>
      <c r="J459" s="16"/>
      <c r="K459" s="16"/>
      <c r="L459" s="16"/>
      <c r="M459" s="16"/>
      <c r="N459" s="16"/>
    </row>
    <row r="460" spans="1:14" ht="13.2" customHeight="1" x14ac:dyDescent="0.25">
      <c r="A460" s="104"/>
      <c r="B460" s="107" t="s">
        <v>23</v>
      </c>
      <c r="C460" s="5" t="s">
        <v>20</v>
      </c>
      <c r="D460" s="6">
        <v>10</v>
      </c>
      <c r="E460" s="16">
        <f t="shared" si="39"/>
        <v>2625.2710859375011</v>
      </c>
      <c r="F460" s="16">
        <f t="shared" si="39"/>
        <v>5513.0692804687487</v>
      </c>
      <c r="G460" s="16">
        <f t="shared" si="39"/>
        <v>6300.6506062500021</v>
      </c>
      <c r="H460" s="16">
        <f t="shared" si="39"/>
        <v>7350.7590406250001</v>
      </c>
      <c r="I460" s="16">
        <f t="shared" si="39"/>
        <v>7350.7590406250001</v>
      </c>
      <c r="J460" s="16"/>
      <c r="K460" s="16"/>
      <c r="L460" s="16"/>
      <c r="M460" s="16"/>
      <c r="N460" s="16"/>
    </row>
    <row r="461" spans="1:14" x14ac:dyDescent="0.25">
      <c r="A461" s="104"/>
      <c r="B461" s="107"/>
      <c r="C461" s="5" t="s">
        <v>21</v>
      </c>
      <c r="D461" s="6">
        <v>15</v>
      </c>
      <c r="E461" s="16">
        <f t="shared" si="39"/>
        <v>1680.1734950000002</v>
      </c>
      <c r="F461" s="16">
        <f t="shared" si="39"/>
        <v>3528.3643395000004</v>
      </c>
      <c r="G461" s="16">
        <f t="shared" si="39"/>
        <v>4032.4163880000006</v>
      </c>
      <c r="H461" s="16">
        <f t="shared" si="39"/>
        <v>4704.4857860000011</v>
      </c>
      <c r="I461" s="16">
        <f t="shared" si="39"/>
        <v>4704.4857860000011</v>
      </c>
      <c r="J461" s="16"/>
      <c r="K461" s="16"/>
      <c r="L461" s="16"/>
      <c r="M461" s="16"/>
      <c r="N461" s="16"/>
    </row>
    <row r="462" spans="1:14" ht="20.25" customHeight="1" x14ac:dyDescent="0.25">
      <c r="A462" s="104"/>
      <c r="B462" s="107" t="s">
        <v>24</v>
      </c>
      <c r="C462" s="5" t="s">
        <v>20</v>
      </c>
      <c r="D462" s="6">
        <v>15</v>
      </c>
      <c r="E462" s="16">
        <f t="shared" si="39"/>
        <v>1680.1734950000002</v>
      </c>
      <c r="F462" s="16">
        <f t="shared" si="39"/>
        <v>3528.3643395000004</v>
      </c>
      <c r="G462" s="16">
        <f t="shared" si="39"/>
        <v>4032.4163880000006</v>
      </c>
      <c r="H462" s="16">
        <f t="shared" si="39"/>
        <v>4704.4857860000011</v>
      </c>
      <c r="I462" s="16">
        <f t="shared" si="39"/>
        <v>4704.4857860000011</v>
      </c>
      <c r="J462" s="16"/>
      <c r="K462" s="16"/>
      <c r="L462" s="16"/>
      <c r="M462" s="16"/>
      <c r="N462" s="16"/>
    </row>
    <row r="463" spans="1:14" x14ac:dyDescent="0.25">
      <c r="A463" s="104"/>
      <c r="B463" s="107"/>
      <c r="C463" s="5" t="s">
        <v>21</v>
      </c>
      <c r="D463" s="6">
        <v>20</v>
      </c>
      <c r="E463" s="16">
        <f t="shared" si="39"/>
        <v>1207.6246995312504</v>
      </c>
      <c r="F463" s="16">
        <f t="shared" si="39"/>
        <v>2536.0118690156241</v>
      </c>
      <c r="G463" s="16">
        <f t="shared" si="39"/>
        <v>2898.2992788750007</v>
      </c>
      <c r="H463" s="16">
        <f t="shared" si="39"/>
        <v>3381.3491586875002</v>
      </c>
      <c r="I463" s="16">
        <f t="shared" si="39"/>
        <v>3381.3491586875002</v>
      </c>
      <c r="J463" s="16"/>
      <c r="K463" s="16"/>
      <c r="L463" s="16"/>
      <c r="M463" s="16"/>
      <c r="N463" s="16"/>
    </row>
    <row r="464" spans="1:14" ht="19.5" customHeight="1" x14ac:dyDescent="0.25">
      <c r="A464" s="104"/>
      <c r="B464" s="107" t="s">
        <v>25</v>
      </c>
      <c r="C464" s="5" t="s">
        <v>20</v>
      </c>
      <c r="D464" s="6">
        <v>10</v>
      </c>
      <c r="E464" s="16">
        <f t="shared" si="39"/>
        <v>2625.2710859375011</v>
      </c>
      <c r="F464" s="16">
        <f t="shared" si="39"/>
        <v>5513.0692804687487</v>
      </c>
      <c r="G464" s="16">
        <f t="shared" si="39"/>
        <v>6300.6506062500021</v>
      </c>
      <c r="H464" s="16">
        <f t="shared" si="39"/>
        <v>7350.7590406250001</v>
      </c>
      <c r="I464" s="16">
        <f t="shared" si="39"/>
        <v>7350.7590406250001</v>
      </c>
      <c r="J464" s="16"/>
      <c r="K464" s="16"/>
      <c r="L464" s="16"/>
      <c r="M464" s="16"/>
      <c r="N464" s="16"/>
    </row>
    <row r="465" spans="1:14" x14ac:dyDescent="0.25">
      <c r="A465" s="104"/>
      <c r="B465" s="107"/>
      <c r="C465" s="5" t="s">
        <v>21</v>
      </c>
      <c r="D465" s="6">
        <v>15</v>
      </c>
      <c r="E465" s="16">
        <f t="shared" si="39"/>
        <v>1680.1734950000002</v>
      </c>
      <c r="F465" s="16">
        <f t="shared" si="39"/>
        <v>3528.3643395000004</v>
      </c>
      <c r="G465" s="16">
        <f t="shared" si="39"/>
        <v>4032.4163880000006</v>
      </c>
      <c r="H465" s="16">
        <f t="shared" si="39"/>
        <v>4704.4857860000011</v>
      </c>
      <c r="I465" s="16">
        <f t="shared" si="39"/>
        <v>4704.4857860000011</v>
      </c>
      <c r="J465" s="16"/>
      <c r="K465" s="16"/>
      <c r="L465" s="16"/>
      <c r="M465" s="16"/>
      <c r="N465" s="16"/>
    </row>
    <row r="466" spans="1:14" ht="27.75" customHeight="1" x14ac:dyDescent="0.25">
      <c r="A466" s="104"/>
      <c r="B466" s="107" t="s">
        <v>26</v>
      </c>
      <c r="C466" s="5" t="s">
        <v>20</v>
      </c>
      <c r="D466" s="6">
        <v>10</v>
      </c>
      <c r="E466" s="16">
        <f t="shared" si="39"/>
        <v>2730.2819293750008</v>
      </c>
      <c r="F466" s="16">
        <f t="shared" si="39"/>
        <v>5733.5920516874985</v>
      </c>
      <c r="G466" s="16">
        <f t="shared" si="39"/>
        <v>6552.6766305000028</v>
      </c>
      <c r="H466" s="16">
        <f t="shared" si="39"/>
        <v>7644.7894022500004</v>
      </c>
      <c r="I466" s="16">
        <f t="shared" si="39"/>
        <v>7644.7894022500004</v>
      </c>
      <c r="J466" s="16"/>
      <c r="K466" s="16"/>
      <c r="L466" s="16"/>
      <c r="M466" s="16"/>
      <c r="N466" s="16"/>
    </row>
    <row r="467" spans="1:14" x14ac:dyDescent="0.25">
      <c r="A467" s="104"/>
      <c r="B467" s="107"/>
      <c r="C467" s="5" t="s">
        <v>21</v>
      </c>
      <c r="D467" s="6">
        <v>10</v>
      </c>
      <c r="E467" s="16">
        <f t="shared" si="39"/>
        <v>2625.2710859375011</v>
      </c>
      <c r="F467" s="16">
        <f t="shared" si="39"/>
        <v>5513.0692804687487</v>
      </c>
      <c r="G467" s="16">
        <f t="shared" si="39"/>
        <v>6300.6506062500021</v>
      </c>
      <c r="H467" s="16">
        <f t="shared" si="39"/>
        <v>7350.7590406250001</v>
      </c>
      <c r="I467" s="16">
        <f t="shared" si="39"/>
        <v>7350.7590406250001</v>
      </c>
      <c r="J467" s="16"/>
      <c r="K467" s="16"/>
      <c r="L467" s="16"/>
      <c r="M467" s="16"/>
      <c r="N467" s="16"/>
    </row>
    <row r="468" spans="1:14" ht="29.25" customHeight="1" x14ac:dyDescent="0.25">
      <c r="A468" s="104"/>
      <c r="B468" s="107" t="s">
        <v>27</v>
      </c>
      <c r="C468" s="5" t="s">
        <v>20</v>
      </c>
      <c r="D468" s="6">
        <v>5</v>
      </c>
      <c r="E468" s="16">
        <f t="shared" si="39"/>
        <v>7560.7807275000023</v>
      </c>
      <c r="F468" s="16">
        <f t="shared" si="39"/>
        <v>15877.639527749996</v>
      </c>
      <c r="G468" s="16">
        <f t="shared" si="39"/>
        <v>18145.873746000008</v>
      </c>
      <c r="H468" s="16">
        <f t="shared" si="39"/>
        <v>21170.186037000003</v>
      </c>
      <c r="I468" s="16">
        <f t="shared" si="39"/>
        <v>21170.186037000003</v>
      </c>
      <c r="J468" s="16"/>
      <c r="K468" s="16"/>
      <c r="L468" s="16"/>
      <c r="M468" s="16"/>
      <c r="N468" s="16"/>
    </row>
    <row r="469" spans="1:14" x14ac:dyDescent="0.25">
      <c r="A469" s="104"/>
      <c r="B469" s="107"/>
      <c r="C469" s="5" t="s">
        <v>21</v>
      </c>
      <c r="D469" s="6">
        <v>5</v>
      </c>
      <c r="E469" s="16">
        <f t="shared" si="39"/>
        <v>7350.7590406250019</v>
      </c>
      <c r="F469" s="16">
        <f t="shared" si="39"/>
        <v>15436.593985312496</v>
      </c>
      <c r="G469" s="16">
        <f t="shared" si="39"/>
        <v>17641.821697500007</v>
      </c>
      <c r="H469" s="16">
        <f t="shared" si="39"/>
        <v>20582.125313750003</v>
      </c>
      <c r="I469" s="16">
        <f t="shared" si="39"/>
        <v>20582.125313750003</v>
      </c>
      <c r="J469" s="16"/>
      <c r="K469" s="16"/>
      <c r="L469" s="16"/>
      <c r="M469" s="16"/>
      <c r="N469" s="16"/>
    </row>
    <row r="470" spans="1:14" ht="13.2" customHeight="1" x14ac:dyDescent="0.25">
      <c r="A470" s="104" t="s">
        <v>28</v>
      </c>
      <c r="B470" s="107" t="s">
        <v>29</v>
      </c>
      <c r="C470" s="5" t="s">
        <v>20</v>
      </c>
      <c r="D470" s="6">
        <v>6</v>
      </c>
      <c r="E470" s="16">
        <f t="shared" si="39"/>
        <v>8568.8848245000008</v>
      </c>
      <c r="F470" s="16">
        <f t="shared" si="39"/>
        <v>17994.658131450004</v>
      </c>
      <c r="G470" s="16">
        <f t="shared" si="39"/>
        <v>20565.323578799998</v>
      </c>
      <c r="H470" s="16">
        <f t="shared" si="39"/>
        <v>23992.877508599991</v>
      </c>
      <c r="I470" s="16">
        <f t="shared" si="39"/>
        <v>23992.877508599991</v>
      </c>
      <c r="J470" s="16">
        <f t="shared" si="39"/>
        <v>7258.349498399999</v>
      </c>
      <c r="K470" s="16">
        <f t="shared" si="39"/>
        <v>14516.698996799998</v>
      </c>
      <c r="L470" s="16">
        <f t="shared" si="39"/>
        <v>17420.038796160003</v>
      </c>
      <c r="M470" s="16">
        <f t="shared" si="39"/>
        <v>20323.378595519996</v>
      </c>
      <c r="N470" s="16">
        <f t="shared" si="39"/>
        <v>20323.378595519996</v>
      </c>
    </row>
    <row r="471" spans="1:14" x14ac:dyDescent="0.25">
      <c r="A471" s="104"/>
      <c r="B471" s="107"/>
      <c r="C471" s="5" t="s">
        <v>21</v>
      </c>
      <c r="D471" s="6">
        <v>10</v>
      </c>
      <c r="E471" s="16">
        <f t="shared" si="39"/>
        <v>4838.8996656000008</v>
      </c>
      <c r="F471" s="16">
        <f t="shared" si="39"/>
        <v>10161.689297760004</v>
      </c>
      <c r="G471" s="16">
        <f t="shared" si="39"/>
        <v>11613.359197440002</v>
      </c>
      <c r="H471" s="16">
        <f t="shared" si="39"/>
        <v>13548.919063679999</v>
      </c>
      <c r="I471" s="16">
        <f t="shared" si="39"/>
        <v>13548.919063679999</v>
      </c>
      <c r="J471" s="16">
        <f t="shared" si="39"/>
        <v>4355.0096990400007</v>
      </c>
      <c r="K471" s="16">
        <f t="shared" si="39"/>
        <v>8710.0193980800013</v>
      </c>
      <c r="L471" s="16">
        <f t="shared" si="39"/>
        <v>10452.023277695998</v>
      </c>
      <c r="M471" s="16">
        <f t="shared" si="39"/>
        <v>12194.027157311997</v>
      </c>
      <c r="N471" s="16">
        <f t="shared" si="39"/>
        <v>12194.027157311997</v>
      </c>
    </row>
    <row r="472" spans="1:14" ht="13.2" customHeight="1" x14ac:dyDescent="0.25">
      <c r="A472" s="104"/>
      <c r="B472" s="107" t="s">
        <v>30</v>
      </c>
      <c r="C472" s="5" t="s">
        <v>20</v>
      </c>
      <c r="D472" s="6">
        <v>0</v>
      </c>
      <c r="E472" s="16">
        <f t="shared" ref="E472:N487" si="40">E156*E409</f>
        <v>0</v>
      </c>
      <c r="F472" s="16">
        <f t="shared" si="40"/>
        <v>0</v>
      </c>
      <c r="G472" s="16">
        <f t="shared" si="40"/>
        <v>0</v>
      </c>
      <c r="H472" s="16">
        <f t="shared" si="40"/>
        <v>0</v>
      </c>
      <c r="I472" s="16">
        <f t="shared" si="40"/>
        <v>0</v>
      </c>
      <c r="J472" s="16">
        <f t="shared" si="40"/>
        <v>0</v>
      </c>
      <c r="K472" s="16">
        <f t="shared" si="40"/>
        <v>0</v>
      </c>
      <c r="L472" s="16">
        <f t="shared" si="40"/>
        <v>0</v>
      </c>
      <c r="M472" s="16">
        <f t="shared" si="40"/>
        <v>0</v>
      </c>
      <c r="N472" s="16">
        <f t="shared" si="40"/>
        <v>0</v>
      </c>
    </row>
    <row r="473" spans="1:14" x14ac:dyDescent="0.25">
      <c r="A473" s="104"/>
      <c r="B473" s="107"/>
      <c r="C473" s="5" t="s">
        <v>21</v>
      </c>
      <c r="D473" s="6">
        <v>12</v>
      </c>
      <c r="E473" s="16">
        <f t="shared" si="40"/>
        <v>3906.4033758750006</v>
      </c>
      <c r="F473" s="16">
        <f t="shared" si="40"/>
        <v>8203.4470893375037</v>
      </c>
      <c r="G473" s="16">
        <f t="shared" si="40"/>
        <v>9375.3681020999993</v>
      </c>
      <c r="H473" s="16">
        <f t="shared" si="40"/>
        <v>10937.929452449996</v>
      </c>
      <c r="I473" s="16">
        <f t="shared" si="40"/>
        <v>10937.929452449996</v>
      </c>
      <c r="J473" s="16">
        <f t="shared" si="40"/>
        <v>3629.1747491999995</v>
      </c>
      <c r="K473" s="16">
        <f t="shared" si="40"/>
        <v>7258.349498399999</v>
      </c>
      <c r="L473" s="16">
        <f t="shared" si="40"/>
        <v>8710.0193980800013</v>
      </c>
      <c r="M473" s="16">
        <f t="shared" si="40"/>
        <v>10161.689297759998</v>
      </c>
      <c r="N473" s="16">
        <f t="shared" si="40"/>
        <v>10161.689297759998</v>
      </c>
    </row>
    <row r="474" spans="1:14" ht="13.2" customHeight="1" x14ac:dyDescent="0.25">
      <c r="A474" s="104"/>
      <c r="B474" s="107" t="s">
        <v>31</v>
      </c>
      <c r="C474" s="5" t="s">
        <v>20</v>
      </c>
      <c r="D474" s="6">
        <v>6</v>
      </c>
      <c r="E474" s="16">
        <f t="shared" si="40"/>
        <v>8820.9108487500016</v>
      </c>
      <c r="F474" s="16">
        <f t="shared" si="40"/>
        <v>18523.912782375006</v>
      </c>
      <c r="G474" s="16">
        <f t="shared" si="40"/>
        <v>21170.186036999999</v>
      </c>
      <c r="H474" s="16">
        <f t="shared" si="40"/>
        <v>24698.550376499992</v>
      </c>
      <c r="I474" s="16">
        <f t="shared" si="40"/>
        <v>24698.550376499992</v>
      </c>
      <c r="J474" s="16">
        <f t="shared" si="40"/>
        <v>7258.349498399999</v>
      </c>
      <c r="K474" s="16">
        <f t="shared" si="40"/>
        <v>14516.698996799998</v>
      </c>
      <c r="L474" s="16">
        <f t="shared" si="40"/>
        <v>17420.038796160003</v>
      </c>
      <c r="M474" s="16">
        <f t="shared" si="40"/>
        <v>20323.378595519996</v>
      </c>
      <c r="N474" s="16">
        <f t="shared" si="40"/>
        <v>20323.378595519996</v>
      </c>
    </row>
    <row r="475" spans="1:14" x14ac:dyDescent="0.25">
      <c r="A475" s="104"/>
      <c r="B475" s="107"/>
      <c r="C475" s="5" t="s">
        <v>21</v>
      </c>
      <c r="D475" s="6">
        <v>6</v>
      </c>
      <c r="E475" s="16">
        <f t="shared" si="40"/>
        <v>8316.8588002500019</v>
      </c>
      <c r="F475" s="16">
        <f t="shared" si="40"/>
        <v>17465.403480525005</v>
      </c>
      <c r="G475" s="16">
        <f t="shared" si="40"/>
        <v>19960.461120599997</v>
      </c>
      <c r="H475" s="16">
        <f t="shared" si="40"/>
        <v>23287.204640699991</v>
      </c>
      <c r="I475" s="16">
        <f t="shared" si="40"/>
        <v>23287.204640699991</v>
      </c>
      <c r="J475" s="16">
        <f t="shared" si="40"/>
        <v>7258.349498399999</v>
      </c>
      <c r="K475" s="16">
        <f t="shared" si="40"/>
        <v>14516.698996799998</v>
      </c>
      <c r="L475" s="16">
        <f t="shared" si="40"/>
        <v>17420.038796160003</v>
      </c>
      <c r="M475" s="16">
        <f t="shared" si="40"/>
        <v>20323.378595519996</v>
      </c>
      <c r="N475" s="16">
        <f t="shared" si="40"/>
        <v>20323.378595519996</v>
      </c>
    </row>
    <row r="476" spans="1:14" ht="13.2" customHeight="1" x14ac:dyDescent="0.25">
      <c r="A476" s="104"/>
      <c r="B476" s="105" t="s">
        <v>32</v>
      </c>
      <c r="C476" s="5" t="s">
        <v>20</v>
      </c>
      <c r="D476" s="6">
        <v>6</v>
      </c>
      <c r="E476" s="16">
        <f t="shared" si="40"/>
        <v>8820.9108487500016</v>
      </c>
      <c r="F476" s="16">
        <f t="shared" si="40"/>
        <v>18523.912782375006</v>
      </c>
      <c r="G476" s="16">
        <f t="shared" si="40"/>
        <v>21170.186036999999</v>
      </c>
      <c r="H476" s="16">
        <f t="shared" si="40"/>
        <v>24698.550376499992</v>
      </c>
      <c r="I476" s="16">
        <f t="shared" si="40"/>
        <v>24698.550376499992</v>
      </c>
      <c r="J476" s="16">
        <f t="shared" si="40"/>
        <v>7258.349498399999</v>
      </c>
      <c r="K476" s="16">
        <f t="shared" si="40"/>
        <v>14516.698996799998</v>
      </c>
      <c r="L476" s="16">
        <f t="shared" si="40"/>
        <v>17420.038796160003</v>
      </c>
      <c r="M476" s="16">
        <f t="shared" si="40"/>
        <v>20323.378595519996</v>
      </c>
      <c r="N476" s="16">
        <f t="shared" si="40"/>
        <v>20323.378595519996</v>
      </c>
    </row>
    <row r="477" spans="1:14" x14ac:dyDescent="0.25">
      <c r="A477" s="104"/>
      <c r="B477" s="105"/>
      <c r="C477" s="5" t="s">
        <v>21</v>
      </c>
      <c r="D477" s="6">
        <v>8</v>
      </c>
      <c r="E477" s="16">
        <f t="shared" si="40"/>
        <v>6237.644100187501</v>
      </c>
      <c r="F477" s="16">
        <f t="shared" si="40"/>
        <v>13099.05261039375</v>
      </c>
      <c r="G477" s="16">
        <f t="shared" si="40"/>
        <v>14970.34584045</v>
      </c>
      <c r="H477" s="16">
        <f t="shared" si="40"/>
        <v>17465.403480525001</v>
      </c>
      <c r="I477" s="16">
        <f t="shared" si="40"/>
        <v>17465.403480525001</v>
      </c>
      <c r="J477" s="16">
        <f t="shared" si="40"/>
        <v>5443.7621238000002</v>
      </c>
      <c r="K477" s="16">
        <f t="shared" si="40"/>
        <v>10887.5242476</v>
      </c>
      <c r="L477" s="16">
        <f t="shared" si="40"/>
        <v>13065.029097119997</v>
      </c>
      <c r="M477" s="16">
        <f t="shared" si="40"/>
        <v>15242.533946640002</v>
      </c>
      <c r="N477" s="16">
        <f t="shared" si="40"/>
        <v>15242.533946640002</v>
      </c>
    </row>
    <row r="478" spans="1:14" ht="13.2" customHeight="1" x14ac:dyDescent="0.25">
      <c r="A478" s="104"/>
      <c r="B478" s="105" t="s">
        <v>33</v>
      </c>
      <c r="C478" s="5" t="s">
        <v>20</v>
      </c>
      <c r="D478" s="6">
        <v>6</v>
      </c>
      <c r="E478" s="16">
        <f t="shared" si="40"/>
        <v>9072.9368730000024</v>
      </c>
      <c r="F478" s="16">
        <f t="shared" si="40"/>
        <v>19053.167433300008</v>
      </c>
      <c r="G478" s="16">
        <f t="shared" si="40"/>
        <v>21775.048495199997</v>
      </c>
      <c r="H478" s="16">
        <f t="shared" si="40"/>
        <v>25404.223244399993</v>
      </c>
      <c r="I478" s="16">
        <f t="shared" si="40"/>
        <v>25404.223244399993</v>
      </c>
      <c r="J478" s="16">
        <f t="shared" si="40"/>
        <v>7258.349498399999</v>
      </c>
      <c r="K478" s="16">
        <f t="shared" si="40"/>
        <v>14516.698996799998</v>
      </c>
      <c r="L478" s="16">
        <f t="shared" si="40"/>
        <v>17420.038796160003</v>
      </c>
      <c r="M478" s="16">
        <f t="shared" si="40"/>
        <v>20323.378595519996</v>
      </c>
      <c r="N478" s="16">
        <f t="shared" si="40"/>
        <v>20323.378595519996</v>
      </c>
    </row>
    <row r="479" spans="1:14" x14ac:dyDescent="0.25">
      <c r="A479" s="104"/>
      <c r="B479" s="105"/>
      <c r="C479" s="5" t="s">
        <v>21</v>
      </c>
      <c r="D479" s="6">
        <v>6</v>
      </c>
      <c r="E479" s="16">
        <f t="shared" si="40"/>
        <v>8568.8848245000008</v>
      </c>
      <c r="F479" s="16">
        <f t="shared" si="40"/>
        <v>17994.658131450004</v>
      </c>
      <c r="G479" s="16">
        <f t="shared" si="40"/>
        <v>20565.323578799998</v>
      </c>
      <c r="H479" s="16">
        <f t="shared" si="40"/>
        <v>23992.877508599991</v>
      </c>
      <c r="I479" s="16">
        <f t="shared" si="40"/>
        <v>23992.877508599991</v>
      </c>
      <c r="J479" s="16">
        <f t="shared" si="40"/>
        <v>7258.349498399999</v>
      </c>
      <c r="K479" s="16">
        <f t="shared" si="40"/>
        <v>14516.698996799998</v>
      </c>
      <c r="L479" s="16">
        <f t="shared" si="40"/>
        <v>17420.038796160003</v>
      </c>
      <c r="M479" s="16">
        <f t="shared" si="40"/>
        <v>20323.378595519996</v>
      </c>
      <c r="N479" s="16">
        <f t="shared" si="40"/>
        <v>20323.378595519996</v>
      </c>
    </row>
    <row r="480" spans="1:14" ht="13.2" customHeight="1" x14ac:dyDescent="0.25">
      <c r="A480" s="104"/>
      <c r="B480" s="105" t="s">
        <v>34</v>
      </c>
      <c r="C480" s="5" t="s">
        <v>20</v>
      </c>
      <c r="D480" s="6">
        <v>6</v>
      </c>
      <c r="E480" s="16">
        <f t="shared" si="40"/>
        <v>8820.9108487500016</v>
      </c>
      <c r="F480" s="16">
        <f t="shared" si="40"/>
        <v>18523.912782375006</v>
      </c>
      <c r="G480" s="16">
        <f t="shared" si="40"/>
        <v>21170.186036999999</v>
      </c>
      <c r="H480" s="16">
        <f t="shared" si="40"/>
        <v>24698.550376499992</v>
      </c>
      <c r="I480" s="16">
        <f t="shared" si="40"/>
        <v>24698.550376499992</v>
      </c>
      <c r="J480" s="16">
        <f t="shared" si="40"/>
        <v>7258.349498399999</v>
      </c>
      <c r="K480" s="16">
        <f t="shared" si="40"/>
        <v>14516.698996799998</v>
      </c>
      <c r="L480" s="16">
        <f t="shared" si="40"/>
        <v>17420.038796160003</v>
      </c>
      <c r="M480" s="16">
        <f t="shared" si="40"/>
        <v>20323.378595519996</v>
      </c>
      <c r="N480" s="16">
        <f t="shared" si="40"/>
        <v>20323.378595519996</v>
      </c>
    </row>
    <row r="481" spans="1:14" x14ac:dyDescent="0.25">
      <c r="A481" s="104"/>
      <c r="B481" s="105"/>
      <c r="C481" s="5" t="s">
        <v>21</v>
      </c>
      <c r="D481" s="6">
        <v>10</v>
      </c>
      <c r="E481" s="16">
        <f t="shared" si="40"/>
        <v>4990.1152801500011</v>
      </c>
      <c r="F481" s="16">
        <f t="shared" si="40"/>
        <v>10479.242088315003</v>
      </c>
      <c r="G481" s="16">
        <f t="shared" si="40"/>
        <v>11976.27667236</v>
      </c>
      <c r="H481" s="16">
        <f t="shared" si="40"/>
        <v>13972.322784419999</v>
      </c>
      <c r="I481" s="16">
        <f t="shared" si="40"/>
        <v>13972.322784419999</v>
      </c>
      <c r="J481" s="16">
        <f t="shared" si="40"/>
        <v>4355.0096990400007</v>
      </c>
      <c r="K481" s="16">
        <f t="shared" si="40"/>
        <v>8710.0193980800013</v>
      </c>
      <c r="L481" s="16">
        <f t="shared" si="40"/>
        <v>10452.023277695998</v>
      </c>
      <c r="M481" s="16">
        <f t="shared" si="40"/>
        <v>12194.027157311997</v>
      </c>
      <c r="N481" s="16">
        <f t="shared" si="40"/>
        <v>12194.027157311997</v>
      </c>
    </row>
    <row r="482" spans="1:14" ht="13.2" customHeight="1" x14ac:dyDescent="0.25">
      <c r="A482" s="104"/>
      <c r="B482" s="105" t="s">
        <v>35</v>
      </c>
      <c r="C482" s="5" t="s">
        <v>20</v>
      </c>
      <c r="D482" s="6">
        <v>6</v>
      </c>
      <c r="E482" s="16">
        <f t="shared" si="40"/>
        <v>9072.9368730000024</v>
      </c>
      <c r="F482" s="16">
        <f t="shared" si="40"/>
        <v>19053.167433300008</v>
      </c>
      <c r="G482" s="16">
        <f t="shared" si="40"/>
        <v>21775.048495199997</v>
      </c>
      <c r="H482" s="16">
        <f t="shared" si="40"/>
        <v>25404.223244399993</v>
      </c>
      <c r="I482" s="16">
        <f t="shared" si="40"/>
        <v>25404.223244399993</v>
      </c>
      <c r="J482" s="16">
        <f t="shared" si="40"/>
        <v>7258.349498399999</v>
      </c>
      <c r="K482" s="16">
        <f t="shared" si="40"/>
        <v>14516.698996799998</v>
      </c>
      <c r="L482" s="16">
        <f t="shared" si="40"/>
        <v>17420.038796160003</v>
      </c>
      <c r="M482" s="16">
        <f t="shared" si="40"/>
        <v>20323.378595519996</v>
      </c>
      <c r="N482" s="16">
        <f t="shared" si="40"/>
        <v>20323.378595519996</v>
      </c>
    </row>
    <row r="483" spans="1:14" x14ac:dyDescent="0.25">
      <c r="A483" s="104"/>
      <c r="B483" s="105"/>
      <c r="C483" s="5" t="s">
        <v>21</v>
      </c>
      <c r="D483" s="6">
        <v>8</v>
      </c>
      <c r="E483" s="16">
        <f t="shared" si="40"/>
        <v>6426.6636183750006</v>
      </c>
      <c r="F483" s="16">
        <f t="shared" si="40"/>
        <v>13495.993598587502</v>
      </c>
      <c r="G483" s="16">
        <f t="shared" si="40"/>
        <v>15423.9926841</v>
      </c>
      <c r="H483" s="16">
        <f t="shared" si="40"/>
        <v>17994.658131450004</v>
      </c>
      <c r="I483" s="16">
        <f t="shared" si="40"/>
        <v>17994.658131450004</v>
      </c>
      <c r="J483" s="16">
        <f t="shared" si="40"/>
        <v>5443.7621238000002</v>
      </c>
      <c r="K483" s="16">
        <f t="shared" si="40"/>
        <v>10887.5242476</v>
      </c>
      <c r="L483" s="16">
        <f t="shared" si="40"/>
        <v>13065.029097119997</v>
      </c>
      <c r="M483" s="16">
        <f t="shared" si="40"/>
        <v>15242.533946640002</v>
      </c>
      <c r="N483" s="16">
        <f t="shared" si="40"/>
        <v>15242.533946640002</v>
      </c>
    </row>
    <row r="484" spans="1:14" ht="13.2" customHeight="1" x14ac:dyDescent="0.25">
      <c r="A484" s="104"/>
      <c r="B484" s="105" t="s">
        <v>36</v>
      </c>
      <c r="C484" s="5" t="s">
        <v>20</v>
      </c>
      <c r="D484" s="6">
        <v>6</v>
      </c>
      <c r="E484" s="16">
        <f t="shared" si="40"/>
        <v>9072.9368730000024</v>
      </c>
      <c r="F484" s="16">
        <f t="shared" si="40"/>
        <v>19053.167433300008</v>
      </c>
      <c r="G484" s="16">
        <f t="shared" si="40"/>
        <v>21775.048495199997</v>
      </c>
      <c r="H484" s="16">
        <f t="shared" si="40"/>
        <v>25404.223244399993</v>
      </c>
      <c r="I484" s="16">
        <f t="shared" si="40"/>
        <v>25404.223244399993</v>
      </c>
      <c r="J484" s="16">
        <f t="shared" si="40"/>
        <v>7258.349498399999</v>
      </c>
      <c r="K484" s="16">
        <f t="shared" si="40"/>
        <v>14516.698996799998</v>
      </c>
      <c r="L484" s="16">
        <f t="shared" si="40"/>
        <v>17420.038796160003</v>
      </c>
      <c r="M484" s="16">
        <f t="shared" si="40"/>
        <v>20323.378595519996</v>
      </c>
      <c r="N484" s="16">
        <f t="shared" si="40"/>
        <v>20323.378595519996</v>
      </c>
    </row>
    <row r="485" spans="1:14" x14ac:dyDescent="0.25">
      <c r="A485" s="104"/>
      <c r="B485" s="105"/>
      <c r="C485" s="5" t="s">
        <v>21</v>
      </c>
      <c r="D485" s="6">
        <v>10</v>
      </c>
      <c r="E485" s="16">
        <f t="shared" si="40"/>
        <v>4990.1152801500011</v>
      </c>
      <c r="F485" s="16">
        <f t="shared" si="40"/>
        <v>10479.242088315003</v>
      </c>
      <c r="G485" s="16">
        <f t="shared" si="40"/>
        <v>11976.27667236</v>
      </c>
      <c r="H485" s="16">
        <f t="shared" si="40"/>
        <v>13972.322784419999</v>
      </c>
      <c r="I485" s="16">
        <f t="shared" si="40"/>
        <v>13972.322784419999</v>
      </c>
      <c r="J485" s="16">
        <f t="shared" si="40"/>
        <v>4355.0096990400007</v>
      </c>
      <c r="K485" s="16">
        <f t="shared" si="40"/>
        <v>8710.0193980800013</v>
      </c>
      <c r="L485" s="16">
        <f t="shared" si="40"/>
        <v>10452.023277695998</v>
      </c>
      <c r="M485" s="16">
        <f t="shared" si="40"/>
        <v>12194.027157311997</v>
      </c>
      <c r="N485" s="16">
        <f t="shared" si="40"/>
        <v>12194.027157311997</v>
      </c>
    </row>
    <row r="486" spans="1:14" ht="13.2" customHeight="1" x14ac:dyDescent="0.25">
      <c r="A486" s="104"/>
      <c r="B486" s="105" t="s">
        <v>37</v>
      </c>
      <c r="C486" s="5" t="s">
        <v>20</v>
      </c>
      <c r="D486" s="6">
        <v>6</v>
      </c>
      <c r="E486" s="16">
        <f t="shared" si="40"/>
        <v>9072.9368730000024</v>
      </c>
      <c r="F486" s="16">
        <f t="shared" si="40"/>
        <v>19053.167433300008</v>
      </c>
      <c r="G486" s="16">
        <f t="shared" si="40"/>
        <v>21775.048495199997</v>
      </c>
      <c r="H486" s="16">
        <f t="shared" si="40"/>
        <v>25404.223244399993</v>
      </c>
      <c r="I486" s="16">
        <f t="shared" si="40"/>
        <v>25404.223244399993</v>
      </c>
      <c r="J486" s="16">
        <f t="shared" si="40"/>
        <v>7258.349498399999</v>
      </c>
      <c r="K486" s="16">
        <f t="shared" si="40"/>
        <v>14516.698996799998</v>
      </c>
      <c r="L486" s="16">
        <f t="shared" si="40"/>
        <v>17420.038796160003</v>
      </c>
      <c r="M486" s="16">
        <f t="shared" si="40"/>
        <v>20323.378595519996</v>
      </c>
      <c r="N486" s="16">
        <f t="shared" si="40"/>
        <v>20323.378595519996</v>
      </c>
    </row>
    <row r="487" spans="1:14" x14ac:dyDescent="0.25">
      <c r="A487" s="104"/>
      <c r="B487" s="105"/>
      <c r="C487" s="5" t="s">
        <v>21</v>
      </c>
      <c r="D487" s="6">
        <v>10</v>
      </c>
      <c r="E487" s="16">
        <f t="shared" si="40"/>
        <v>4990.1152801500011</v>
      </c>
      <c r="F487" s="16">
        <f t="shared" si="40"/>
        <v>10479.242088315003</v>
      </c>
      <c r="G487" s="16">
        <f t="shared" si="40"/>
        <v>11976.27667236</v>
      </c>
      <c r="H487" s="16">
        <f t="shared" si="40"/>
        <v>13972.322784419999</v>
      </c>
      <c r="I487" s="16">
        <f t="shared" si="40"/>
        <v>13972.322784419999</v>
      </c>
      <c r="J487" s="16">
        <f t="shared" si="40"/>
        <v>4355.0096990400007</v>
      </c>
      <c r="K487" s="16">
        <f t="shared" si="40"/>
        <v>8710.0193980800013</v>
      </c>
      <c r="L487" s="16">
        <f t="shared" si="40"/>
        <v>10452.023277695998</v>
      </c>
      <c r="M487" s="16">
        <f t="shared" si="40"/>
        <v>12194.027157311997</v>
      </c>
      <c r="N487" s="16">
        <f t="shared" si="40"/>
        <v>12194.027157311997</v>
      </c>
    </row>
    <row r="488" spans="1:14" ht="13.2" customHeight="1" x14ac:dyDescent="0.25">
      <c r="A488" s="104"/>
      <c r="B488" s="105" t="s">
        <v>38</v>
      </c>
      <c r="C488" s="5" t="s">
        <v>20</v>
      </c>
      <c r="D488" s="6">
        <v>0</v>
      </c>
      <c r="E488" s="16">
        <f t="shared" ref="E488:N503" si="41">E172*E425</f>
        <v>0</v>
      </c>
      <c r="F488" s="16">
        <f t="shared" si="41"/>
        <v>0</v>
      </c>
      <c r="G488" s="16">
        <f t="shared" si="41"/>
        <v>0</v>
      </c>
      <c r="H488" s="16">
        <f t="shared" si="41"/>
        <v>0</v>
      </c>
      <c r="I488" s="16">
        <f t="shared" si="41"/>
        <v>0</v>
      </c>
      <c r="J488" s="16">
        <f t="shared" si="41"/>
        <v>0</v>
      </c>
      <c r="K488" s="16">
        <f t="shared" si="41"/>
        <v>0</v>
      </c>
      <c r="L488" s="16">
        <f t="shared" si="41"/>
        <v>0</v>
      </c>
      <c r="M488" s="16">
        <f t="shared" si="41"/>
        <v>0</v>
      </c>
      <c r="N488" s="16">
        <f t="shared" si="41"/>
        <v>0</v>
      </c>
    </row>
    <row r="489" spans="1:14" x14ac:dyDescent="0.25">
      <c r="A489" s="104"/>
      <c r="B489" s="105"/>
      <c r="C489" s="5" t="s">
        <v>21</v>
      </c>
      <c r="D489" s="6">
        <v>8</v>
      </c>
      <c r="E489" s="16">
        <f t="shared" si="41"/>
        <v>6426.6636183750006</v>
      </c>
      <c r="F489" s="16">
        <f t="shared" si="41"/>
        <v>13495.993598587502</v>
      </c>
      <c r="G489" s="16">
        <f t="shared" si="41"/>
        <v>15423.9926841</v>
      </c>
      <c r="H489" s="16">
        <f t="shared" si="41"/>
        <v>17994.658131450004</v>
      </c>
      <c r="I489" s="16">
        <f t="shared" si="41"/>
        <v>17994.658131450004</v>
      </c>
      <c r="J489" s="16">
        <f t="shared" si="41"/>
        <v>5443.7621238000002</v>
      </c>
      <c r="K489" s="16">
        <f t="shared" si="41"/>
        <v>10887.5242476</v>
      </c>
      <c r="L489" s="16">
        <f t="shared" si="41"/>
        <v>13065.029097119997</v>
      </c>
      <c r="M489" s="16">
        <f t="shared" si="41"/>
        <v>15242.533946640002</v>
      </c>
      <c r="N489" s="16">
        <f t="shared" si="41"/>
        <v>15242.533946640002</v>
      </c>
    </row>
    <row r="490" spans="1:14" ht="13.2" customHeight="1" x14ac:dyDescent="0.25">
      <c r="A490" s="104"/>
      <c r="B490" s="105" t="s">
        <v>39</v>
      </c>
      <c r="C490" s="5" t="s">
        <v>20</v>
      </c>
      <c r="D490" s="6">
        <v>0</v>
      </c>
      <c r="E490" s="16">
        <f t="shared" si="41"/>
        <v>0</v>
      </c>
      <c r="F490" s="16">
        <f t="shared" si="41"/>
        <v>0</v>
      </c>
      <c r="G490" s="16">
        <f t="shared" si="41"/>
        <v>0</v>
      </c>
      <c r="H490" s="16">
        <f t="shared" si="41"/>
        <v>0</v>
      </c>
      <c r="I490" s="16">
        <f t="shared" si="41"/>
        <v>0</v>
      </c>
      <c r="J490" s="16">
        <f t="shared" si="41"/>
        <v>0</v>
      </c>
      <c r="K490" s="16">
        <f t="shared" si="41"/>
        <v>0</v>
      </c>
      <c r="L490" s="16">
        <f t="shared" si="41"/>
        <v>0</v>
      </c>
      <c r="M490" s="16">
        <f t="shared" si="41"/>
        <v>0</v>
      </c>
      <c r="N490" s="16">
        <f t="shared" si="41"/>
        <v>0</v>
      </c>
    </row>
    <row r="491" spans="1:14" x14ac:dyDescent="0.25">
      <c r="A491" s="104"/>
      <c r="B491" s="105"/>
      <c r="C491" s="5" t="s">
        <v>21</v>
      </c>
      <c r="D491" s="6">
        <v>5</v>
      </c>
      <c r="E491" s="16">
        <f t="shared" si="41"/>
        <v>10585.093018500002</v>
      </c>
      <c r="F491" s="16">
        <f t="shared" si="41"/>
        <v>22228.695338850008</v>
      </c>
      <c r="G491" s="16">
        <f t="shared" si="41"/>
        <v>25404.223244400004</v>
      </c>
      <c r="H491" s="16">
        <f t="shared" si="41"/>
        <v>29638.260451799997</v>
      </c>
      <c r="I491" s="16">
        <f t="shared" si="41"/>
        <v>29638.260451799997</v>
      </c>
      <c r="J491" s="16">
        <f t="shared" si="41"/>
        <v>8710.0193980800013</v>
      </c>
      <c r="K491" s="16">
        <f t="shared" si="41"/>
        <v>17420.038796160003</v>
      </c>
      <c r="L491" s="16">
        <f t="shared" si="41"/>
        <v>20904.046555391997</v>
      </c>
      <c r="M491" s="16">
        <f t="shared" si="41"/>
        <v>24388.054314623994</v>
      </c>
      <c r="N491" s="16">
        <f t="shared" si="41"/>
        <v>24388.054314623994</v>
      </c>
    </row>
    <row r="492" spans="1:14" ht="12.75" customHeight="1" x14ac:dyDescent="0.25">
      <c r="A492" s="104"/>
      <c r="B492" s="105" t="s">
        <v>40</v>
      </c>
      <c r="C492" s="5" t="s">
        <v>20</v>
      </c>
      <c r="D492" s="6">
        <v>5</v>
      </c>
      <c r="E492" s="16">
        <f t="shared" si="41"/>
        <v>10887.524247600002</v>
      </c>
      <c r="F492" s="16">
        <f t="shared" si="41"/>
        <v>22863.800919960006</v>
      </c>
      <c r="G492" s="16">
        <f t="shared" si="41"/>
        <v>26130.058194240002</v>
      </c>
      <c r="H492" s="16">
        <f t="shared" si="41"/>
        <v>30485.06789328</v>
      </c>
      <c r="I492" s="16">
        <f t="shared" si="41"/>
        <v>30485.06789328</v>
      </c>
      <c r="J492" s="16">
        <f t="shared" si="41"/>
        <v>8710.0193980800013</v>
      </c>
      <c r="K492" s="16">
        <f t="shared" si="41"/>
        <v>17420.038796160003</v>
      </c>
      <c r="L492" s="16">
        <f t="shared" si="41"/>
        <v>20904.046555391997</v>
      </c>
      <c r="M492" s="16">
        <f t="shared" si="41"/>
        <v>24388.054314623994</v>
      </c>
      <c r="N492" s="16">
        <f t="shared" si="41"/>
        <v>24388.054314623994</v>
      </c>
    </row>
    <row r="493" spans="1:14" x14ac:dyDescent="0.25">
      <c r="A493" s="104"/>
      <c r="B493" s="105"/>
      <c r="C493" s="5" t="s">
        <v>21</v>
      </c>
      <c r="D493" s="6">
        <v>5</v>
      </c>
      <c r="E493" s="16">
        <f t="shared" si="41"/>
        <v>10585.093018500002</v>
      </c>
      <c r="F493" s="16">
        <f t="shared" si="41"/>
        <v>22228.695338850008</v>
      </c>
      <c r="G493" s="16">
        <f t="shared" si="41"/>
        <v>25404.223244400004</v>
      </c>
      <c r="H493" s="16">
        <f t="shared" si="41"/>
        <v>29638.260451799997</v>
      </c>
      <c r="I493" s="16">
        <f t="shared" si="41"/>
        <v>29638.260451799997</v>
      </c>
      <c r="J493" s="16">
        <f t="shared" si="41"/>
        <v>8710.0193980800013</v>
      </c>
      <c r="K493" s="16">
        <f t="shared" si="41"/>
        <v>17420.038796160003</v>
      </c>
      <c r="L493" s="16">
        <f t="shared" si="41"/>
        <v>20904.046555391997</v>
      </c>
      <c r="M493" s="16">
        <f t="shared" si="41"/>
        <v>24388.054314623994</v>
      </c>
      <c r="N493" s="16">
        <f t="shared" si="41"/>
        <v>24388.054314623994</v>
      </c>
    </row>
    <row r="494" spans="1:14" ht="13.2" customHeight="1" x14ac:dyDescent="0.25">
      <c r="A494" s="104"/>
      <c r="B494" s="105" t="s">
        <v>41</v>
      </c>
      <c r="C494" s="5" t="s">
        <v>20</v>
      </c>
      <c r="D494" s="6">
        <v>10</v>
      </c>
      <c r="E494" s="16">
        <f t="shared" si="41"/>
        <v>4990.1152801500011</v>
      </c>
      <c r="F494" s="16">
        <f t="shared" si="41"/>
        <v>10479.242088315003</v>
      </c>
      <c r="G494" s="16">
        <f t="shared" si="41"/>
        <v>11976.27667236</v>
      </c>
      <c r="H494" s="16">
        <f t="shared" si="41"/>
        <v>13972.322784419999</v>
      </c>
      <c r="I494" s="16">
        <f t="shared" si="41"/>
        <v>13972.322784419999</v>
      </c>
      <c r="J494" s="16">
        <f t="shared" si="41"/>
        <v>4355.0096990400007</v>
      </c>
      <c r="K494" s="16">
        <f t="shared" si="41"/>
        <v>8710.0193980800013</v>
      </c>
      <c r="L494" s="16">
        <f t="shared" si="41"/>
        <v>10452.023277695998</v>
      </c>
      <c r="M494" s="16">
        <f t="shared" si="41"/>
        <v>12194.027157311997</v>
      </c>
      <c r="N494" s="16">
        <f t="shared" si="41"/>
        <v>12194.027157311997</v>
      </c>
    </row>
    <row r="495" spans="1:14" x14ac:dyDescent="0.25">
      <c r="A495" s="104"/>
      <c r="B495" s="105"/>
      <c r="C495" s="5" t="s">
        <v>21</v>
      </c>
      <c r="D495" s="6">
        <v>15</v>
      </c>
      <c r="E495" s="16">
        <f t="shared" si="41"/>
        <v>3225.9331104000003</v>
      </c>
      <c r="F495" s="16">
        <f t="shared" si="41"/>
        <v>6774.4595318400015</v>
      </c>
      <c r="G495" s="16">
        <f t="shared" si="41"/>
        <v>7742.2394649600019</v>
      </c>
      <c r="H495" s="16">
        <f t="shared" si="41"/>
        <v>9032.6127091200015</v>
      </c>
      <c r="I495" s="16">
        <f t="shared" si="41"/>
        <v>9032.6127091200015</v>
      </c>
      <c r="J495" s="16">
        <f t="shared" si="41"/>
        <v>2903.3397993600006</v>
      </c>
      <c r="K495" s="16">
        <f t="shared" si="41"/>
        <v>5806.6795987200012</v>
      </c>
      <c r="L495" s="16">
        <f t="shared" si="41"/>
        <v>6968.0155184639998</v>
      </c>
      <c r="M495" s="16">
        <f t="shared" si="41"/>
        <v>8129.3514382080002</v>
      </c>
      <c r="N495" s="16">
        <f t="shared" si="41"/>
        <v>8129.3514382080002</v>
      </c>
    </row>
    <row r="496" spans="1:14" ht="13.2" customHeight="1" x14ac:dyDescent="0.25">
      <c r="A496" s="104" t="s">
        <v>42</v>
      </c>
      <c r="B496" s="105" t="s">
        <v>29</v>
      </c>
      <c r="C496" s="5" t="s">
        <v>20</v>
      </c>
      <c r="D496" s="7">
        <v>10</v>
      </c>
      <c r="E496" s="16">
        <f t="shared" si="41"/>
        <v>2520.2602425000009</v>
      </c>
      <c r="F496" s="16">
        <f t="shared" si="41"/>
        <v>5292.546509249999</v>
      </c>
      <c r="G496" s="16">
        <f t="shared" si="41"/>
        <v>6048.6245820000022</v>
      </c>
      <c r="H496" s="16">
        <f t="shared" si="41"/>
        <v>7056.7286790000007</v>
      </c>
      <c r="I496" s="16">
        <f t="shared" si="41"/>
        <v>7056.7286790000007</v>
      </c>
      <c r="J496" s="16"/>
      <c r="K496" s="16"/>
      <c r="L496" s="16"/>
      <c r="M496" s="16"/>
      <c r="N496" s="16"/>
    </row>
    <row r="497" spans="1:14" x14ac:dyDescent="0.25">
      <c r="A497" s="104"/>
      <c r="B497" s="105"/>
      <c r="C497" s="5" t="s">
        <v>21</v>
      </c>
      <c r="D497" s="7">
        <v>15</v>
      </c>
      <c r="E497" s="16">
        <f t="shared" si="41"/>
        <v>1610.1662660416669</v>
      </c>
      <c r="F497" s="16">
        <f t="shared" si="41"/>
        <v>3381.3491586875002</v>
      </c>
      <c r="G497" s="16">
        <f t="shared" si="41"/>
        <v>3864.3990385000002</v>
      </c>
      <c r="H497" s="16">
        <f t="shared" si="41"/>
        <v>4508.4655449166676</v>
      </c>
      <c r="I497" s="16">
        <f t="shared" si="41"/>
        <v>4508.4655449166676</v>
      </c>
      <c r="J497" s="16"/>
      <c r="K497" s="16"/>
      <c r="L497" s="16"/>
      <c r="M497" s="16"/>
      <c r="N497" s="16"/>
    </row>
    <row r="498" spans="1:14" ht="13.2" customHeight="1" x14ac:dyDescent="0.25">
      <c r="A498" s="104"/>
      <c r="B498" s="105" t="s">
        <v>31</v>
      </c>
      <c r="C498" s="5" t="s">
        <v>20</v>
      </c>
      <c r="D498" s="7">
        <v>10</v>
      </c>
      <c r="E498" s="16">
        <f t="shared" si="41"/>
        <v>2520.2602425000009</v>
      </c>
      <c r="F498" s="16">
        <f t="shared" si="41"/>
        <v>5292.546509249999</v>
      </c>
      <c r="G498" s="16">
        <f t="shared" si="41"/>
        <v>6048.6245820000022</v>
      </c>
      <c r="H498" s="16">
        <f t="shared" si="41"/>
        <v>7056.7286790000007</v>
      </c>
      <c r="I498" s="16">
        <f t="shared" si="41"/>
        <v>7056.7286790000007</v>
      </c>
      <c r="J498" s="16"/>
      <c r="K498" s="16"/>
      <c r="L498" s="16"/>
      <c r="M498" s="16"/>
      <c r="N498" s="16"/>
    </row>
    <row r="499" spans="1:14" x14ac:dyDescent="0.25">
      <c r="A499" s="104"/>
      <c r="B499" s="105"/>
      <c r="C499" s="5" t="s">
        <v>21</v>
      </c>
      <c r="D499" s="7">
        <v>10</v>
      </c>
      <c r="E499" s="16">
        <f t="shared" si="41"/>
        <v>2415.2493990625007</v>
      </c>
      <c r="F499" s="16">
        <f t="shared" si="41"/>
        <v>5072.0237380312483</v>
      </c>
      <c r="G499" s="16">
        <f t="shared" si="41"/>
        <v>5796.5985577500014</v>
      </c>
      <c r="H499" s="16">
        <f t="shared" si="41"/>
        <v>6762.6983173750004</v>
      </c>
      <c r="I499" s="16">
        <f t="shared" si="41"/>
        <v>6762.6983173750004</v>
      </c>
      <c r="J499" s="16"/>
      <c r="K499" s="16"/>
      <c r="L499" s="16"/>
      <c r="M499" s="16"/>
      <c r="N499" s="16"/>
    </row>
    <row r="500" spans="1:14" ht="13.2" customHeight="1" x14ac:dyDescent="0.25">
      <c r="A500" s="104"/>
      <c r="B500" s="105" t="s">
        <v>32</v>
      </c>
      <c r="C500" s="5" t="s">
        <v>20</v>
      </c>
      <c r="D500" s="7">
        <v>10</v>
      </c>
      <c r="E500" s="16">
        <f t="shared" si="41"/>
        <v>2520.2602425000009</v>
      </c>
      <c r="F500" s="16">
        <f t="shared" si="41"/>
        <v>5292.546509249999</v>
      </c>
      <c r="G500" s="16">
        <f t="shared" si="41"/>
        <v>6048.6245820000022</v>
      </c>
      <c r="H500" s="16">
        <f t="shared" si="41"/>
        <v>7056.7286790000007</v>
      </c>
      <c r="I500" s="16">
        <f t="shared" si="41"/>
        <v>7056.7286790000007</v>
      </c>
      <c r="J500" s="16"/>
      <c r="K500" s="16"/>
      <c r="L500" s="16"/>
      <c r="M500" s="16"/>
      <c r="N500" s="16"/>
    </row>
    <row r="501" spans="1:14" x14ac:dyDescent="0.25">
      <c r="A501" s="104"/>
      <c r="B501" s="105"/>
      <c r="C501" s="5" t="s">
        <v>21</v>
      </c>
      <c r="D501" s="7">
        <v>15</v>
      </c>
      <c r="E501" s="16">
        <f t="shared" si="41"/>
        <v>1610.1662660416669</v>
      </c>
      <c r="F501" s="16">
        <f t="shared" si="41"/>
        <v>3381.3491586875002</v>
      </c>
      <c r="G501" s="16">
        <f t="shared" si="41"/>
        <v>3864.3990385000002</v>
      </c>
      <c r="H501" s="16">
        <f t="shared" si="41"/>
        <v>4508.4655449166676</v>
      </c>
      <c r="I501" s="16">
        <f t="shared" si="41"/>
        <v>4508.4655449166676</v>
      </c>
      <c r="J501" s="16"/>
      <c r="K501" s="16"/>
      <c r="L501" s="16"/>
      <c r="M501" s="16"/>
      <c r="N501" s="16"/>
    </row>
    <row r="502" spans="1:14" ht="13.2" customHeight="1" x14ac:dyDescent="0.25">
      <c r="A502" s="104"/>
      <c r="B502" s="105" t="s">
        <v>33</v>
      </c>
      <c r="C502" s="5" t="s">
        <v>20</v>
      </c>
      <c r="D502" s="7">
        <v>10</v>
      </c>
      <c r="E502" s="16">
        <f t="shared" si="41"/>
        <v>2520.2602425000009</v>
      </c>
      <c r="F502" s="16">
        <f t="shared" si="41"/>
        <v>5292.546509249999</v>
      </c>
      <c r="G502" s="16">
        <f t="shared" si="41"/>
        <v>6048.6245820000022</v>
      </c>
      <c r="H502" s="16">
        <f t="shared" si="41"/>
        <v>7056.7286790000007</v>
      </c>
      <c r="I502" s="16">
        <f t="shared" si="41"/>
        <v>7056.7286790000007</v>
      </c>
      <c r="J502" s="16"/>
      <c r="K502" s="16"/>
      <c r="L502" s="16"/>
      <c r="M502" s="16"/>
      <c r="N502" s="16"/>
    </row>
    <row r="503" spans="1:14" x14ac:dyDescent="0.25">
      <c r="A503" s="104"/>
      <c r="B503" s="105"/>
      <c r="C503" s="5" t="s">
        <v>21</v>
      </c>
      <c r="D503" s="7">
        <v>10</v>
      </c>
      <c r="E503" s="16">
        <f t="shared" si="41"/>
        <v>2415.2493990625007</v>
      </c>
      <c r="F503" s="16">
        <f t="shared" si="41"/>
        <v>5072.0237380312483</v>
      </c>
      <c r="G503" s="16">
        <f t="shared" si="41"/>
        <v>5796.5985577500014</v>
      </c>
      <c r="H503" s="16">
        <f t="shared" si="41"/>
        <v>6762.6983173750004</v>
      </c>
      <c r="I503" s="16">
        <f t="shared" si="41"/>
        <v>6762.6983173750004</v>
      </c>
      <c r="J503" s="16"/>
      <c r="K503" s="16"/>
      <c r="L503" s="16"/>
      <c r="M503" s="16"/>
      <c r="N503" s="16"/>
    </row>
    <row r="504" spans="1:14" ht="13.2" customHeight="1" x14ac:dyDescent="0.25">
      <c r="A504" s="104"/>
      <c r="B504" s="105" t="s">
        <v>34</v>
      </c>
      <c r="C504" s="5" t="s">
        <v>20</v>
      </c>
      <c r="D504" s="7">
        <v>10</v>
      </c>
      <c r="E504" s="16">
        <f t="shared" ref="E504:I517" si="42">E188*E441</f>
        <v>2520.2602425000009</v>
      </c>
      <c r="F504" s="16">
        <f t="shared" si="42"/>
        <v>5292.546509249999</v>
      </c>
      <c r="G504" s="16">
        <f t="shared" si="42"/>
        <v>6048.6245820000022</v>
      </c>
      <c r="H504" s="16">
        <f t="shared" si="42"/>
        <v>7056.7286790000007</v>
      </c>
      <c r="I504" s="16">
        <f t="shared" si="42"/>
        <v>7056.7286790000007</v>
      </c>
      <c r="J504" s="16"/>
      <c r="K504" s="16"/>
      <c r="L504" s="16"/>
      <c r="M504" s="16"/>
      <c r="N504" s="16"/>
    </row>
    <row r="505" spans="1:14" x14ac:dyDescent="0.25">
      <c r="A505" s="104"/>
      <c r="B505" s="105"/>
      <c r="C505" s="5" t="s">
        <v>21</v>
      </c>
      <c r="D505" s="7">
        <v>15</v>
      </c>
      <c r="E505" s="16">
        <f t="shared" si="42"/>
        <v>1610.1662660416669</v>
      </c>
      <c r="F505" s="16">
        <f t="shared" si="42"/>
        <v>3381.3491586875002</v>
      </c>
      <c r="G505" s="16">
        <f t="shared" si="42"/>
        <v>3864.3990385000002</v>
      </c>
      <c r="H505" s="16">
        <f t="shared" si="42"/>
        <v>4508.4655449166676</v>
      </c>
      <c r="I505" s="16">
        <f t="shared" si="42"/>
        <v>4508.4655449166676</v>
      </c>
      <c r="J505" s="16"/>
      <c r="K505" s="16"/>
      <c r="L505" s="16"/>
      <c r="M505" s="16"/>
      <c r="N505" s="16"/>
    </row>
    <row r="506" spans="1:14" ht="13.2" customHeight="1" x14ac:dyDescent="0.25">
      <c r="A506" s="104"/>
      <c r="B506" s="105" t="s">
        <v>35</v>
      </c>
      <c r="C506" s="5" t="s">
        <v>20</v>
      </c>
      <c r="D506" s="7">
        <v>10</v>
      </c>
      <c r="E506" s="16">
        <f t="shared" si="42"/>
        <v>2520.2602425000009</v>
      </c>
      <c r="F506" s="16">
        <f t="shared" si="42"/>
        <v>5292.546509249999</v>
      </c>
      <c r="G506" s="16">
        <f t="shared" si="42"/>
        <v>6048.6245820000022</v>
      </c>
      <c r="H506" s="16">
        <f t="shared" si="42"/>
        <v>7056.7286790000007</v>
      </c>
      <c r="I506" s="16">
        <f t="shared" si="42"/>
        <v>7056.7286790000007</v>
      </c>
      <c r="J506" s="16"/>
      <c r="K506" s="16"/>
      <c r="L506" s="16"/>
      <c r="M506" s="16"/>
      <c r="N506" s="16"/>
    </row>
    <row r="507" spans="1:14" x14ac:dyDescent="0.25">
      <c r="A507" s="104"/>
      <c r="B507" s="105"/>
      <c r="C507" s="5" t="s">
        <v>21</v>
      </c>
      <c r="D507" s="7">
        <v>10</v>
      </c>
      <c r="E507" s="16">
        <f t="shared" si="42"/>
        <v>2415.2493990625007</v>
      </c>
      <c r="F507" s="16">
        <f t="shared" si="42"/>
        <v>5072.0237380312483</v>
      </c>
      <c r="G507" s="16">
        <f t="shared" si="42"/>
        <v>5796.5985577500014</v>
      </c>
      <c r="H507" s="16">
        <f t="shared" si="42"/>
        <v>6762.6983173750004</v>
      </c>
      <c r="I507" s="16">
        <f t="shared" si="42"/>
        <v>6762.6983173750004</v>
      </c>
      <c r="J507" s="16"/>
      <c r="K507" s="16"/>
      <c r="L507" s="16"/>
      <c r="M507" s="16"/>
      <c r="N507" s="16"/>
    </row>
    <row r="508" spans="1:14" ht="13.2" customHeight="1" x14ac:dyDescent="0.25">
      <c r="A508" s="104"/>
      <c r="B508" s="105" t="s">
        <v>36</v>
      </c>
      <c r="C508" s="5" t="s">
        <v>20</v>
      </c>
      <c r="D508" s="7">
        <v>10</v>
      </c>
      <c r="E508" s="16">
        <f t="shared" si="42"/>
        <v>2520.2602425000009</v>
      </c>
      <c r="F508" s="16">
        <f t="shared" si="42"/>
        <v>5292.546509249999</v>
      </c>
      <c r="G508" s="16">
        <f t="shared" si="42"/>
        <v>6048.6245820000022</v>
      </c>
      <c r="H508" s="16">
        <f t="shared" si="42"/>
        <v>7056.7286790000007</v>
      </c>
      <c r="I508" s="16">
        <f t="shared" si="42"/>
        <v>7056.7286790000007</v>
      </c>
      <c r="J508" s="16"/>
      <c r="K508" s="16"/>
      <c r="L508" s="16"/>
      <c r="M508" s="16"/>
      <c r="N508" s="16"/>
    </row>
    <row r="509" spans="1:14" x14ac:dyDescent="0.25">
      <c r="A509" s="104"/>
      <c r="B509" s="105"/>
      <c r="C509" s="5" t="s">
        <v>21</v>
      </c>
      <c r="D509" s="7">
        <v>17</v>
      </c>
      <c r="E509" s="16">
        <f t="shared" si="42"/>
        <v>1420.734940625</v>
      </c>
      <c r="F509" s="16">
        <f t="shared" si="42"/>
        <v>2983.5433753124998</v>
      </c>
      <c r="G509" s="16">
        <f t="shared" si="42"/>
        <v>3409.7638574999996</v>
      </c>
      <c r="H509" s="16">
        <f t="shared" si="42"/>
        <v>3978.0578337500001</v>
      </c>
      <c r="I509" s="16">
        <f t="shared" si="42"/>
        <v>3978.0578337500001</v>
      </c>
      <c r="J509" s="16"/>
      <c r="K509" s="16"/>
      <c r="L509" s="16"/>
      <c r="M509" s="16"/>
      <c r="N509" s="16"/>
    </row>
    <row r="510" spans="1:14" ht="13.2" customHeight="1" x14ac:dyDescent="0.25">
      <c r="A510" s="104"/>
      <c r="B510" s="105" t="s">
        <v>37</v>
      </c>
      <c r="C510" s="5" t="s">
        <v>20</v>
      </c>
      <c r="D510" s="7">
        <v>10</v>
      </c>
      <c r="E510" s="16">
        <f t="shared" si="42"/>
        <v>2520.2602425000009</v>
      </c>
      <c r="F510" s="16">
        <f t="shared" si="42"/>
        <v>5292.546509249999</v>
      </c>
      <c r="G510" s="16">
        <f t="shared" si="42"/>
        <v>6048.6245820000022</v>
      </c>
      <c r="H510" s="16">
        <f t="shared" si="42"/>
        <v>7056.7286790000007</v>
      </c>
      <c r="I510" s="16">
        <f t="shared" si="42"/>
        <v>7056.7286790000007</v>
      </c>
      <c r="J510" s="16"/>
      <c r="K510" s="16"/>
      <c r="L510" s="16"/>
      <c r="M510" s="16"/>
      <c r="N510" s="16"/>
    </row>
    <row r="511" spans="1:14" x14ac:dyDescent="0.25">
      <c r="A511" s="104"/>
      <c r="B511" s="105"/>
      <c r="C511" s="5" t="s">
        <v>21</v>
      </c>
      <c r="D511" s="7">
        <v>15</v>
      </c>
      <c r="E511" s="16">
        <f t="shared" si="42"/>
        <v>1610.1662660416669</v>
      </c>
      <c r="F511" s="16">
        <f t="shared" si="42"/>
        <v>3381.3491586875002</v>
      </c>
      <c r="G511" s="16">
        <f t="shared" si="42"/>
        <v>3864.3990385000002</v>
      </c>
      <c r="H511" s="16">
        <f t="shared" si="42"/>
        <v>4508.4655449166676</v>
      </c>
      <c r="I511" s="16">
        <f t="shared" si="42"/>
        <v>4508.4655449166676</v>
      </c>
      <c r="J511" s="16"/>
      <c r="K511" s="16"/>
      <c r="L511" s="16"/>
      <c r="M511" s="16"/>
      <c r="N511" s="16"/>
    </row>
    <row r="512" spans="1:14" ht="13.2" customHeight="1" x14ac:dyDescent="0.25">
      <c r="A512" s="104"/>
      <c r="B512" s="105" t="s">
        <v>38</v>
      </c>
      <c r="C512" s="5" t="s">
        <v>20</v>
      </c>
      <c r="D512" s="7">
        <v>0</v>
      </c>
      <c r="E512" s="16">
        <f t="shared" si="42"/>
        <v>0</v>
      </c>
      <c r="F512" s="16">
        <f t="shared" si="42"/>
        <v>0</v>
      </c>
      <c r="G512" s="16">
        <f t="shared" si="42"/>
        <v>0</v>
      </c>
      <c r="H512" s="16">
        <f t="shared" si="42"/>
        <v>0</v>
      </c>
      <c r="I512" s="16">
        <f t="shared" si="42"/>
        <v>0</v>
      </c>
      <c r="J512" s="16"/>
      <c r="K512" s="16"/>
      <c r="L512" s="16"/>
      <c r="M512" s="16"/>
      <c r="N512" s="16"/>
    </row>
    <row r="513" spans="1:14" x14ac:dyDescent="0.25">
      <c r="A513" s="104"/>
      <c r="B513" s="105"/>
      <c r="C513" s="5" t="s">
        <v>21</v>
      </c>
      <c r="D513" s="7">
        <v>10</v>
      </c>
      <c r="E513" s="16">
        <f t="shared" si="42"/>
        <v>2415.2493990625007</v>
      </c>
      <c r="F513" s="16">
        <f t="shared" si="42"/>
        <v>5072.0237380312483</v>
      </c>
      <c r="G513" s="16">
        <f t="shared" si="42"/>
        <v>5796.5985577500014</v>
      </c>
      <c r="H513" s="16">
        <f t="shared" si="42"/>
        <v>6762.6983173750004</v>
      </c>
      <c r="I513" s="16">
        <f t="shared" si="42"/>
        <v>6762.6983173750004</v>
      </c>
      <c r="J513" s="16"/>
      <c r="K513" s="16"/>
      <c r="L513" s="16"/>
      <c r="M513" s="16"/>
      <c r="N513" s="16"/>
    </row>
    <row r="514" spans="1:14" ht="13.2" customHeight="1" x14ac:dyDescent="0.25">
      <c r="A514" s="104"/>
      <c r="B514" s="105" t="s">
        <v>40</v>
      </c>
      <c r="C514" s="5" t="s">
        <v>20</v>
      </c>
      <c r="D514" s="7">
        <v>10</v>
      </c>
      <c r="E514" s="16">
        <f t="shared" si="42"/>
        <v>2520.2602425000009</v>
      </c>
      <c r="F514" s="16">
        <f t="shared" si="42"/>
        <v>5292.546509249999</v>
      </c>
      <c r="G514" s="16">
        <f t="shared" si="42"/>
        <v>6048.6245820000022</v>
      </c>
      <c r="H514" s="16">
        <f t="shared" si="42"/>
        <v>7056.7286790000007</v>
      </c>
      <c r="I514" s="16">
        <f t="shared" si="42"/>
        <v>7056.7286790000007</v>
      </c>
      <c r="J514" s="16"/>
      <c r="K514" s="16"/>
      <c r="L514" s="16"/>
      <c r="M514" s="16"/>
      <c r="N514" s="16"/>
    </row>
    <row r="515" spans="1:14" x14ac:dyDescent="0.25">
      <c r="A515" s="104"/>
      <c r="B515" s="105"/>
      <c r="C515" s="5" t="s">
        <v>21</v>
      </c>
      <c r="D515" s="7">
        <v>10</v>
      </c>
      <c r="E515" s="16">
        <f t="shared" si="42"/>
        <v>2415.2493990625007</v>
      </c>
      <c r="F515" s="16">
        <f t="shared" si="42"/>
        <v>5072.0237380312483</v>
      </c>
      <c r="G515" s="16">
        <f t="shared" si="42"/>
        <v>5796.5985577500014</v>
      </c>
      <c r="H515" s="16">
        <f t="shared" si="42"/>
        <v>6762.6983173750004</v>
      </c>
      <c r="I515" s="16">
        <f t="shared" si="42"/>
        <v>6762.6983173750004</v>
      </c>
      <c r="J515" s="16"/>
      <c r="K515" s="16"/>
      <c r="L515" s="16"/>
      <c r="M515" s="16"/>
      <c r="N515" s="16"/>
    </row>
    <row r="516" spans="1:14" ht="13.2" customHeight="1" x14ac:dyDescent="0.25">
      <c r="A516" s="104"/>
      <c r="B516" s="105" t="s">
        <v>41</v>
      </c>
      <c r="C516" s="5" t="s">
        <v>20</v>
      </c>
      <c r="D516" s="7">
        <v>10</v>
      </c>
      <c r="E516" s="16">
        <f t="shared" si="42"/>
        <v>2520.2602425000009</v>
      </c>
      <c r="F516" s="16">
        <f t="shared" si="42"/>
        <v>5292.546509249999</v>
      </c>
      <c r="G516" s="16">
        <f t="shared" si="42"/>
        <v>6048.6245820000022</v>
      </c>
      <c r="H516" s="16">
        <f t="shared" si="42"/>
        <v>7056.7286790000007</v>
      </c>
      <c r="I516" s="16">
        <f t="shared" si="42"/>
        <v>7056.7286790000007</v>
      </c>
      <c r="J516" s="16"/>
      <c r="K516" s="16"/>
      <c r="L516" s="16"/>
      <c r="M516" s="16"/>
      <c r="N516" s="16"/>
    </row>
    <row r="517" spans="1:14" x14ac:dyDescent="0.25">
      <c r="A517" s="104"/>
      <c r="B517" s="105"/>
      <c r="C517" s="5" t="s">
        <v>21</v>
      </c>
      <c r="D517" s="7">
        <v>0</v>
      </c>
      <c r="E517" s="16">
        <f t="shared" si="42"/>
        <v>0</v>
      </c>
      <c r="F517" s="16">
        <f t="shared" si="42"/>
        <v>0</v>
      </c>
      <c r="G517" s="16">
        <f t="shared" si="42"/>
        <v>0</v>
      </c>
      <c r="H517" s="16">
        <f t="shared" si="42"/>
        <v>0</v>
      </c>
      <c r="I517" s="16">
        <f t="shared" si="42"/>
        <v>0</v>
      </c>
      <c r="J517" s="16"/>
      <c r="K517" s="16"/>
      <c r="L517" s="16"/>
      <c r="M517" s="16"/>
      <c r="N517" s="16"/>
    </row>
    <row r="518" spans="1:14" ht="13.2" customHeight="1" x14ac:dyDescent="0.25">
      <c r="A518" s="103" t="s">
        <v>56</v>
      </c>
      <c r="B518" s="103"/>
      <c r="C518" s="103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</row>
    <row r="519" spans="1:14" ht="13.2" customHeight="1" x14ac:dyDescent="0.25">
      <c r="A519" s="103" t="s">
        <v>57</v>
      </c>
      <c r="B519" s="103"/>
      <c r="C519" s="103"/>
      <c r="D519" s="10"/>
      <c r="E519" s="18">
        <v>6.5000000000000002E-2</v>
      </c>
      <c r="F519" s="18">
        <v>6.5000000000000002E-2</v>
      </c>
      <c r="G519" s="18">
        <v>6.5000000000000002E-2</v>
      </c>
      <c r="H519" s="18">
        <v>6.5000000000000002E-2</v>
      </c>
      <c r="I519" s="18">
        <v>6.5000000000000002E-2</v>
      </c>
      <c r="J519" s="10"/>
      <c r="K519" s="10"/>
      <c r="L519" s="10"/>
      <c r="M519" s="10"/>
      <c r="N519" s="10"/>
    </row>
    <row r="520" spans="1:14" ht="13.2" customHeight="1" x14ac:dyDescent="0.25">
      <c r="A520" s="104" t="s">
        <v>18</v>
      </c>
      <c r="B520" s="105" t="s">
        <v>44</v>
      </c>
      <c r="C520" s="5" t="s">
        <v>20</v>
      </c>
      <c r="D520" s="6">
        <v>19</v>
      </c>
      <c r="E520" s="16">
        <f t="shared" ref="E520:N535" si="43">(E330+E456)*$E$519</f>
        <v>210.72747028062994</v>
      </c>
      <c r="F520" s="16">
        <f t="shared" si="43"/>
        <v>442.52768758932291</v>
      </c>
      <c r="G520" s="16">
        <f t="shared" si="43"/>
        <v>505.74592867351203</v>
      </c>
      <c r="H520" s="16">
        <f t="shared" si="43"/>
        <v>590.03691678576388</v>
      </c>
      <c r="I520" s="16">
        <f t="shared" si="43"/>
        <v>590.03691678576388</v>
      </c>
      <c r="J520" s="16">
        <f t="shared" si="43"/>
        <v>252.87296433675601</v>
      </c>
      <c r="K520" s="16">
        <f t="shared" si="43"/>
        <v>505.74592867351203</v>
      </c>
      <c r="L520" s="16">
        <f t="shared" si="43"/>
        <v>606.89511440821434</v>
      </c>
      <c r="M520" s="16">
        <f t="shared" si="43"/>
        <v>708.04430014291665</v>
      </c>
      <c r="N520" s="16">
        <f t="shared" si="43"/>
        <v>708.04430014291665</v>
      </c>
    </row>
    <row r="521" spans="1:14" x14ac:dyDescent="0.25">
      <c r="A521" s="104"/>
      <c r="B521" s="105"/>
      <c r="C521" s="5" t="s">
        <v>21</v>
      </c>
      <c r="D521" s="6">
        <v>23</v>
      </c>
      <c r="E521" s="16">
        <f t="shared" si="43"/>
        <v>171.11151683033015</v>
      </c>
      <c r="F521" s="16">
        <f t="shared" si="43"/>
        <v>359.33418534369332</v>
      </c>
      <c r="G521" s="16">
        <f t="shared" si="43"/>
        <v>410.66764039279246</v>
      </c>
      <c r="H521" s="16">
        <f t="shared" si="43"/>
        <v>479.11224712492458</v>
      </c>
      <c r="I521" s="16">
        <f t="shared" si="43"/>
        <v>479.11224712492458</v>
      </c>
      <c r="J521" s="16">
        <f t="shared" si="43"/>
        <v>213.64218681539435</v>
      </c>
      <c r="K521" s="16">
        <f t="shared" si="43"/>
        <v>427.28437363078871</v>
      </c>
      <c r="L521" s="16">
        <f t="shared" si="43"/>
        <v>512.74124835694636</v>
      </c>
      <c r="M521" s="16">
        <f t="shared" si="43"/>
        <v>598.19812308310418</v>
      </c>
      <c r="N521" s="16">
        <f t="shared" si="43"/>
        <v>598.19812308310418</v>
      </c>
    </row>
    <row r="522" spans="1:14" ht="12.75" customHeight="1" x14ac:dyDescent="0.25">
      <c r="A522" s="104"/>
      <c r="B522" s="102" t="s">
        <v>22</v>
      </c>
      <c r="C522" s="5" t="s">
        <v>20</v>
      </c>
      <c r="D522" s="6">
        <v>15</v>
      </c>
      <c r="E522" s="16">
        <f t="shared" si="43"/>
        <v>266.92146235546466</v>
      </c>
      <c r="F522" s="16">
        <f t="shared" si="43"/>
        <v>560.53507094647568</v>
      </c>
      <c r="G522" s="16">
        <f t="shared" si="43"/>
        <v>640.61150965311515</v>
      </c>
      <c r="H522" s="16">
        <f t="shared" si="43"/>
        <v>747.38009459530099</v>
      </c>
      <c r="I522" s="16">
        <f t="shared" si="43"/>
        <v>747.38009459530099</v>
      </c>
      <c r="J522" s="16">
        <f>(J332+J495)*$E$519</f>
        <v>188.71708695840005</v>
      </c>
      <c r="K522" s="16">
        <f>(K332+K495)*$E$519</f>
        <v>377.43417391680009</v>
      </c>
      <c r="L522" s="16">
        <f>(L332+L495)*$E$519</f>
        <v>452.92100870016003</v>
      </c>
      <c r="M522" s="16">
        <f>(M332+M495)*$E$519</f>
        <v>528.40784348352008</v>
      </c>
      <c r="N522" s="16">
        <f>(N332+N495)*$E$519</f>
        <v>528.40784348352008</v>
      </c>
    </row>
    <row r="523" spans="1:14" x14ac:dyDescent="0.25">
      <c r="A523" s="104"/>
      <c r="B523" s="102"/>
      <c r="C523" s="5" t="s">
        <v>21</v>
      </c>
      <c r="D523" s="6">
        <v>20</v>
      </c>
      <c r="E523" s="16">
        <f t="shared" si="43"/>
        <v>196.77824435487975</v>
      </c>
      <c r="F523" s="16">
        <f t="shared" si="43"/>
        <v>413.2343131452472</v>
      </c>
      <c r="G523" s="16">
        <f t="shared" si="43"/>
        <v>472.26778645171146</v>
      </c>
      <c r="H523" s="16">
        <f t="shared" si="43"/>
        <v>550.9790841936632</v>
      </c>
      <c r="I523" s="16">
        <f t="shared" si="43"/>
        <v>550.9790841936632</v>
      </c>
      <c r="J523" s="16"/>
      <c r="K523" s="16"/>
      <c r="L523" s="16"/>
      <c r="M523" s="16"/>
      <c r="N523" s="16"/>
    </row>
    <row r="524" spans="1:14" ht="12.75" customHeight="1" x14ac:dyDescent="0.25">
      <c r="A524" s="104"/>
      <c r="B524" s="102" t="s">
        <v>23</v>
      </c>
      <c r="C524" s="5" t="s">
        <v>20</v>
      </c>
      <c r="D524" s="6">
        <v>10</v>
      </c>
      <c r="E524" s="16">
        <f t="shared" si="43"/>
        <v>407.20789835663453</v>
      </c>
      <c r="F524" s="16">
        <f t="shared" si="43"/>
        <v>855.13658654893197</v>
      </c>
      <c r="G524" s="16">
        <f t="shared" si="43"/>
        <v>977.29895605592299</v>
      </c>
      <c r="H524" s="16">
        <f t="shared" si="43"/>
        <v>1140.1821153985766</v>
      </c>
      <c r="I524" s="16">
        <f t="shared" si="43"/>
        <v>1140.1821153985766</v>
      </c>
      <c r="J524" s="16"/>
      <c r="K524" s="16"/>
      <c r="L524" s="16"/>
      <c r="M524" s="16"/>
      <c r="N524" s="16"/>
    </row>
    <row r="525" spans="1:14" ht="20.25" customHeight="1" x14ac:dyDescent="0.25">
      <c r="A525" s="104"/>
      <c r="B525" s="102"/>
      <c r="C525" s="5" t="s">
        <v>21</v>
      </c>
      <c r="D525" s="6">
        <v>15</v>
      </c>
      <c r="E525" s="16">
        <f t="shared" si="43"/>
        <v>266.92146235546466</v>
      </c>
      <c r="F525" s="16">
        <f t="shared" si="43"/>
        <v>560.53507094647568</v>
      </c>
      <c r="G525" s="16">
        <f t="shared" si="43"/>
        <v>640.61150965311515</v>
      </c>
      <c r="H525" s="16">
        <f t="shared" si="43"/>
        <v>747.38009459530099</v>
      </c>
      <c r="I525" s="16">
        <f t="shared" si="43"/>
        <v>747.38009459530099</v>
      </c>
      <c r="J525" s="16"/>
      <c r="K525" s="16"/>
      <c r="L525" s="16"/>
      <c r="M525" s="16"/>
      <c r="N525" s="16"/>
    </row>
    <row r="526" spans="1:14" ht="21" customHeight="1" x14ac:dyDescent="0.25">
      <c r="A526" s="104"/>
      <c r="B526" s="102" t="s">
        <v>24</v>
      </c>
      <c r="C526" s="5" t="s">
        <v>20</v>
      </c>
      <c r="D526" s="6">
        <v>15</v>
      </c>
      <c r="E526" s="16">
        <f t="shared" si="43"/>
        <v>266.92146235546466</v>
      </c>
      <c r="F526" s="16">
        <f t="shared" si="43"/>
        <v>560.53507094647568</v>
      </c>
      <c r="G526" s="16">
        <f t="shared" si="43"/>
        <v>640.61150965311515</v>
      </c>
      <c r="H526" s="16">
        <f t="shared" si="43"/>
        <v>747.38009459530099</v>
      </c>
      <c r="I526" s="16">
        <f t="shared" si="43"/>
        <v>747.38009459530099</v>
      </c>
      <c r="J526" s="16"/>
      <c r="K526" s="16"/>
      <c r="L526" s="16"/>
      <c r="M526" s="16"/>
      <c r="N526" s="16"/>
    </row>
    <row r="527" spans="1:14" x14ac:dyDescent="0.25">
      <c r="A527" s="104"/>
      <c r="B527" s="102"/>
      <c r="C527" s="5" t="s">
        <v>21</v>
      </c>
      <c r="D527" s="6">
        <v>20</v>
      </c>
      <c r="E527" s="16">
        <f t="shared" si="43"/>
        <v>196.77824435487975</v>
      </c>
      <c r="F527" s="16">
        <f t="shared" si="43"/>
        <v>413.2343131452472</v>
      </c>
      <c r="G527" s="16">
        <f t="shared" si="43"/>
        <v>472.26778645171146</v>
      </c>
      <c r="H527" s="16">
        <f t="shared" si="43"/>
        <v>550.9790841936632</v>
      </c>
      <c r="I527" s="16">
        <f t="shared" si="43"/>
        <v>550.9790841936632</v>
      </c>
      <c r="J527" s="16"/>
      <c r="K527" s="16"/>
      <c r="L527" s="16"/>
      <c r="M527" s="16"/>
      <c r="N527" s="16"/>
    </row>
    <row r="528" spans="1:14" ht="18.75" customHeight="1" x14ac:dyDescent="0.25">
      <c r="A528" s="104"/>
      <c r="B528" s="102" t="s">
        <v>25</v>
      </c>
      <c r="C528" s="5" t="s">
        <v>20</v>
      </c>
      <c r="D528" s="6">
        <v>10</v>
      </c>
      <c r="E528" s="16">
        <f t="shared" si="43"/>
        <v>407.20789835663453</v>
      </c>
      <c r="F528" s="16">
        <f t="shared" si="43"/>
        <v>855.13658654893197</v>
      </c>
      <c r="G528" s="16">
        <f t="shared" si="43"/>
        <v>977.29895605592299</v>
      </c>
      <c r="H528" s="16">
        <f t="shared" si="43"/>
        <v>1140.1821153985766</v>
      </c>
      <c r="I528" s="16">
        <f t="shared" si="43"/>
        <v>1140.1821153985766</v>
      </c>
      <c r="J528" s="16"/>
      <c r="K528" s="16"/>
      <c r="L528" s="16"/>
      <c r="M528" s="16"/>
      <c r="N528" s="16"/>
    </row>
    <row r="529" spans="1:14" x14ac:dyDescent="0.25">
      <c r="A529" s="104"/>
      <c r="B529" s="102"/>
      <c r="C529" s="5" t="s">
        <v>21</v>
      </c>
      <c r="D529" s="6">
        <v>15</v>
      </c>
      <c r="E529" s="16">
        <f t="shared" si="43"/>
        <v>266.92146235546466</v>
      </c>
      <c r="F529" s="16">
        <f t="shared" si="43"/>
        <v>560.53507094647568</v>
      </c>
      <c r="G529" s="16">
        <f t="shared" si="43"/>
        <v>640.61150965311515</v>
      </c>
      <c r="H529" s="16">
        <f t="shared" si="43"/>
        <v>747.38009459530099</v>
      </c>
      <c r="I529" s="16">
        <f t="shared" si="43"/>
        <v>747.38009459530099</v>
      </c>
      <c r="J529" s="16"/>
      <c r="K529" s="16"/>
      <c r="L529" s="16"/>
      <c r="M529" s="16"/>
      <c r="N529" s="16"/>
    </row>
    <row r="530" spans="1:14" ht="17.25" customHeight="1" x14ac:dyDescent="0.25">
      <c r="A530" s="104"/>
      <c r="B530" s="102" t="s">
        <v>26</v>
      </c>
      <c r="C530" s="5" t="s">
        <v>20</v>
      </c>
      <c r="D530" s="6">
        <v>10</v>
      </c>
      <c r="E530" s="16">
        <f t="shared" si="43"/>
        <v>414.03360318007202</v>
      </c>
      <c r="F530" s="16">
        <f t="shared" si="43"/>
        <v>869.4705666781507</v>
      </c>
      <c r="G530" s="16">
        <f t="shared" si="43"/>
        <v>993.68064763217308</v>
      </c>
      <c r="H530" s="16">
        <f t="shared" si="43"/>
        <v>1159.2940889042013</v>
      </c>
      <c r="I530" s="16">
        <f t="shared" si="43"/>
        <v>1159.2940889042013</v>
      </c>
      <c r="J530" s="16"/>
      <c r="K530" s="16"/>
      <c r="L530" s="16"/>
      <c r="M530" s="16"/>
      <c r="N530" s="16"/>
    </row>
    <row r="531" spans="1:14" x14ac:dyDescent="0.25">
      <c r="A531" s="104"/>
      <c r="B531" s="102"/>
      <c r="C531" s="5" t="s">
        <v>21</v>
      </c>
      <c r="D531" s="6">
        <v>10</v>
      </c>
      <c r="E531" s="16">
        <f t="shared" si="43"/>
        <v>407.20789835663453</v>
      </c>
      <c r="F531" s="16">
        <f t="shared" si="43"/>
        <v>855.13658654893197</v>
      </c>
      <c r="G531" s="16">
        <f t="shared" si="43"/>
        <v>977.29895605592299</v>
      </c>
      <c r="H531" s="16">
        <f t="shared" si="43"/>
        <v>1140.1821153985766</v>
      </c>
      <c r="I531" s="16">
        <f t="shared" si="43"/>
        <v>1140.1821153985766</v>
      </c>
      <c r="J531" s="16"/>
      <c r="K531" s="16"/>
      <c r="L531" s="16"/>
      <c r="M531" s="16"/>
      <c r="N531" s="16"/>
    </row>
    <row r="532" spans="1:14" ht="20.25" customHeight="1" x14ac:dyDescent="0.25">
      <c r="A532" s="104"/>
      <c r="B532" s="102" t="s">
        <v>27</v>
      </c>
      <c r="C532" s="5" t="s">
        <v>20</v>
      </c>
      <c r="D532" s="6">
        <v>5</v>
      </c>
      <c r="E532" s="16">
        <f t="shared" si="43"/>
        <v>964.58130282889408</v>
      </c>
      <c r="F532" s="16">
        <f t="shared" si="43"/>
        <v>2025.6207359406765</v>
      </c>
      <c r="G532" s="16">
        <f t="shared" si="43"/>
        <v>2314.9951267893462</v>
      </c>
      <c r="H532" s="16">
        <f t="shared" si="43"/>
        <v>2700.827647920903</v>
      </c>
      <c r="I532" s="16">
        <f t="shared" si="43"/>
        <v>2700.827647920903</v>
      </c>
      <c r="J532" s="16"/>
      <c r="K532" s="16"/>
      <c r="L532" s="16"/>
      <c r="M532" s="16"/>
      <c r="N532" s="16"/>
    </row>
    <row r="533" spans="1:14" x14ac:dyDescent="0.25">
      <c r="A533" s="104"/>
      <c r="B533" s="102"/>
      <c r="C533" s="5" t="s">
        <v>21</v>
      </c>
      <c r="D533" s="6">
        <v>5</v>
      </c>
      <c r="E533" s="16">
        <f t="shared" si="43"/>
        <v>950.92989318201899</v>
      </c>
      <c r="F533" s="16">
        <f t="shared" si="43"/>
        <v>1996.952775682239</v>
      </c>
      <c r="G533" s="16">
        <f t="shared" si="43"/>
        <v>2282.2317436368462</v>
      </c>
      <c r="H533" s="16">
        <f t="shared" si="43"/>
        <v>2662.6037009096531</v>
      </c>
      <c r="I533" s="16">
        <f t="shared" si="43"/>
        <v>2662.6037009096531</v>
      </c>
      <c r="J533" s="16"/>
      <c r="K533" s="16"/>
      <c r="L533" s="16"/>
      <c r="M533" s="16"/>
      <c r="N533" s="16"/>
    </row>
    <row r="534" spans="1:14" ht="13.2" customHeight="1" x14ac:dyDescent="0.25">
      <c r="A534" s="104" t="s">
        <v>28</v>
      </c>
      <c r="B534" s="105" t="s">
        <v>29</v>
      </c>
      <c r="C534" s="5" t="s">
        <v>20</v>
      </c>
      <c r="D534" s="6">
        <v>6</v>
      </c>
      <c r="E534" s="16">
        <f t="shared" si="43"/>
        <v>1306.416313570068</v>
      </c>
      <c r="F534" s="16">
        <f t="shared" si="43"/>
        <v>2743.4742584971427</v>
      </c>
      <c r="G534" s="16">
        <f t="shared" si="43"/>
        <v>3135.3991525681622</v>
      </c>
      <c r="H534" s="16">
        <f t="shared" si="43"/>
        <v>3657.9656779961883</v>
      </c>
      <c r="I534" s="16">
        <f t="shared" si="43"/>
        <v>3657.9656779961883</v>
      </c>
      <c r="J534" s="16">
        <f t="shared" si="43"/>
        <v>1496.8992158268543</v>
      </c>
      <c r="K534" s="16">
        <f t="shared" si="43"/>
        <v>2993.7984316537086</v>
      </c>
      <c r="L534" s="16">
        <f t="shared" si="43"/>
        <v>3592.5581179844517</v>
      </c>
      <c r="M534" s="16">
        <f t="shared" si="43"/>
        <v>4191.3178043151929</v>
      </c>
      <c r="N534" s="16">
        <f t="shared" si="43"/>
        <v>4191.3178043151929</v>
      </c>
    </row>
    <row r="535" spans="1:14" x14ac:dyDescent="0.25">
      <c r="A535" s="104"/>
      <c r="B535" s="105"/>
      <c r="C535" s="5" t="s">
        <v>21</v>
      </c>
      <c r="D535" s="6">
        <v>10</v>
      </c>
      <c r="E535" s="16">
        <f t="shared" si="43"/>
        <v>764.19175825054072</v>
      </c>
      <c r="F535" s="16">
        <f t="shared" si="43"/>
        <v>1604.8026923261359</v>
      </c>
      <c r="G535" s="16">
        <f t="shared" si="43"/>
        <v>1834.0602198012978</v>
      </c>
      <c r="H535" s="16">
        <f t="shared" si="43"/>
        <v>2139.7369231015136</v>
      </c>
      <c r="I535" s="16">
        <f t="shared" si="43"/>
        <v>2139.7369231015136</v>
      </c>
      <c r="J535" s="16">
        <f t="shared" si="43"/>
        <v>898.13952949611291</v>
      </c>
      <c r="K535" s="16">
        <f t="shared" si="43"/>
        <v>1796.2790589922258</v>
      </c>
      <c r="L535" s="16">
        <f t="shared" si="43"/>
        <v>2155.5348707906705</v>
      </c>
      <c r="M535" s="16">
        <f t="shared" si="43"/>
        <v>2514.7906825891159</v>
      </c>
      <c r="N535" s="16">
        <f t="shared" si="43"/>
        <v>2514.7906825891159</v>
      </c>
    </row>
    <row r="536" spans="1:14" ht="13.2" customHeight="1" x14ac:dyDescent="0.25">
      <c r="A536" s="104"/>
      <c r="B536" s="105" t="s">
        <v>30</v>
      </c>
      <c r="C536" s="5" t="s">
        <v>20</v>
      </c>
      <c r="D536" s="6">
        <v>0</v>
      </c>
      <c r="E536" s="16">
        <f t="shared" ref="E536:N551" si="44">(E346+E472)*$E$519</f>
        <v>0</v>
      </c>
      <c r="F536" s="16">
        <f t="shared" si="44"/>
        <v>0</v>
      </c>
      <c r="G536" s="16">
        <f t="shared" si="44"/>
        <v>0</v>
      </c>
      <c r="H536" s="16">
        <f t="shared" si="44"/>
        <v>0</v>
      </c>
      <c r="I536" s="16">
        <f t="shared" si="44"/>
        <v>0</v>
      </c>
      <c r="J536" s="16">
        <f t="shared" si="44"/>
        <v>0</v>
      </c>
      <c r="K536" s="16">
        <f t="shared" si="44"/>
        <v>0</v>
      </c>
      <c r="L536" s="16">
        <f t="shared" si="44"/>
        <v>0</v>
      </c>
      <c r="M536" s="16">
        <f t="shared" si="44"/>
        <v>0</v>
      </c>
      <c r="N536" s="16">
        <f t="shared" si="44"/>
        <v>0</v>
      </c>
    </row>
    <row r="537" spans="1:14" x14ac:dyDescent="0.25">
      <c r="A537" s="104"/>
      <c r="B537" s="105"/>
      <c r="C537" s="5" t="s">
        <v>21</v>
      </c>
      <c r="D537" s="6">
        <v>12</v>
      </c>
      <c r="E537" s="16">
        <f t="shared" si="44"/>
        <v>628.63561942065894</v>
      </c>
      <c r="F537" s="16">
        <f t="shared" si="44"/>
        <v>1320.1348007833842</v>
      </c>
      <c r="G537" s="16">
        <f t="shared" si="44"/>
        <v>1508.7254866095811</v>
      </c>
      <c r="H537" s="16">
        <f t="shared" si="44"/>
        <v>1760.1797343778444</v>
      </c>
      <c r="I537" s="16">
        <f t="shared" si="44"/>
        <v>1760.1797343778444</v>
      </c>
      <c r="J537" s="16">
        <f t="shared" si="44"/>
        <v>748.44960791342714</v>
      </c>
      <c r="K537" s="16">
        <f t="shared" si="44"/>
        <v>1496.8992158268543</v>
      </c>
      <c r="L537" s="16">
        <f t="shared" si="44"/>
        <v>1796.2790589922258</v>
      </c>
      <c r="M537" s="16">
        <f t="shared" si="44"/>
        <v>2095.6589021575965</v>
      </c>
      <c r="N537" s="16">
        <f t="shared" si="44"/>
        <v>2095.6589021575965</v>
      </c>
    </row>
    <row r="538" spans="1:14" ht="13.2" customHeight="1" x14ac:dyDescent="0.25">
      <c r="A538" s="104"/>
      <c r="B538" s="105" t="s">
        <v>31</v>
      </c>
      <c r="C538" s="5" t="s">
        <v>20</v>
      </c>
      <c r="D538" s="6">
        <v>6</v>
      </c>
      <c r="E538" s="16">
        <f t="shared" si="44"/>
        <v>1322.798005146318</v>
      </c>
      <c r="F538" s="16">
        <f t="shared" si="44"/>
        <v>2777.875810807268</v>
      </c>
      <c r="G538" s="16">
        <f t="shared" si="44"/>
        <v>3174.7152123511623</v>
      </c>
      <c r="H538" s="16">
        <f t="shared" si="44"/>
        <v>3703.8344144096886</v>
      </c>
      <c r="I538" s="16">
        <f t="shared" si="44"/>
        <v>3703.8344144096886</v>
      </c>
      <c r="J538" s="16">
        <f t="shared" si="44"/>
        <v>1496.8992158268543</v>
      </c>
      <c r="K538" s="16">
        <f t="shared" si="44"/>
        <v>2993.7984316537086</v>
      </c>
      <c r="L538" s="16">
        <f t="shared" si="44"/>
        <v>3592.5581179844517</v>
      </c>
      <c r="M538" s="16">
        <f t="shared" si="44"/>
        <v>4191.3178043151929</v>
      </c>
      <c r="N538" s="16">
        <f t="shared" si="44"/>
        <v>4191.3178043151929</v>
      </c>
    </row>
    <row r="539" spans="1:14" x14ac:dyDescent="0.25">
      <c r="A539" s="104"/>
      <c r="B539" s="105"/>
      <c r="C539" s="5" t="s">
        <v>21</v>
      </c>
      <c r="D539" s="6">
        <v>6</v>
      </c>
      <c r="E539" s="16">
        <f t="shared" si="44"/>
        <v>1290.0346219938178</v>
      </c>
      <c r="F539" s="16">
        <f t="shared" si="44"/>
        <v>2709.072706187018</v>
      </c>
      <c r="G539" s="16">
        <f t="shared" si="44"/>
        <v>3096.0830927851616</v>
      </c>
      <c r="H539" s="16">
        <f t="shared" si="44"/>
        <v>3612.0969415826885</v>
      </c>
      <c r="I539" s="16">
        <f t="shared" si="44"/>
        <v>3612.0969415826885</v>
      </c>
      <c r="J539" s="16">
        <f t="shared" si="44"/>
        <v>1496.8992158268543</v>
      </c>
      <c r="K539" s="16">
        <f t="shared" si="44"/>
        <v>2993.7984316537086</v>
      </c>
      <c r="L539" s="16">
        <f t="shared" si="44"/>
        <v>3592.5581179844517</v>
      </c>
      <c r="M539" s="16">
        <f t="shared" si="44"/>
        <v>4191.3178043151929</v>
      </c>
      <c r="N539" s="16">
        <f t="shared" si="44"/>
        <v>4191.3178043151929</v>
      </c>
    </row>
    <row r="540" spans="1:14" ht="13.2" customHeight="1" x14ac:dyDescent="0.25">
      <c r="A540" s="104"/>
      <c r="B540" s="105" t="s">
        <v>32</v>
      </c>
      <c r="C540" s="5" t="s">
        <v>20</v>
      </c>
      <c r="D540" s="6">
        <v>6</v>
      </c>
      <c r="E540" s="16">
        <f t="shared" si="44"/>
        <v>1322.798005146318</v>
      </c>
      <c r="F540" s="16">
        <f t="shared" si="44"/>
        <v>2777.875810807268</v>
      </c>
      <c r="G540" s="16">
        <f t="shared" si="44"/>
        <v>3174.7152123511623</v>
      </c>
      <c r="H540" s="16">
        <f t="shared" si="44"/>
        <v>3703.8344144096886</v>
      </c>
      <c r="I540" s="16">
        <f t="shared" si="44"/>
        <v>3703.8344144096886</v>
      </c>
      <c r="J540" s="16">
        <f t="shared" si="44"/>
        <v>1496.8992158268543</v>
      </c>
      <c r="K540" s="16">
        <f t="shared" si="44"/>
        <v>2993.7984316537086</v>
      </c>
      <c r="L540" s="16">
        <f t="shared" si="44"/>
        <v>3592.5581179844517</v>
      </c>
      <c r="M540" s="16">
        <f t="shared" si="44"/>
        <v>4191.3178043151929</v>
      </c>
      <c r="N540" s="16">
        <f t="shared" si="44"/>
        <v>4191.3178043151929</v>
      </c>
    </row>
    <row r="541" spans="1:14" x14ac:dyDescent="0.25">
      <c r="A541" s="104"/>
      <c r="B541" s="105"/>
      <c r="C541" s="5" t="s">
        <v>21</v>
      </c>
      <c r="D541" s="6">
        <v>8</v>
      </c>
      <c r="E541" s="16">
        <f t="shared" si="44"/>
        <v>967.52596649536338</v>
      </c>
      <c r="F541" s="16">
        <f t="shared" si="44"/>
        <v>2031.8045296402627</v>
      </c>
      <c r="G541" s="16">
        <f t="shared" si="44"/>
        <v>2322.062319588872</v>
      </c>
      <c r="H541" s="16">
        <f t="shared" si="44"/>
        <v>2709.0727061870175</v>
      </c>
      <c r="I541" s="16">
        <f t="shared" si="44"/>
        <v>2709.0727061870175</v>
      </c>
      <c r="J541" s="16">
        <f t="shared" si="44"/>
        <v>1122.6744118701411</v>
      </c>
      <c r="K541" s="16">
        <f t="shared" si="44"/>
        <v>2245.3488237402821</v>
      </c>
      <c r="L541" s="16">
        <f t="shared" si="44"/>
        <v>2694.4185884883382</v>
      </c>
      <c r="M541" s="16">
        <f t="shared" si="44"/>
        <v>3143.4883532363951</v>
      </c>
      <c r="N541" s="16">
        <f t="shared" si="44"/>
        <v>3143.4883532363951</v>
      </c>
    </row>
    <row r="542" spans="1:14" ht="13.2" customHeight="1" x14ac:dyDescent="0.25">
      <c r="A542" s="104"/>
      <c r="B542" s="105" t="s">
        <v>33</v>
      </c>
      <c r="C542" s="5" t="s">
        <v>20</v>
      </c>
      <c r="D542" s="6">
        <v>6</v>
      </c>
      <c r="E542" s="16">
        <f t="shared" si="44"/>
        <v>1339.179696722568</v>
      </c>
      <c r="F542" s="16">
        <f t="shared" si="44"/>
        <v>2812.2773631173932</v>
      </c>
      <c r="G542" s="16">
        <f t="shared" si="44"/>
        <v>3214.031272134162</v>
      </c>
      <c r="H542" s="16">
        <f t="shared" si="44"/>
        <v>3749.7031508231885</v>
      </c>
      <c r="I542" s="16">
        <f t="shared" si="44"/>
        <v>3749.7031508231885</v>
      </c>
      <c r="J542" s="16">
        <f t="shared" si="44"/>
        <v>1496.8992158268543</v>
      </c>
      <c r="K542" s="16">
        <f t="shared" si="44"/>
        <v>2993.7984316537086</v>
      </c>
      <c r="L542" s="16">
        <f t="shared" si="44"/>
        <v>3592.5581179844517</v>
      </c>
      <c r="M542" s="16">
        <f t="shared" si="44"/>
        <v>4191.3178043151929</v>
      </c>
      <c r="N542" s="16">
        <f t="shared" si="44"/>
        <v>4191.3178043151929</v>
      </c>
    </row>
    <row r="543" spans="1:14" x14ac:dyDescent="0.25">
      <c r="A543" s="104"/>
      <c r="B543" s="105"/>
      <c r="C543" s="5" t="s">
        <v>21</v>
      </c>
      <c r="D543" s="6">
        <v>6</v>
      </c>
      <c r="E543" s="16">
        <f t="shared" si="44"/>
        <v>1306.416313570068</v>
      </c>
      <c r="F543" s="16">
        <f t="shared" si="44"/>
        <v>2743.4742584971427</v>
      </c>
      <c r="G543" s="16">
        <f t="shared" si="44"/>
        <v>3135.3991525681622</v>
      </c>
      <c r="H543" s="16">
        <f t="shared" si="44"/>
        <v>3657.9656779961883</v>
      </c>
      <c r="I543" s="16">
        <f t="shared" si="44"/>
        <v>3657.9656779961883</v>
      </c>
      <c r="J543" s="16">
        <f t="shared" si="44"/>
        <v>1496.8992158268543</v>
      </c>
      <c r="K543" s="16">
        <f t="shared" si="44"/>
        <v>2993.7984316537086</v>
      </c>
      <c r="L543" s="16">
        <f t="shared" si="44"/>
        <v>3592.5581179844517</v>
      </c>
      <c r="M543" s="16">
        <f t="shared" si="44"/>
        <v>4191.3178043151929</v>
      </c>
      <c r="N543" s="16">
        <f t="shared" si="44"/>
        <v>4191.3178043151929</v>
      </c>
    </row>
    <row r="544" spans="1:14" ht="13.2" customHeight="1" x14ac:dyDescent="0.25">
      <c r="A544" s="104"/>
      <c r="B544" s="105" t="s">
        <v>34</v>
      </c>
      <c r="C544" s="5" t="s">
        <v>20</v>
      </c>
      <c r="D544" s="6">
        <v>6</v>
      </c>
      <c r="E544" s="16">
        <f t="shared" si="44"/>
        <v>1322.798005146318</v>
      </c>
      <c r="F544" s="16">
        <f t="shared" si="44"/>
        <v>2777.875810807268</v>
      </c>
      <c r="G544" s="16">
        <f t="shared" si="44"/>
        <v>3174.7152123511623</v>
      </c>
      <c r="H544" s="16">
        <f t="shared" si="44"/>
        <v>3703.8344144096886</v>
      </c>
      <c r="I544" s="16">
        <f t="shared" si="44"/>
        <v>3703.8344144096886</v>
      </c>
      <c r="J544" s="16">
        <f t="shared" si="44"/>
        <v>1496.8992158268543</v>
      </c>
      <c r="K544" s="16">
        <f t="shared" si="44"/>
        <v>2993.7984316537086</v>
      </c>
      <c r="L544" s="16">
        <f t="shared" si="44"/>
        <v>3592.5581179844517</v>
      </c>
      <c r="M544" s="16">
        <f t="shared" si="44"/>
        <v>4191.3178043151929</v>
      </c>
      <c r="N544" s="16">
        <f t="shared" si="44"/>
        <v>4191.3178043151929</v>
      </c>
    </row>
    <row r="545" spans="1:14" x14ac:dyDescent="0.25">
      <c r="A545" s="104"/>
      <c r="B545" s="105"/>
      <c r="C545" s="5" t="s">
        <v>21</v>
      </c>
      <c r="D545" s="6">
        <v>10</v>
      </c>
      <c r="E545" s="16">
        <f t="shared" si="44"/>
        <v>774.02077319629075</v>
      </c>
      <c r="F545" s="16">
        <f t="shared" si="44"/>
        <v>1625.4436237122106</v>
      </c>
      <c r="G545" s="16">
        <f t="shared" si="44"/>
        <v>1857.6498556710976</v>
      </c>
      <c r="H545" s="16">
        <f t="shared" si="44"/>
        <v>2167.2581649496137</v>
      </c>
      <c r="I545" s="16">
        <f t="shared" si="44"/>
        <v>2167.2581649496137</v>
      </c>
      <c r="J545" s="16">
        <f t="shared" si="44"/>
        <v>898.13952949611291</v>
      </c>
      <c r="K545" s="16">
        <f t="shared" si="44"/>
        <v>1796.2790589922258</v>
      </c>
      <c r="L545" s="16">
        <f t="shared" si="44"/>
        <v>2155.5348707906705</v>
      </c>
      <c r="M545" s="16">
        <f t="shared" si="44"/>
        <v>2514.7906825891159</v>
      </c>
      <c r="N545" s="16">
        <f t="shared" si="44"/>
        <v>2514.7906825891159</v>
      </c>
    </row>
    <row r="546" spans="1:14" ht="13.2" customHeight="1" x14ac:dyDescent="0.25">
      <c r="A546" s="104"/>
      <c r="B546" s="105" t="s">
        <v>35</v>
      </c>
      <c r="C546" s="5" t="s">
        <v>20</v>
      </c>
      <c r="D546" s="6">
        <v>6</v>
      </c>
      <c r="E546" s="16">
        <f t="shared" si="44"/>
        <v>1339.179696722568</v>
      </c>
      <c r="F546" s="16">
        <f t="shared" si="44"/>
        <v>2812.2773631173932</v>
      </c>
      <c r="G546" s="16">
        <f t="shared" si="44"/>
        <v>3214.031272134162</v>
      </c>
      <c r="H546" s="16">
        <f t="shared" si="44"/>
        <v>3749.7031508231885</v>
      </c>
      <c r="I546" s="16">
        <f t="shared" si="44"/>
        <v>3749.7031508231885</v>
      </c>
      <c r="J546" s="16">
        <f t="shared" si="44"/>
        <v>1496.8992158268543</v>
      </c>
      <c r="K546" s="16">
        <f t="shared" si="44"/>
        <v>2993.7984316537086</v>
      </c>
      <c r="L546" s="16">
        <f t="shared" si="44"/>
        <v>3592.5581179844517</v>
      </c>
      <c r="M546" s="16">
        <f t="shared" si="44"/>
        <v>4191.3178043151929</v>
      </c>
      <c r="N546" s="16">
        <f t="shared" si="44"/>
        <v>4191.3178043151929</v>
      </c>
    </row>
    <row r="547" spans="1:14" x14ac:dyDescent="0.25">
      <c r="A547" s="104"/>
      <c r="B547" s="105"/>
      <c r="C547" s="5" t="s">
        <v>21</v>
      </c>
      <c r="D547" s="6">
        <v>8</v>
      </c>
      <c r="E547" s="16">
        <f t="shared" si="44"/>
        <v>979.81223517755086</v>
      </c>
      <c r="F547" s="16">
        <f t="shared" si="44"/>
        <v>2057.6056938728566</v>
      </c>
      <c r="G547" s="16">
        <f t="shared" si="44"/>
        <v>2351.5493644261219</v>
      </c>
      <c r="H547" s="16">
        <f t="shared" si="44"/>
        <v>2743.4742584971423</v>
      </c>
      <c r="I547" s="16">
        <f t="shared" si="44"/>
        <v>2743.4742584971423</v>
      </c>
      <c r="J547" s="16">
        <f t="shared" si="44"/>
        <v>1122.6744118701411</v>
      </c>
      <c r="K547" s="16">
        <f t="shared" si="44"/>
        <v>2245.3488237402821</v>
      </c>
      <c r="L547" s="16">
        <f t="shared" si="44"/>
        <v>2694.4185884883382</v>
      </c>
      <c r="M547" s="16">
        <f t="shared" si="44"/>
        <v>3143.4883532363951</v>
      </c>
      <c r="N547" s="16">
        <f t="shared" si="44"/>
        <v>3143.4883532363951</v>
      </c>
    </row>
    <row r="548" spans="1:14" ht="13.2" customHeight="1" x14ac:dyDescent="0.25">
      <c r="A548" s="104"/>
      <c r="B548" s="105" t="s">
        <v>36</v>
      </c>
      <c r="C548" s="5" t="s">
        <v>20</v>
      </c>
      <c r="D548" s="6">
        <v>6</v>
      </c>
      <c r="E548" s="16">
        <f t="shared" si="44"/>
        <v>1339.179696722568</v>
      </c>
      <c r="F548" s="16">
        <f t="shared" si="44"/>
        <v>2812.2773631173932</v>
      </c>
      <c r="G548" s="16">
        <f t="shared" si="44"/>
        <v>3214.031272134162</v>
      </c>
      <c r="H548" s="16">
        <f t="shared" si="44"/>
        <v>3749.7031508231885</v>
      </c>
      <c r="I548" s="16">
        <f t="shared" si="44"/>
        <v>3749.7031508231885</v>
      </c>
      <c r="J548" s="16">
        <f t="shared" si="44"/>
        <v>1496.8992158268543</v>
      </c>
      <c r="K548" s="16">
        <f t="shared" si="44"/>
        <v>2993.7984316537086</v>
      </c>
      <c r="L548" s="16">
        <f t="shared" si="44"/>
        <v>3592.5581179844517</v>
      </c>
      <c r="M548" s="16">
        <f t="shared" si="44"/>
        <v>4191.3178043151929</v>
      </c>
      <c r="N548" s="16">
        <f t="shared" si="44"/>
        <v>4191.3178043151929</v>
      </c>
    </row>
    <row r="549" spans="1:14" x14ac:dyDescent="0.25">
      <c r="A549" s="104"/>
      <c r="B549" s="105"/>
      <c r="C549" s="5" t="s">
        <v>21</v>
      </c>
      <c r="D549" s="6">
        <v>10</v>
      </c>
      <c r="E549" s="16">
        <f t="shared" si="44"/>
        <v>774.02077319629075</v>
      </c>
      <c r="F549" s="16">
        <f t="shared" si="44"/>
        <v>1625.4436237122106</v>
      </c>
      <c r="G549" s="16">
        <f t="shared" si="44"/>
        <v>1857.6498556710976</v>
      </c>
      <c r="H549" s="16">
        <f t="shared" si="44"/>
        <v>2167.2581649496137</v>
      </c>
      <c r="I549" s="16">
        <f t="shared" si="44"/>
        <v>2167.2581649496137</v>
      </c>
      <c r="J549" s="16">
        <f t="shared" si="44"/>
        <v>898.13952949611291</v>
      </c>
      <c r="K549" s="16">
        <f t="shared" si="44"/>
        <v>1796.2790589922258</v>
      </c>
      <c r="L549" s="16">
        <f t="shared" si="44"/>
        <v>2155.5348707906705</v>
      </c>
      <c r="M549" s="16">
        <f t="shared" si="44"/>
        <v>2514.7906825891159</v>
      </c>
      <c r="N549" s="16">
        <f t="shared" si="44"/>
        <v>2514.7906825891159</v>
      </c>
    </row>
    <row r="550" spans="1:14" ht="13.2" customHeight="1" x14ac:dyDescent="0.25">
      <c r="A550" s="104"/>
      <c r="B550" s="105" t="s">
        <v>37</v>
      </c>
      <c r="C550" s="5" t="s">
        <v>20</v>
      </c>
      <c r="D550" s="6">
        <v>6</v>
      </c>
      <c r="E550" s="16">
        <f t="shared" si="44"/>
        <v>1339.179696722568</v>
      </c>
      <c r="F550" s="16">
        <f t="shared" si="44"/>
        <v>2812.2773631173932</v>
      </c>
      <c r="G550" s="16">
        <f t="shared" si="44"/>
        <v>3214.031272134162</v>
      </c>
      <c r="H550" s="16">
        <f t="shared" si="44"/>
        <v>3749.7031508231885</v>
      </c>
      <c r="I550" s="16">
        <f t="shared" si="44"/>
        <v>3749.7031508231885</v>
      </c>
      <c r="J550" s="16">
        <f t="shared" si="44"/>
        <v>1496.8992158268543</v>
      </c>
      <c r="K550" s="16">
        <f t="shared" si="44"/>
        <v>2993.7984316537086</v>
      </c>
      <c r="L550" s="16">
        <f t="shared" si="44"/>
        <v>3592.5581179844517</v>
      </c>
      <c r="M550" s="16">
        <f t="shared" si="44"/>
        <v>4191.3178043151929</v>
      </c>
      <c r="N550" s="16">
        <f t="shared" si="44"/>
        <v>4191.3178043151929</v>
      </c>
    </row>
    <row r="551" spans="1:14" x14ac:dyDescent="0.25">
      <c r="A551" s="104"/>
      <c r="B551" s="105"/>
      <c r="C551" s="5" t="s">
        <v>21</v>
      </c>
      <c r="D551" s="6">
        <v>10</v>
      </c>
      <c r="E551" s="16">
        <f t="shared" si="44"/>
        <v>774.02077319629075</v>
      </c>
      <c r="F551" s="16">
        <f t="shared" si="44"/>
        <v>1625.4436237122106</v>
      </c>
      <c r="G551" s="16">
        <f t="shared" si="44"/>
        <v>1857.6498556710976</v>
      </c>
      <c r="H551" s="16">
        <f t="shared" si="44"/>
        <v>2167.2581649496137</v>
      </c>
      <c r="I551" s="16">
        <f t="shared" si="44"/>
        <v>2167.2581649496137</v>
      </c>
      <c r="J551" s="16">
        <f t="shared" si="44"/>
        <v>898.13952949611291</v>
      </c>
      <c r="K551" s="16">
        <f t="shared" si="44"/>
        <v>1796.2790589922258</v>
      </c>
      <c r="L551" s="16">
        <f t="shared" si="44"/>
        <v>2155.5348707906705</v>
      </c>
      <c r="M551" s="16">
        <f t="shared" si="44"/>
        <v>2514.7906825891159</v>
      </c>
      <c r="N551" s="16">
        <f t="shared" si="44"/>
        <v>2514.7906825891159</v>
      </c>
    </row>
    <row r="552" spans="1:14" ht="13.2" customHeight="1" x14ac:dyDescent="0.25">
      <c r="A552" s="104"/>
      <c r="B552" s="105" t="s">
        <v>38</v>
      </c>
      <c r="C552" s="5" t="s">
        <v>20</v>
      </c>
      <c r="D552" s="6">
        <v>0</v>
      </c>
      <c r="E552" s="16">
        <f t="shared" ref="E552:N567" si="45">(E362+E488)*$E$519</f>
        <v>0</v>
      </c>
      <c r="F552" s="16">
        <f t="shared" si="45"/>
        <v>0</v>
      </c>
      <c r="G552" s="16">
        <f t="shared" si="45"/>
        <v>0</v>
      </c>
      <c r="H552" s="16">
        <f t="shared" si="45"/>
        <v>0</v>
      </c>
      <c r="I552" s="16">
        <f t="shared" si="45"/>
        <v>0</v>
      </c>
      <c r="J552" s="16">
        <f t="shared" si="45"/>
        <v>0</v>
      </c>
      <c r="K552" s="16">
        <f t="shared" si="45"/>
        <v>0</v>
      </c>
      <c r="L552" s="16">
        <f t="shared" si="45"/>
        <v>0</v>
      </c>
      <c r="M552" s="16">
        <f t="shared" si="45"/>
        <v>0</v>
      </c>
      <c r="N552" s="16">
        <f t="shared" si="45"/>
        <v>0</v>
      </c>
    </row>
    <row r="553" spans="1:14" x14ac:dyDescent="0.25">
      <c r="A553" s="104"/>
      <c r="B553" s="105"/>
      <c r="C553" s="5" t="s">
        <v>21</v>
      </c>
      <c r="D553" s="6">
        <v>8</v>
      </c>
      <c r="E553" s="16">
        <f t="shared" si="45"/>
        <v>979.81223517755086</v>
      </c>
      <c r="F553" s="16">
        <f t="shared" si="45"/>
        <v>2057.6056938728566</v>
      </c>
      <c r="G553" s="16">
        <f t="shared" si="45"/>
        <v>2351.5493644261219</v>
      </c>
      <c r="H553" s="16">
        <f t="shared" si="45"/>
        <v>2743.4742584971423</v>
      </c>
      <c r="I553" s="16">
        <f t="shared" si="45"/>
        <v>2743.4742584971423</v>
      </c>
      <c r="J553" s="16">
        <f t="shared" si="45"/>
        <v>1122.6744118701411</v>
      </c>
      <c r="K553" s="16">
        <f t="shared" si="45"/>
        <v>2245.3488237402821</v>
      </c>
      <c r="L553" s="16">
        <f t="shared" si="45"/>
        <v>2694.4185884883382</v>
      </c>
      <c r="M553" s="16">
        <f t="shared" si="45"/>
        <v>3143.4883532363951</v>
      </c>
      <c r="N553" s="16">
        <f t="shared" si="45"/>
        <v>3143.4883532363951</v>
      </c>
    </row>
    <row r="554" spans="1:14" ht="13.2" customHeight="1" x14ac:dyDescent="0.25">
      <c r="A554" s="104"/>
      <c r="B554" s="105" t="s">
        <v>39</v>
      </c>
      <c r="C554" s="5" t="s">
        <v>20</v>
      </c>
      <c r="D554" s="6">
        <v>0</v>
      </c>
      <c r="E554" s="16">
        <f t="shared" si="45"/>
        <v>0</v>
      </c>
      <c r="F554" s="16">
        <f t="shared" si="45"/>
        <v>0</v>
      </c>
      <c r="G554" s="16">
        <f t="shared" si="45"/>
        <v>0</v>
      </c>
      <c r="H554" s="16">
        <f t="shared" si="45"/>
        <v>0</v>
      </c>
      <c r="I554" s="16">
        <f t="shared" si="45"/>
        <v>0</v>
      </c>
      <c r="J554" s="16">
        <f t="shared" si="45"/>
        <v>0</v>
      </c>
      <c r="K554" s="16">
        <f t="shared" si="45"/>
        <v>0</v>
      </c>
      <c r="L554" s="16">
        <f t="shared" si="45"/>
        <v>0</v>
      </c>
      <c r="M554" s="16">
        <f t="shared" si="45"/>
        <v>0</v>
      </c>
      <c r="N554" s="16">
        <f t="shared" si="45"/>
        <v>0</v>
      </c>
    </row>
    <row r="555" spans="1:14" x14ac:dyDescent="0.25">
      <c r="A555" s="104"/>
      <c r="B555" s="105"/>
      <c r="C555" s="5" t="s">
        <v>21</v>
      </c>
      <c r="D555" s="6">
        <v>5</v>
      </c>
      <c r="E555" s="16">
        <f t="shared" si="45"/>
        <v>1587.3576061755814</v>
      </c>
      <c r="F555" s="16">
        <f t="shared" si="45"/>
        <v>3333.4509729687215</v>
      </c>
      <c r="G555" s="16">
        <f t="shared" si="45"/>
        <v>3809.6582548213955</v>
      </c>
      <c r="H555" s="16">
        <f t="shared" si="45"/>
        <v>4444.6012972916278</v>
      </c>
      <c r="I555" s="16">
        <f t="shared" si="45"/>
        <v>4444.6012972916278</v>
      </c>
      <c r="J555" s="16">
        <f t="shared" si="45"/>
        <v>1796.2790589922258</v>
      </c>
      <c r="K555" s="16">
        <f t="shared" si="45"/>
        <v>3592.5581179844517</v>
      </c>
      <c r="L555" s="16">
        <f t="shared" si="45"/>
        <v>4311.0697415813411</v>
      </c>
      <c r="M555" s="16">
        <f t="shared" si="45"/>
        <v>5029.5813651782319</v>
      </c>
      <c r="N555" s="16">
        <f t="shared" si="45"/>
        <v>5029.5813651782319</v>
      </c>
    </row>
    <row r="556" spans="1:14" ht="12.75" customHeight="1" x14ac:dyDescent="0.25">
      <c r="A556" s="104"/>
      <c r="B556" s="105" t="s">
        <v>40</v>
      </c>
      <c r="C556" s="5" t="s">
        <v>20</v>
      </c>
      <c r="D556" s="6">
        <v>5</v>
      </c>
      <c r="E556" s="16">
        <f t="shared" si="45"/>
        <v>1607.0156360670815</v>
      </c>
      <c r="F556" s="16">
        <f t="shared" si="45"/>
        <v>3374.732835740871</v>
      </c>
      <c r="G556" s="16">
        <f t="shared" si="45"/>
        <v>3856.8375265609952</v>
      </c>
      <c r="H556" s="16">
        <f t="shared" si="45"/>
        <v>4499.6437809878271</v>
      </c>
      <c r="I556" s="16">
        <f t="shared" si="45"/>
        <v>4499.6437809878271</v>
      </c>
      <c r="J556" s="16">
        <f t="shared" si="45"/>
        <v>1796.2790589922258</v>
      </c>
      <c r="K556" s="16">
        <f t="shared" si="45"/>
        <v>3592.5581179844517</v>
      </c>
      <c r="L556" s="16">
        <f t="shared" si="45"/>
        <v>4311.0697415813411</v>
      </c>
      <c r="M556" s="16">
        <f t="shared" si="45"/>
        <v>5029.5813651782319</v>
      </c>
      <c r="N556" s="16">
        <f t="shared" si="45"/>
        <v>5029.5813651782319</v>
      </c>
    </row>
    <row r="557" spans="1:14" x14ac:dyDescent="0.25">
      <c r="A557" s="104"/>
      <c r="B557" s="105"/>
      <c r="C557" s="5" t="s">
        <v>21</v>
      </c>
      <c r="D557" s="6">
        <v>5</v>
      </c>
      <c r="E557" s="16">
        <f t="shared" si="45"/>
        <v>1587.3576061755814</v>
      </c>
      <c r="F557" s="16">
        <f t="shared" si="45"/>
        <v>3333.4509729687215</v>
      </c>
      <c r="G557" s="16">
        <f t="shared" si="45"/>
        <v>3809.6582548213955</v>
      </c>
      <c r="H557" s="16">
        <f t="shared" si="45"/>
        <v>4444.6012972916278</v>
      </c>
      <c r="I557" s="16">
        <f t="shared" si="45"/>
        <v>4444.6012972916278</v>
      </c>
      <c r="J557" s="16">
        <f t="shared" si="45"/>
        <v>1796.2790589922258</v>
      </c>
      <c r="K557" s="16">
        <f t="shared" si="45"/>
        <v>3592.5581179844517</v>
      </c>
      <c r="L557" s="16">
        <f t="shared" si="45"/>
        <v>4311.0697415813411</v>
      </c>
      <c r="M557" s="16">
        <f t="shared" si="45"/>
        <v>5029.5813651782319</v>
      </c>
      <c r="N557" s="16">
        <f t="shared" si="45"/>
        <v>5029.5813651782319</v>
      </c>
    </row>
    <row r="558" spans="1:14" ht="13.2" customHeight="1" x14ac:dyDescent="0.25">
      <c r="A558" s="104"/>
      <c r="B558" s="105" t="s">
        <v>41</v>
      </c>
      <c r="C558" s="5" t="s">
        <v>20</v>
      </c>
      <c r="D558" s="6">
        <v>10</v>
      </c>
      <c r="E558" s="16">
        <f t="shared" si="45"/>
        <v>836.91074242517755</v>
      </c>
      <c r="F558" s="16">
        <f t="shared" si="45"/>
        <v>1757.5125590928731</v>
      </c>
      <c r="G558" s="16">
        <f t="shared" si="45"/>
        <v>2008.5857818204258</v>
      </c>
      <c r="H558" s="16">
        <f t="shared" si="45"/>
        <v>2343.3500787904968</v>
      </c>
      <c r="I558" s="16">
        <f t="shared" si="45"/>
        <v>2343.3500787904968</v>
      </c>
      <c r="J558" s="16">
        <f t="shared" si="45"/>
        <v>898.13952949611291</v>
      </c>
      <c r="K558" s="16">
        <f t="shared" si="45"/>
        <v>1796.2790589922258</v>
      </c>
      <c r="L558" s="16">
        <f t="shared" si="45"/>
        <v>2155.5348707906705</v>
      </c>
      <c r="M558" s="16">
        <f t="shared" si="45"/>
        <v>2514.7906825891159</v>
      </c>
      <c r="N558" s="16">
        <f t="shared" si="45"/>
        <v>2514.7906825891159</v>
      </c>
    </row>
    <row r="559" spans="1:14" x14ac:dyDescent="0.25">
      <c r="A559" s="104"/>
      <c r="B559" s="105"/>
      <c r="C559" s="5" t="s">
        <v>21</v>
      </c>
      <c r="D559" s="6">
        <v>15</v>
      </c>
      <c r="E559" s="16">
        <f t="shared" si="45"/>
        <v>551.3878183196183</v>
      </c>
      <c r="F559" s="16">
        <f t="shared" si="45"/>
        <v>1157.9144184711986</v>
      </c>
      <c r="G559" s="16">
        <f t="shared" si="45"/>
        <v>1323.3307639670841</v>
      </c>
      <c r="H559" s="16">
        <f t="shared" si="45"/>
        <v>1543.8858912949313</v>
      </c>
      <c r="I559" s="16">
        <f t="shared" si="45"/>
        <v>1543.8858912949313</v>
      </c>
      <c r="J559" s="16">
        <f t="shared" si="45"/>
        <v>598.75968633074206</v>
      </c>
      <c r="K559" s="16">
        <f t="shared" si="45"/>
        <v>1197.5193726614841</v>
      </c>
      <c r="L559" s="16">
        <f t="shared" si="45"/>
        <v>1437.0232471937804</v>
      </c>
      <c r="M559" s="16">
        <f t="shared" si="45"/>
        <v>1676.5271217260774</v>
      </c>
      <c r="N559" s="16">
        <f t="shared" si="45"/>
        <v>1676.5271217260774</v>
      </c>
    </row>
    <row r="560" spans="1:14" ht="13.2" customHeight="1" x14ac:dyDescent="0.25">
      <c r="A560" s="104" t="s">
        <v>42</v>
      </c>
      <c r="B560" s="105" t="s">
        <v>29</v>
      </c>
      <c r="C560" s="5" t="s">
        <v>20</v>
      </c>
      <c r="D560" s="7">
        <v>10</v>
      </c>
      <c r="E560" s="16">
        <f t="shared" si="45"/>
        <v>458.61364652290706</v>
      </c>
      <c r="F560" s="16">
        <f t="shared" si="45"/>
        <v>963.08865769810427</v>
      </c>
      <c r="G560" s="16">
        <f t="shared" si="45"/>
        <v>1100.672751654977</v>
      </c>
      <c r="H560" s="16">
        <f t="shared" si="45"/>
        <v>1284.1182102641394</v>
      </c>
      <c r="I560" s="16">
        <f t="shared" si="45"/>
        <v>1284.1182102641394</v>
      </c>
      <c r="J560" s="16"/>
      <c r="K560" s="16"/>
      <c r="L560" s="16"/>
      <c r="M560" s="16"/>
      <c r="N560" s="16"/>
    </row>
    <row r="561" spans="1:14" x14ac:dyDescent="0.25">
      <c r="A561" s="104"/>
      <c r="B561" s="105"/>
      <c r="C561" s="5" t="s">
        <v>21</v>
      </c>
      <c r="D561" s="7">
        <v>15</v>
      </c>
      <c r="E561" s="16">
        <f t="shared" si="45"/>
        <v>301.1919611329796</v>
      </c>
      <c r="F561" s="16">
        <f t="shared" si="45"/>
        <v>632.5031183792571</v>
      </c>
      <c r="G561" s="16">
        <f t="shared" si="45"/>
        <v>722.86070671915115</v>
      </c>
      <c r="H561" s="16">
        <f t="shared" si="45"/>
        <v>843.33749117234299</v>
      </c>
      <c r="I561" s="16">
        <f t="shared" si="45"/>
        <v>843.33749117234299</v>
      </c>
      <c r="J561" s="16"/>
      <c r="K561" s="16"/>
      <c r="L561" s="16"/>
      <c r="M561" s="16"/>
      <c r="N561" s="16"/>
    </row>
    <row r="562" spans="1:14" ht="13.2" customHeight="1" x14ac:dyDescent="0.25">
      <c r="A562" s="104"/>
      <c r="B562" s="105" t="s">
        <v>31</v>
      </c>
      <c r="C562" s="5" t="s">
        <v>20</v>
      </c>
      <c r="D562" s="7">
        <v>10</v>
      </c>
      <c r="E562" s="16">
        <f t="shared" si="45"/>
        <v>458.61364652290706</v>
      </c>
      <c r="F562" s="16">
        <f t="shared" si="45"/>
        <v>963.08865769810427</v>
      </c>
      <c r="G562" s="16">
        <f t="shared" si="45"/>
        <v>1100.672751654977</v>
      </c>
      <c r="H562" s="16">
        <f t="shared" si="45"/>
        <v>1284.1182102641394</v>
      </c>
      <c r="I562" s="16">
        <f t="shared" si="45"/>
        <v>1284.1182102641394</v>
      </c>
      <c r="J562" s="16"/>
      <c r="K562" s="16"/>
      <c r="L562" s="16"/>
      <c r="M562" s="16"/>
      <c r="N562" s="16"/>
    </row>
    <row r="563" spans="1:14" x14ac:dyDescent="0.25">
      <c r="A563" s="104"/>
      <c r="B563" s="105"/>
      <c r="C563" s="5" t="s">
        <v>21</v>
      </c>
      <c r="D563" s="7">
        <v>10</v>
      </c>
      <c r="E563" s="16">
        <f t="shared" si="45"/>
        <v>451.78794169946951</v>
      </c>
      <c r="F563" s="16">
        <f t="shared" si="45"/>
        <v>948.75467756888554</v>
      </c>
      <c r="G563" s="16">
        <f t="shared" si="45"/>
        <v>1084.291060078727</v>
      </c>
      <c r="H563" s="16">
        <f t="shared" si="45"/>
        <v>1265.0062367585142</v>
      </c>
      <c r="I563" s="16">
        <f t="shared" si="45"/>
        <v>1265.0062367585142</v>
      </c>
      <c r="J563" s="16"/>
      <c r="K563" s="16"/>
      <c r="L563" s="16"/>
      <c r="M563" s="16"/>
      <c r="N563" s="16"/>
    </row>
    <row r="564" spans="1:14" ht="13.2" customHeight="1" x14ac:dyDescent="0.25">
      <c r="A564" s="104"/>
      <c r="B564" s="105" t="s">
        <v>32</v>
      </c>
      <c r="C564" s="5" t="s">
        <v>20</v>
      </c>
      <c r="D564" s="7">
        <v>10</v>
      </c>
      <c r="E564" s="16">
        <f t="shared" si="45"/>
        <v>458.61364652290706</v>
      </c>
      <c r="F564" s="16">
        <f t="shared" si="45"/>
        <v>963.08865769810427</v>
      </c>
      <c r="G564" s="16">
        <f t="shared" si="45"/>
        <v>1100.672751654977</v>
      </c>
      <c r="H564" s="16">
        <f t="shared" si="45"/>
        <v>1284.1182102641394</v>
      </c>
      <c r="I564" s="16">
        <f t="shared" si="45"/>
        <v>1284.1182102641394</v>
      </c>
      <c r="J564" s="16"/>
      <c r="K564" s="16"/>
      <c r="L564" s="16"/>
      <c r="M564" s="16"/>
      <c r="N564" s="16"/>
    </row>
    <row r="565" spans="1:14" x14ac:dyDescent="0.25">
      <c r="A565" s="104"/>
      <c r="B565" s="105"/>
      <c r="C565" s="5" t="s">
        <v>21</v>
      </c>
      <c r="D565" s="7">
        <v>15</v>
      </c>
      <c r="E565" s="16">
        <f t="shared" si="45"/>
        <v>301.1919611329796</v>
      </c>
      <c r="F565" s="16">
        <f t="shared" si="45"/>
        <v>632.5031183792571</v>
      </c>
      <c r="G565" s="16">
        <f t="shared" si="45"/>
        <v>722.86070671915115</v>
      </c>
      <c r="H565" s="16">
        <f t="shared" si="45"/>
        <v>843.33749117234299</v>
      </c>
      <c r="I565" s="16">
        <f t="shared" si="45"/>
        <v>843.33749117234299</v>
      </c>
      <c r="J565" s="16"/>
      <c r="K565" s="16"/>
      <c r="L565" s="16"/>
      <c r="M565" s="16"/>
      <c r="N565" s="16"/>
    </row>
    <row r="566" spans="1:14" ht="13.2" customHeight="1" x14ac:dyDescent="0.25">
      <c r="A566" s="104"/>
      <c r="B566" s="105" t="s">
        <v>33</v>
      </c>
      <c r="C566" s="5" t="s">
        <v>20</v>
      </c>
      <c r="D566" s="7">
        <v>10</v>
      </c>
      <c r="E566" s="16">
        <f t="shared" si="45"/>
        <v>458.61364652290706</v>
      </c>
      <c r="F566" s="16">
        <f t="shared" si="45"/>
        <v>963.08865769810427</v>
      </c>
      <c r="G566" s="16">
        <f t="shared" si="45"/>
        <v>1100.672751654977</v>
      </c>
      <c r="H566" s="16">
        <f t="shared" si="45"/>
        <v>1284.1182102641394</v>
      </c>
      <c r="I566" s="16">
        <f t="shared" si="45"/>
        <v>1284.1182102641394</v>
      </c>
      <c r="J566" s="16"/>
      <c r="K566" s="16"/>
      <c r="L566" s="16"/>
      <c r="M566" s="16"/>
      <c r="N566" s="16"/>
    </row>
    <row r="567" spans="1:14" x14ac:dyDescent="0.25">
      <c r="A567" s="104"/>
      <c r="B567" s="105"/>
      <c r="C567" s="5" t="s">
        <v>21</v>
      </c>
      <c r="D567" s="7">
        <v>10</v>
      </c>
      <c r="E567" s="16">
        <f t="shared" si="45"/>
        <v>451.78794169946951</v>
      </c>
      <c r="F567" s="16">
        <f t="shared" si="45"/>
        <v>948.75467756888554</v>
      </c>
      <c r="G567" s="16">
        <f t="shared" si="45"/>
        <v>1084.291060078727</v>
      </c>
      <c r="H567" s="16">
        <f t="shared" si="45"/>
        <v>1265.0062367585142</v>
      </c>
      <c r="I567" s="16">
        <f t="shared" si="45"/>
        <v>1265.0062367585142</v>
      </c>
      <c r="J567" s="16"/>
      <c r="K567" s="16"/>
      <c r="L567" s="16"/>
      <c r="M567" s="16"/>
      <c r="N567" s="16"/>
    </row>
    <row r="568" spans="1:14" ht="13.2" customHeight="1" x14ac:dyDescent="0.25">
      <c r="A568" s="104"/>
      <c r="B568" s="105" t="s">
        <v>34</v>
      </c>
      <c r="C568" s="5" t="s">
        <v>20</v>
      </c>
      <c r="D568" s="7">
        <v>10</v>
      </c>
      <c r="E568" s="16">
        <f t="shared" ref="E568:I581" si="46">(E378+E504)*$E$519</f>
        <v>458.61364652290706</v>
      </c>
      <c r="F568" s="16">
        <f t="shared" si="46"/>
        <v>963.08865769810427</v>
      </c>
      <c r="G568" s="16">
        <f t="shared" si="46"/>
        <v>1100.672751654977</v>
      </c>
      <c r="H568" s="16">
        <f t="shared" si="46"/>
        <v>1284.1182102641394</v>
      </c>
      <c r="I568" s="16">
        <f t="shared" si="46"/>
        <v>1284.1182102641394</v>
      </c>
      <c r="J568" s="16"/>
      <c r="K568" s="16"/>
      <c r="L568" s="16"/>
      <c r="M568" s="16"/>
      <c r="N568" s="16"/>
    </row>
    <row r="569" spans="1:14" x14ac:dyDescent="0.25">
      <c r="A569" s="104"/>
      <c r="B569" s="105"/>
      <c r="C569" s="5" t="s">
        <v>21</v>
      </c>
      <c r="D569" s="7">
        <v>15</v>
      </c>
      <c r="E569" s="16">
        <f t="shared" si="46"/>
        <v>301.1919611329796</v>
      </c>
      <c r="F569" s="16">
        <f t="shared" si="46"/>
        <v>632.5031183792571</v>
      </c>
      <c r="G569" s="16">
        <f t="shared" si="46"/>
        <v>722.86070671915115</v>
      </c>
      <c r="H569" s="16">
        <f t="shared" si="46"/>
        <v>843.33749117234299</v>
      </c>
      <c r="I569" s="16">
        <f t="shared" si="46"/>
        <v>843.33749117234299</v>
      </c>
      <c r="J569" s="16"/>
      <c r="K569" s="16"/>
      <c r="L569" s="16"/>
      <c r="M569" s="16"/>
      <c r="N569" s="16"/>
    </row>
    <row r="570" spans="1:14" ht="13.2" customHeight="1" x14ac:dyDescent="0.25">
      <c r="A570" s="104"/>
      <c r="B570" s="105" t="s">
        <v>35</v>
      </c>
      <c r="C570" s="5" t="s">
        <v>20</v>
      </c>
      <c r="D570" s="7">
        <v>10</v>
      </c>
      <c r="E570" s="16">
        <f t="shared" si="46"/>
        <v>458.61364652290706</v>
      </c>
      <c r="F570" s="16">
        <f t="shared" si="46"/>
        <v>963.08865769810427</v>
      </c>
      <c r="G570" s="16">
        <f t="shared" si="46"/>
        <v>1100.672751654977</v>
      </c>
      <c r="H570" s="16">
        <f t="shared" si="46"/>
        <v>1284.1182102641394</v>
      </c>
      <c r="I570" s="16">
        <f t="shared" si="46"/>
        <v>1284.1182102641394</v>
      </c>
      <c r="J570" s="16"/>
      <c r="K570" s="16"/>
      <c r="L570" s="16"/>
      <c r="M570" s="16"/>
      <c r="N570" s="16"/>
    </row>
    <row r="571" spans="1:14" x14ac:dyDescent="0.25">
      <c r="A571" s="104"/>
      <c r="B571" s="105"/>
      <c r="C571" s="5" t="s">
        <v>21</v>
      </c>
      <c r="D571" s="7">
        <v>10</v>
      </c>
      <c r="E571" s="16">
        <f t="shared" si="46"/>
        <v>451.78794169946951</v>
      </c>
      <c r="F571" s="16">
        <f t="shared" si="46"/>
        <v>948.75467756888554</v>
      </c>
      <c r="G571" s="16">
        <f t="shared" si="46"/>
        <v>1084.291060078727</v>
      </c>
      <c r="H571" s="16">
        <f t="shared" si="46"/>
        <v>1265.0062367585142</v>
      </c>
      <c r="I571" s="16">
        <f t="shared" si="46"/>
        <v>1265.0062367585142</v>
      </c>
      <c r="J571" s="16"/>
      <c r="K571" s="16"/>
      <c r="L571" s="16"/>
      <c r="M571" s="16"/>
      <c r="N571" s="16"/>
    </row>
    <row r="572" spans="1:14" ht="13.2" customHeight="1" x14ac:dyDescent="0.25">
      <c r="A572" s="104"/>
      <c r="B572" s="105" t="s">
        <v>36</v>
      </c>
      <c r="C572" s="5" t="s">
        <v>20</v>
      </c>
      <c r="D572" s="7">
        <v>10</v>
      </c>
      <c r="E572" s="16">
        <f t="shared" si="46"/>
        <v>458.61364652290706</v>
      </c>
      <c r="F572" s="16">
        <f t="shared" si="46"/>
        <v>963.08865769810427</v>
      </c>
      <c r="G572" s="16">
        <f t="shared" si="46"/>
        <v>1100.672751654977</v>
      </c>
      <c r="H572" s="16">
        <f t="shared" si="46"/>
        <v>1284.1182102641394</v>
      </c>
      <c r="I572" s="16">
        <f t="shared" si="46"/>
        <v>1284.1182102641394</v>
      </c>
      <c r="J572" s="16"/>
      <c r="K572" s="16"/>
      <c r="L572" s="16"/>
      <c r="M572" s="16"/>
      <c r="N572" s="16"/>
    </row>
    <row r="573" spans="1:14" x14ac:dyDescent="0.25">
      <c r="A573" s="104"/>
      <c r="B573" s="105"/>
      <c r="C573" s="5" t="s">
        <v>21</v>
      </c>
      <c r="D573" s="7">
        <v>17</v>
      </c>
      <c r="E573" s="16">
        <f t="shared" si="46"/>
        <v>265.7576127643938</v>
      </c>
      <c r="F573" s="16">
        <f t="shared" si="46"/>
        <v>558.09098680522698</v>
      </c>
      <c r="G573" s="16">
        <f t="shared" si="46"/>
        <v>637.818270634545</v>
      </c>
      <c r="H573" s="16">
        <f t="shared" si="46"/>
        <v>744.12131574030252</v>
      </c>
      <c r="I573" s="16">
        <f t="shared" si="46"/>
        <v>744.12131574030252</v>
      </c>
      <c r="J573" s="16"/>
      <c r="K573" s="16"/>
      <c r="L573" s="16"/>
      <c r="M573" s="16"/>
      <c r="N573" s="16"/>
    </row>
    <row r="574" spans="1:14" ht="13.2" customHeight="1" x14ac:dyDescent="0.25">
      <c r="A574" s="104"/>
      <c r="B574" s="105" t="s">
        <v>37</v>
      </c>
      <c r="C574" s="5" t="s">
        <v>20</v>
      </c>
      <c r="D574" s="7">
        <v>10</v>
      </c>
      <c r="E574" s="16">
        <f t="shared" si="46"/>
        <v>458.61364652290706</v>
      </c>
      <c r="F574" s="16">
        <f t="shared" si="46"/>
        <v>963.08865769810427</v>
      </c>
      <c r="G574" s="16">
        <f t="shared" si="46"/>
        <v>1100.672751654977</v>
      </c>
      <c r="H574" s="16">
        <f t="shared" si="46"/>
        <v>1284.1182102641394</v>
      </c>
      <c r="I574" s="16">
        <f t="shared" si="46"/>
        <v>1284.1182102641394</v>
      </c>
      <c r="J574" s="16"/>
      <c r="K574" s="16"/>
      <c r="L574" s="16"/>
      <c r="M574" s="16"/>
      <c r="N574" s="16"/>
    </row>
    <row r="575" spans="1:14" x14ac:dyDescent="0.25">
      <c r="A575" s="104"/>
      <c r="B575" s="105"/>
      <c r="C575" s="5" t="s">
        <v>21</v>
      </c>
      <c r="D575" s="7">
        <v>15</v>
      </c>
      <c r="E575" s="16">
        <f t="shared" si="46"/>
        <v>301.1919611329796</v>
      </c>
      <c r="F575" s="16">
        <f t="shared" si="46"/>
        <v>632.5031183792571</v>
      </c>
      <c r="G575" s="16">
        <f t="shared" si="46"/>
        <v>722.86070671915115</v>
      </c>
      <c r="H575" s="16">
        <f t="shared" si="46"/>
        <v>843.33749117234299</v>
      </c>
      <c r="I575" s="16">
        <f t="shared" si="46"/>
        <v>843.33749117234299</v>
      </c>
      <c r="J575" s="16"/>
      <c r="K575" s="16"/>
      <c r="L575" s="16"/>
      <c r="M575" s="16"/>
      <c r="N575" s="16"/>
    </row>
    <row r="576" spans="1:14" ht="13.2" customHeight="1" x14ac:dyDescent="0.25">
      <c r="A576" s="104"/>
      <c r="B576" s="105" t="s">
        <v>38</v>
      </c>
      <c r="C576" s="5" t="s">
        <v>20</v>
      </c>
      <c r="D576" s="7">
        <v>0</v>
      </c>
      <c r="E576" s="16">
        <f t="shared" si="46"/>
        <v>0</v>
      </c>
      <c r="F576" s="16">
        <f t="shared" si="46"/>
        <v>0</v>
      </c>
      <c r="G576" s="16">
        <f t="shared" si="46"/>
        <v>0</v>
      </c>
      <c r="H576" s="16">
        <f t="shared" si="46"/>
        <v>0</v>
      </c>
      <c r="I576" s="16">
        <f t="shared" si="46"/>
        <v>0</v>
      </c>
      <c r="J576" s="16"/>
      <c r="K576" s="16"/>
      <c r="L576" s="16"/>
      <c r="M576" s="16"/>
      <c r="N576" s="16"/>
    </row>
    <row r="577" spans="1:14" x14ac:dyDescent="0.25">
      <c r="A577" s="104"/>
      <c r="B577" s="105"/>
      <c r="C577" s="5" t="s">
        <v>21</v>
      </c>
      <c r="D577" s="7">
        <v>10</v>
      </c>
      <c r="E577" s="16">
        <f t="shared" si="46"/>
        <v>451.78794169946951</v>
      </c>
      <c r="F577" s="16">
        <f t="shared" si="46"/>
        <v>948.75467756888554</v>
      </c>
      <c r="G577" s="16">
        <f t="shared" si="46"/>
        <v>1084.291060078727</v>
      </c>
      <c r="H577" s="16">
        <f t="shared" si="46"/>
        <v>1265.0062367585142</v>
      </c>
      <c r="I577" s="16">
        <f t="shared" si="46"/>
        <v>1265.0062367585142</v>
      </c>
      <c r="J577" s="16"/>
      <c r="K577" s="16"/>
      <c r="L577" s="16"/>
      <c r="M577" s="16"/>
      <c r="N577" s="16"/>
    </row>
    <row r="578" spans="1:14" ht="13.2" customHeight="1" x14ac:dyDescent="0.25">
      <c r="A578" s="104"/>
      <c r="B578" s="105" t="s">
        <v>40</v>
      </c>
      <c r="C578" s="5" t="s">
        <v>20</v>
      </c>
      <c r="D578" s="7">
        <v>10</v>
      </c>
      <c r="E578" s="16">
        <f t="shared" si="46"/>
        <v>458.61364652290706</v>
      </c>
      <c r="F578" s="16">
        <f t="shared" si="46"/>
        <v>963.08865769810427</v>
      </c>
      <c r="G578" s="16">
        <f t="shared" si="46"/>
        <v>1100.672751654977</v>
      </c>
      <c r="H578" s="16">
        <f t="shared" si="46"/>
        <v>1284.1182102641394</v>
      </c>
      <c r="I578" s="16">
        <f t="shared" si="46"/>
        <v>1284.1182102641394</v>
      </c>
      <c r="J578" s="16"/>
      <c r="K578" s="16"/>
      <c r="L578" s="16"/>
      <c r="M578" s="16"/>
      <c r="N578" s="16"/>
    </row>
    <row r="579" spans="1:14" x14ac:dyDescent="0.25">
      <c r="A579" s="104"/>
      <c r="B579" s="105"/>
      <c r="C579" s="5" t="s">
        <v>21</v>
      </c>
      <c r="D579" s="7">
        <v>10</v>
      </c>
      <c r="E579" s="16">
        <f t="shared" si="46"/>
        <v>451.78794169946951</v>
      </c>
      <c r="F579" s="16">
        <f t="shared" si="46"/>
        <v>948.75467756888554</v>
      </c>
      <c r="G579" s="16">
        <f t="shared" si="46"/>
        <v>1084.291060078727</v>
      </c>
      <c r="H579" s="16">
        <f t="shared" si="46"/>
        <v>1265.0062367585142</v>
      </c>
      <c r="I579" s="16">
        <f t="shared" si="46"/>
        <v>1265.0062367585142</v>
      </c>
      <c r="J579" s="16"/>
      <c r="K579" s="16"/>
      <c r="L579" s="16"/>
      <c r="M579" s="16"/>
      <c r="N579" s="16"/>
    </row>
    <row r="580" spans="1:14" ht="13.2" customHeight="1" x14ac:dyDescent="0.25">
      <c r="A580" s="104"/>
      <c r="B580" s="105" t="s">
        <v>41</v>
      </c>
      <c r="C580" s="5" t="s">
        <v>20</v>
      </c>
      <c r="D580" s="7">
        <v>10</v>
      </c>
      <c r="E580" s="16">
        <f t="shared" si="46"/>
        <v>458.61364652290706</v>
      </c>
      <c r="F580" s="16">
        <f t="shared" si="46"/>
        <v>963.08865769810427</v>
      </c>
      <c r="G580" s="16">
        <f t="shared" si="46"/>
        <v>1100.672751654977</v>
      </c>
      <c r="H580" s="16">
        <f t="shared" si="46"/>
        <v>1284.1182102641394</v>
      </c>
      <c r="I580" s="16">
        <f t="shared" si="46"/>
        <v>1284.1182102641394</v>
      </c>
      <c r="J580" s="16"/>
      <c r="K580" s="16"/>
      <c r="L580" s="16"/>
      <c r="M580" s="16"/>
      <c r="N580" s="16"/>
    </row>
    <row r="581" spans="1:14" x14ac:dyDescent="0.25">
      <c r="A581" s="104"/>
      <c r="B581" s="105"/>
      <c r="C581" s="5" t="s">
        <v>21</v>
      </c>
      <c r="D581" s="7">
        <v>0</v>
      </c>
      <c r="E581" s="16">
        <f t="shared" si="46"/>
        <v>0</v>
      </c>
      <c r="F581" s="16">
        <f t="shared" si="46"/>
        <v>0</v>
      </c>
      <c r="G581" s="16">
        <f t="shared" si="46"/>
        <v>0</v>
      </c>
      <c r="H581" s="16">
        <f t="shared" si="46"/>
        <v>0</v>
      </c>
      <c r="I581" s="16">
        <f t="shared" si="46"/>
        <v>0</v>
      </c>
      <c r="J581" s="16"/>
      <c r="K581" s="16"/>
      <c r="L581" s="16"/>
      <c r="M581" s="16"/>
      <c r="N581" s="16"/>
    </row>
    <row r="582" spans="1:14" ht="16.5" customHeight="1" x14ac:dyDescent="0.25">
      <c r="A582" s="10"/>
      <c r="B582" s="108" t="s">
        <v>58</v>
      </c>
      <c r="C582" s="108"/>
      <c r="D582" s="10"/>
      <c r="E582" s="19"/>
      <c r="F582" s="19"/>
      <c r="G582" s="19"/>
      <c r="H582" s="19"/>
      <c r="I582" s="19"/>
      <c r="J582" s="19"/>
      <c r="K582" s="19"/>
      <c r="L582" s="19"/>
      <c r="M582" s="19"/>
      <c r="N582" s="19"/>
    </row>
    <row r="583" spans="1:14" ht="13.2" customHeight="1" x14ac:dyDescent="0.25">
      <c r="A583" s="104" t="s">
        <v>18</v>
      </c>
      <c r="B583" s="105" t="s">
        <v>44</v>
      </c>
      <c r="C583" s="5" t="s">
        <v>20</v>
      </c>
      <c r="D583" s="7">
        <v>19</v>
      </c>
      <c r="E583" s="20">
        <f t="shared" ref="E583:N598" si="47">ROUND(E330+E456+E520,0)</f>
        <v>3453</v>
      </c>
      <c r="F583" s="20">
        <f t="shared" si="47"/>
        <v>7251</v>
      </c>
      <c r="G583" s="20">
        <f t="shared" si="47"/>
        <v>8286</v>
      </c>
      <c r="H583" s="20">
        <f t="shared" si="47"/>
        <v>9668</v>
      </c>
      <c r="I583" s="20">
        <f t="shared" si="47"/>
        <v>9668</v>
      </c>
      <c r="J583" s="19">
        <f t="shared" si="47"/>
        <v>4143</v>
      </c>
      <c r="K583" s="19">
        <f t="shared" si="47"/>
        <v>8286</v>
      </c>
      <c r="L583" s="19">
        <f t="shared" si="47"/>
        <v>9944</v>
      </c>
      <c r="M583" s="19">
        <f t="shared" si="47"/>
        <v>11601</v>
      </c>
      <c r="N583" s="19">
        <f t="shared" si="47"/>
        <v>11601</v>
      </c>
    </row>
    <row r="584" spans="1:14" x14ac:dyDescent="0.25">
      <c r="A584" s="104"/>
      <c r="B584" s="105"/>
      <c r="C584" s="5" t="s">
        <v>21</v>
      </c>
      <c r="D584" s="7">
        <v>23</v>
      </c>
      <c r="E584" s="20">
        <f t="shared" si="47"/>
        <v>2804</v>
      </c>
      <c r="F584" s="20">
        <f t="shared" si="47"/>
        <v>5888</v>
      </c>
      <c r="G584" s="20">
        <f t="shared" si="47"/>
        <v>6729</v>
      </c>
      <c r="H584" s="20">
        <f t="shared" si="47"/>
        <v>7850</v>
      </c>
      <c r="I584" s="20">
        <f t="shared" si="47"/>
        <v>7850</v>
      </c>
      <c r="J584" s="19">
        <f t="shared" si="47"/>
        <v>3500</v>
      </c>
      <c r="K584" s="19">
        <f t="shared" si="47"/>
        <v>7001</v>
      </c>
      <c r="L584" s="19">
        <f t="shared" si="47"/>
        <v>8401</v>
      </c>
      <c r="M584" s="19">
        <f t="shared" si="47"/>
        <v>9801</v>
      </c>
      <c r="N584" s="19">
        <f t="shared" si="47"/>
        <v>9801</v>
      </c>
    </row>
    <row r="585" spans="1:14" ht="12.75" customHeight="1" x14ac:dyDescent="0.25">
      <c r="A585" s="104"/>
      <c r="B585" s="102" t="s">
        <v>22</v>
      </c>
      <c r="C585" s="5" t="s">
        <v>20</v>
      </c>
      <c r="D585" s="7">
        <v>15</v>
      </c>
      <c r="E585" s="20">
        <f t="shared" si="47"/>
        <v>4373</v>
      </c>
      <c r="F585" s="20">
        <f t="shared" si="47"/>
        <v>9184</v>
      </c>
      <c r="G585" s="20">
        <f t="shared" si="47"/>
        <v>10496</v>
      </c>
      <c r="H585" s="20">
        <f t="shared" si="47"/>
        <v>12246</v>
      </c>
      <c r="I585" s="20">
        <f t="shared" si="47"/>
        <v>12246</v>
      </c>
      <c r="J585" s="19"/>
      <c r="K585" s="19"/>
      <c r="L585" s="19"/>
      <c r="M585" s="19"/>
      <c r="N585" s="19"/>
    </row>
    <row r="586" spans="1:14" ht="24" customHeight="1" x14ac:dyDescent="0.25">
      <c r="A586" s="104"/>
      <c r="B586" s="102"/>
      <c r="C586" s="5" t="s">
        <v>21</v>
      </c>
      <c r="D586" s="7">
        <v>20</v>
      </c>
      <c r="E586" s="20">
        <f t="shared" si="47"/>
        <v>3224</v>
      </c>
      <c r="F586" s="20">
        <f t="shared" si="47"/>
        <v>6771</v>
      </c>
      <c r="G586" s="20">
        <f t="shared" si="47"/>
        <v>7738</v>
      </c>
      <c r="H586" s="20">
        <f t="shared" si="47"/>
        <v>9028</v>
      </c>
      <c r="I586" s="20">
        <f t="shared" si="47"/>
        <v>9028</v>
      </c>
      <c r="J586" s="19"/>
      <c r="K586" s="19"/>
      <c r="L586" s="19"/>
      <c r="M586" s="19"/>
      <c r="N586" s="19"/>
    </row>
    <row r="587" spans="1:14" ht="16.95" customHeight="1" x14ac:dyDescent="0.25">
      <c r="A587" s="104"/>
      <c r="B587" s="102" t="s">
        <v>23</v>
      </c>
      <c r="C587" s="5" t="s">
        <v>20</v>
      </c>
      <c r="D587" s="7">
        <v>10</v>
      </c>
      <c r="E587" s="20">
        <f t="shared" si="47"/>
        <v>6672</v>
      </c>
      <c r="F587" s="20">
        <f t="shared" si="47"/>
        <v>14011</v>
      </c>
      <c r="G587" s="20">
        <f t="shared" si="47"/>
        <v>16013</v>
      </c>
      <c r="H587" s="20">
        <f t="shared" si="47"/>
        <v>18681</v>
      </c>
      <c r="I587" s="20">
        <f t="shared" si="47"/>
        <v>18681</v>
      </c>
      <c r="J587" s="20"/>
      <c r="K587" s="20"/>
      <c r="L587" s="20"/>
      <c r="M587" s="20"/>
      <c r="N587" s="20"/>
    </row>
    <row r="588" spans="1:14" ht="24.75" customHeight="1" x14ac:dyDescent="0.25">
      <c r="A588" s="104"/>
      <c r="B588" s="102"/>
      <c r="C588" s="5" t="s">
        <v>21</v>
      </c>
      <c r="D588" s="7">
        <v>15</v>
      </c>
      <c r="E588" s="20">
        <f t="shared" si="47"/>
        <v>4373</v>
      </c>
      <c r="F588" s="20">
        <f t="shared" si="47"/>
        <v>9184</v>
      </c>
      <c r="G588" s="20">
        <f t="shared" si="47"/>
        <v>10496</v>
      </c>
      <c r="H588" s="20">
        <f t="shared" si="47"/>
        <v>12246</v>
      </c>
      <c r="I588" s="20">
        <f t="shared" si="47"/>
        <v>12246</v>
      </c>
      <c r="J588" s="19"/>
      <c r="K588" s="19"/>
      <c r="L588" s="19"/>
      <c r="M588" s="19"/>
      <c r="N588" s="19"/>
    </row>
    <row r="589" spans="1:14" ht="12.75" customHeight="1" x14ac:dyDescent="0.25">
      <c r="A589" s="104"/>
      <c r="B589" s="102" t="s">
        <v>24</v>
      </c>
      <c r="C589" s="5" t="s">
        <v>20</v>
      </c>
      <c r="D589" s="7">
        <v>15</v>
      </c>
      <c r="E589" s="20">
        <f t="shared" si="47"/>
        <v>4373</v>
      </c>
      <c r="F589" s="20">
        <f t="shared" si="47"/>
        <v>9184</v>
      </c>
      <c r="G589" s="20">
        <f t="shared" si="47"/>
        <v>10496</v>
      </c>
      <c r="H589" s="20">
        <f t="shared" si="47"/>
        <v>12246</v>
      </c>
      <c r="I589" s="20">
        <f t="shared" si="47"/>
        <v>12246</v>
      </c>
      <c r="J589" s="19"/>
      <c r="K589" s="19"/>
      <c r="L589" s="19"/>
      <c r="M589" s="19"/>
      <c r="N589" s="19"/>
    </row>
    <row r="590" spans="1:14" ht="22.5" customHeight="1" x14ac:dyDescent="0.25">
      <c r="A590" s="104"/>
      <c r="B590" s="102"/>
      <c r="C590" s="5" t="s">
        <v>21</v>
      </c>
      <c r="D590" s="7">
        <v>20</v>
      </c>
      <c r="E590" s="20">
        <f t="shared" si="47"/>
        <v>3224</v>
      </c>
      <c r="F590" s="20">
        <f t="shared" si="47"/>
        <v>6771</v>
      </c>
      <c r="G590" s="20">
        <f t="shared" si="47"/>
        <v>7738</v>
      </c>
      <c r="H590" s="20">
        <f t="shared" si="47"/>
        <v>9028</v>
      </c>
      <c r="I590" s="20">
        <f t="shared" si="47"/>
        <v>9028</v>
      </c>
      <c r="J590" s="19"/>
      <c r="K590" s="19"/>
      <c r="L590" s="19"/>
      <c r="M590" s="19"/>
      <c r="N590" s="19"/>
    </row>
    <row r="591" spans="1:14" ht="21.75" customHeight="1" x14ac:dyDescent="0.25">
      <c r="A591" s="104"/>
      <c r="B591" s="102" t="s">
        <v>25</v>
      </c>
      <c r="C591" s="5" t="s">
        <v>20</v>
      </c>
      <c r="D591" s="7">
        <v>10</v>
      </c>
      <c r="E591" s="20">
        <f t="shared" si="47"/>
        <v>6672</v>
      </c>
      <c r="F591" s="20">
        <f t="shared" si="47"/>
        <v>14011</v>
      </c>
      <c r="G591" s="20">
        <f t="shared" si="47"/>
        <v>16013</v>
      </c>
      <c r="H591" s="20">
        <f t="shared" si="47"/>
        <v>18681</v>
      </c>
      <c r="I591" s="20">
        <f t="shared" si="47"/>
        <v>18681</v>
      </c>
      <c r="J591" s="19"/>
      <c r="K591" s="19"/>
      <c r="L591" s="19"/>
      <c r="M591" s="19"/>
      <c r="N591" s="19"/>
    </row>
    <row r="592" spans="1:14" x14ac:dyDescent="0.25">
      <c r="A592" s="104"/>
      <c r="B592" s="102"/>
      <c r="C592" s="5" t="s">
        <v>21</v>
      </c>
      <c r="D592" s="7">
        <v>15</v>
      </c>
      <c r="E592" s="20">
        <f t="shared" si="47"/>
        <v>4373</v>
      </c>
      <c r="F592" s="20">
        <f t="shared" si="47"/>
        <v>9184</v>
      </c>
      <c r="G592" s="20">
        <f t="shared" si="47"/>
        <v>10496</v>
      </c>
      <c r="H592" s="20">
        <f t="shared" si="47"/>
        <v>12246</v>
      </c>
      <c r="I592" s="20">
        <f t="shared" si="47"/>
        <v>12246</v>
      </c>
      <c r="J592" s="19"/>
      <c r="K592" s="19"/>
      <c r="L592" s="19"/>
      <c r="M592" s="19"/>
      <c r="N592" s="19"/>
    </row>
    <row r="593" spans="1:14" ht="18.75" customHeight="1" x14ac:dyDescent="0.25">
      <c r="A593" s="104"/>
      <c r="B593" s="102" t="s">
        <v>26</v>
      </c>
      <c r="C593" s="5" t="s">
        <v>20</v>
      </c>
      <c r="D593" s="7">
        <v>10</v>
      </c>
      <c r="E593" s="20">
        <f t="shared" si="47"/>
        <v>6784</v>
      </c>
      <c r="F593" s="20">
        <f t="shared" si="47"/>
        <v>14246</v>
      </c>
      <c r="G593" s="20">
        <f t="shared" si="47"/>
        <v>16281</v>
      </c>
      <c r="H593" s="20">
        <f t="shared" si="47"/>
        <v>18995</v>
      </c>
      <c r="I593" s="20">
        <f t="shared" si="47"/>
        <v>18995</v>
      </c>
      <c r="J593" s="19"/>
      <c r="K593" s="19"/>
      <c r="L593" s="19"/>
      <c r="M593" s="19"/>
      <c r="N593" s="19"/>
    </row>
    <row r="594" spans="1:14" x14ac:dyDescent="0.25">
      <c r="A594" s="104"/>
      <c r="B594" s="102"/>
      <c r="C594" s="5" t="s">
        <v>21</v>
      </c>
      <c r="D594" s="7">
        <v>10</v>
      </c>
      <c r="E594" s="20">
        <f t="shared" si="47"/>
        <v>6672</v>
      </c>
      <c r="F594" s="20">
        <f t="shared" si="47"/>
        <v>14011</v>
      </c>
      <c r="G594" s="20">
        <f t="shared" si="47"/>
        <v>16013</v>
      </c>
      <c r="H594" s="20">
        <f t="shared" si="47"/>
        <v>18681</v>
      </c>
      <c r="I594" s="20">
        <f t="shared" si="47"/>
        <v>18681</v>
      </c>
      <c r="J594" s="19"/>
      <c r="K594" s="19"/>
      <c r="L594" s="19"/>
      <c r="M594" s="19"/>
      <c r="N594" s="19"/>
    </row>
    <row r="595" spans="1:14" ht="24" customHeight="1" x14ac:dyDescent="0.25">
      <c r="A595" s="104"/>
      <c r="B595" s="102" t="s">
        <v>27</v>
      </c>
      <c r="C595" s="5" t="s">
        <v>20</v>
      </c>
      <c r="D595" s="7">
        <v>5</v>
      </c>
      <c r="E595" s="20">
        <f t="shared" si="47"/>
        <v>15804</v>
      </c>
      <c r="F595" s="20">
        <f t="shared" si="47"/>
        <v>33189</v>
      </c>
      <c r="G595" s="20">
        <f t="shared" si="47"/>
        <v>37930</v>
      </c>
      <c r="H595" s="20">
        <f t="shared" si="47"/>
        <v>44252</v>
      </c>
      <c r="I595" s="20">
        <f t="shared" si="47"/>
        <v>44252</v>
      </c>
      <c r="J595" s="19"/>
      <c r="K595" s="19"/>
      <c r="L595" s="19"/>
      <c r="M595" s="19"/>
      <c r="N595" s="19"/>
    </row>
    <row r="596" spans="1:14" x14ac:dyDescent="0.25">
      <c r="A596" s="104"/>
      <c r="B596" s="102"/>
      <c r="C596" s="5" t="s">
        <v>21</v>
      </c>
      <c r="D596" s="7">
        <v>5</v>
      </c>
      <c r="E596" s="20">
        <f t="shared" si="47"/>
        <v>15581</v>
      </c>
      <c r="F596" s="20">
        <f t="shared" si="47"/>
        <v>32719</v>
      </c>
      <c r="G596" s="20">
        <f t="shared" si="47"/>
        <v>37393</v>
      </c>
      <c r="H596" s="20">
        <f t="shared" si="47"/>
        <v>43626</v>
      </c>
      <c r="I596" s="20">
        <f t="shared" si="47"/>
        <v>43626</v>
      </c>
      <c r="J596" s="19"/>
      <c r="K596" s="19"/>
      <c r="L596" s="19"/>
      <c r="M596" s="19"/>
      <c r="N596" s="19"/>
    </row>
    <row r="597" spans="1:14" ht="13.2" customHeight="1" x14ac:dyDescent="0.25">
      <c r="A597" s="104" t="s">
        <v>28</v>
      </c>
      <c r="B597" s="105" t="s">
        <v>29</v>
      </c>
      <c r="C597" s="5" t="s">
        <v>20</v>
      </c>
      <c r="D597" s="7">
        <v>6</v>
      </c>
      <c r="E597" s="20">
        <f t="shared" si="47"/>
        <v>21405</v>
      </c>
      <c r="F597" s="20">
        <f t="shared" si="47"/>
        <v>44951</v>
      </c>
      <c r="G597" s="20">
        <f t="shared" si="47"/>
        <v>51372</v>
      </c>
      <c r="H597" s="20">
        <f t="shared" si="47"/>
        <v>59934</v>
      </c>
      <c r="I597" s="20">
        <f t="shared" si="47"/>
        <v>59934</v>
      </c>
      <c r="J597" s="19">
        <f t="shared" si="47"/>
        <v>24526</v>
      </c>
      <c r="K597" s="19">
        <f t="shared" si="47"/>
        <v>49052</v>
      </c>
      <c r="L597" s="19">
        <f t="shared" si="47"/>
        <v>58863</v>
      </c>
      <c r="M597" s="19">
        <f t="shared" si="47"/>
        <v>68673</v>
      </c>
      <c r="N597" s="19">
        <f t="shared" si="47"/>
        <v>68673</v>
      </c>
    </row>
    <row r="598" spans="1:14" x14ac:dyDescent="0.25">
      <c r="A598" s="104"/>
      <c r="B598" s="105"/>
      <c r="C598" s="5" t="s">
        <v>21</v>
      </c>
      <c r="D598" s="7">
        <v>10</v>
      </c>
      <c r="E598" s="20">
        <f t="shared" si="47"/>
        <v>12521</v>
      </c>
      <c r="F598" s="20">
        <f t="shared" si="47"/>
        <v>26294</v>
      </c>
      <c r="G598" s="20">
        <f t="shared" si="47"/>
        <v>30050</v>
      </c>
      <c r="H598" s="20">
        <f t="shared" si="47"/>
        <v>35059</v>
      </c>
      <c r="I598" s="20">
        <f t="shared" si="47"/>
        <v>35059</v>
      </c>
      <c r="J598" s="19">
        <f t="shared" si="47"/>
        <v>14716</v>
      </c>
      <c r="K598" s="19">
        <f t="shared" si="47"/>
        <v>29431</v>
      </c>
      <c r="L598" s="19">
        <f t="shared" si="47"/>
        <v>35318</v>
      </c>
      <c r="M598" s="19">
        <f t="shared" si="47"/>
        <v>41204</v>
      </c>
      <c r="N598" s="19">
        <f t="shared" si="47"/>
        <v>41204</v>
      </c>
    </row>
    <row r="599" spans="1:14" ht="13.2" customHeight="1" x14ac:dyDescent="0.25">
      <c r="A599" s="104"/>
      <c r="B599" s="105" t="s">
        <v>30</v>
      </c>
      <c r="C599" s="5" t="s">
        <v>20</v>
      </c>
      <c r="D599" s="7">
        <v>0</v>
      </c>
      <c r="E599" s="20">
        <f t="shared" ref="E599:N614" si="48">ROUND(E346+E472+E536,0)</f>
        <v>0</v>
      </c>
      <c r="F599" s="20">
        <f t="shared" si="48"/>
        <v>0</v>
      </c>
      <c r="G599" s="20">
        <f t="shared" si="48"/>
        <v>0</v>
      </c>
      <c r="H599" s="20">
        <f t="shared" si="48"/>
        <v>0</v>
      </c>
      <c r="I599" s="20">
        <f t="shared" si="48"/>
        <v>0</v>
      </c>
      <c r="J599" s="19">
        <f t="shared" si="48"/>
        <v>0</v>
      </c>
      <c r="K599" s="19">
        <f t="shared" si="48"/>
        <v>0</v>
      </c>
      <c r="L599" s="19">
        <f t="shared" si="48"/>
        <v>0</v>
      </c>
      <c r="M599" s="19">
        <f t="shared" si="48"/>
        <v>0</v>
      </c>
      <c r="N599" s="19">
        <f t="shared" si="48"/>
        <v>0</v>
      </c>
    </row>
    <row r="600" spans="1:14" x14ac:dyDescent="0.25">
      <c r="A600" s="104"/>
      <c r="B600" s="105"/>
      <c r="C600" s="5" t="s">
        <v>21</v>
      </c>
      <c r="D600" s="7">
        <v>12</v>
      </c>
      <c r="E600" s="20">
        <f t="shared" si="48"/>
        <v>10300</v>
      </c>
      <c r="F600" s="20">
        <f t="shared" si="48"/>
        <v>21630</v>
      </c>
      <c r="G600" s="20">
        <f t="shared" si="48"/>
        <v>24720</v>
      </c>
      <c r="H600" s="20">
        <f t="shared" si="48"/>
        <v>28840</v>
      </c>
      <c r="I600" s="20">
        <f t="shared" si="48"/>
        <v>28840</v>
      </c>
      <c r="J600" s="19">
        <f t="shared" si="48"/>
        <v>12263</v>
      </c>
      <c r="K600" s="19">
        <f t="shared" si="48"/>
        <v>24526</v>
      </c>
      <c r="L600" s="19">
        <f t="shared" si="48"/>
        <v>29431</v>
      </c>
      <c r="M600" s="19">
        <f t="shared" si="48"/>
        <v>34337</v>
      </c>
      <c r="N600" s="19">
        <f t="shared" si="48"/>
        <v>34337</v>
      </c>
    </row>
    <row r="601" spans="1:14" ht="13.2" customHeight="1" x14ac:dyDescent="0.25">
      <c r="A601" s="104"/>
      <c r="B601" s="105" t="s">
        <v>31</v>
      </c>
      <c r="C601" s="5" t="s">
        <v>20</v>
      </c>
      <c r="D601" s="7">
        <v>6</v>
      </c>
      <c r="E601" s="20">
        <f t="shared" si="48"/>
        <v>21674</v>
      </c>
      <c r="F601" s="20">
        <f t="shared" si="48"/>
        <v>45514</v>
      </c>
      <c r="G601" s="20">
        <f t="shared" si="48"/>
        <v>52016</v>
      </c>
      <c r="H601" s="20">
        <f t="shared" si="48"/>
        <v>60686</v>
      </c>
      <c r="I601" s="20">
        <f t="shared" si="48"/>
        <v>60686</v>
      </c>
      <c r="J601" s="19">
        <f t="shared" si="48"/>
        <v>24526</v>
      </c>
      <c r="K601" s="19">
        <f t="shared" si="48"/>
        <v>49052</v>
      </c>
      <c r="L601" s="19">
        <f t="shared" si="48"/>
        <v>58863</v>
      </c>
      <c r="M601" s="19">
        <f t="shared" si="48"/>
        <v>68673</v>
      </c>
      <c r="N601" s="19">
        <f t="shared" si="48"/>
        <v>68673</v>
      </c>
    </row>
    <row r="602" spans="1:14" x14ac:dyDescent="0.25">
      <c r="A602" s="104"/>
      <c r="B602" s="105"/>
      <c r="C602" s="5" t="s">
        <v>21</v>
      </c>
      <c r="D602" s="7">
        <v>6</v>
      </c>
      <c r="E602" s="20">
        <f t="shared" si="48"/>
        <v>21137</v>
      </c>
      <c r="F602" s="20">
        <f t="shared" si="48"/>
        <v>44387</v>
      </c>
      <c r="G602" s="20">
        <f t="shared" si="48"/>
        <v>50728</v>
      </c>
      <c r="H602" s="20">
        <f t="shared" si="48"/>
        <v>59183</v>
      </c>
      <c r="I602" s="20">
        <f t="shared" si="48"/>
        <v>59183</v>
      </c>
      <c r="J602" s="19">
        <f t="shared" si="48"/>
        <v>24526</v>
      </c>
      <c r="K602" s="19">
        <f t="shared" si="48"/>
        <v>49052</v>
      </c>
      <c r="L602" s="19">
        <f t="shared" si="48"/>
        <v>58863</v>
      </c>
      <c r="M602" s="19">
        <f t="shared" si="48"/>
        <v>68673</v>
      </c>
      <c r="N602" s="19">
        <f t="shared" si="48"/>
        <v>68673</v>
      </c>
    </row>
    <row r="603" spans="1:14" ht="13.2" customHeight="1" x14ac:dyDescent="0.25">
      <c r="A603" s="104"/>
      <c r="B603" s="105" t="s">
        <v>32</v>
      </c>
      <c r="C603" s="5" t="s">
        <v>20</v>
      </c>
      <c r="D603" s="7">
        <v>6</v>
      </c>
      <c r="E603" s="20">
        <f t="shared" si="48"/>
        <v>21674</v>
      </c>
      <c r="F603" s="20">
        <f t="shared" si="48"/>
        <v>45514</v>
      </c>
      <c r="G603" s="20">
        <f t="shared" si="48"/>
        <v>52016</v>
      </c>
      <c r="H603" s="20">
        <f t="shared" si="48"/>
        <v>60686</v>
      </c>
      <c r="I603" s="20">
        <f t="shared" si="48"/>
        <v>60686</v>
      </c>
      <c r="J603" s="19">
        <f t="shared" si="48"/>
        <v>24526</v>
      </c>
      <c r="K603" s="19">
        <f t="shared" si="48"/>
        <v>49052</v>
      </c>
      <c r="L603" s="19">
        <f t="shared" si="48"/>
        <v>58863</v>
      </c>
      <c r="M603" s="19">
        <f t="shared" si="48"/>
        <v>68673</v>
      </c>
      <c r="N603" s="19">
        <f t="shared" si="48"/>
        <v>68673</v>
      </c>
    </row>
    <row r="604" spans="1:14" x14ac:dyDescent="0.25">
      <c r="A604" s="104"/>
      <c r="B604" s="105"/>
      <c r="C604" s="5" t="s">
        <v>21</v>
      </c>
      <c r="D604" s="7">
        <v>8</v>
      </c>
      <c r="E604" s="20">
        <f t="shared" si="48"/>
        <v>15853</v>
      </c>
      <c r="F604" s="20">
        <f t="shared" si="48"/>
        <v>33290</v>
      </c>
      <c r="G604" s="20">
        <f t="shared" si="48"/>
        <v>38046</v>
      </c>
      <c r="H604" s="20">
        <f t="shared" si="48"/>
        <v>44387</v>
      </c>
      <c r="I604" s="20">
        <f t="shared" si="48"/>
        <v>44387</v>
      </c>
      <c r="J604" s="19">
        <f t="shared" si="48"/>
        <v>18395</v>
      </c>
      <c r="K604" s="19">
        <f t="shared" si="48"/>
        <v>36789</v>
      </c>
      <c r="L604" s="19">
        <f t="shared" si="48"/>
        <v>44147</v>
      </c>
      <c r="M604" s="19">
        <f t="shared" si="48"/>
        <v>51505</v>
      </c>
      <c r="N604" s="19">
        <f t="shared" si="48"/>
        <v>51505</v>
      </c>
    </row>
    <row r="605" spans="1:14" ht="13.2" customHeight="1" x14ac:dyDescent="0.25">
      <c r="A605" s="104"/>
      <c r="B605" s="105" t="s">
        <v>33</v>
      </c>
      <c r="C605" s="5" t="s">
        <v>20</v>
      </c>
      <c r="D605" s="7">
        <v>6</v>
      </c>
      <c r="E605" s="20">
        <f t="shared" si="48"/>
        <v>21942</v>
      </c>
      <c r="F605" s="20">
        <f t="shared" si="48"/>
        <v>46078</v>
      </c>
      <c r="G605" s="20">
        <f t="shared" si="48"/>
        <v>52661</v>
      </c>
      <c r="H605" s="20">
        <f t="shared" si="48"/>
        <v>61437</v>
      </c>
      <c r="I605" s="20">
        <f t="shared" si="48"/>
        <v>61437</v>
      </c>
      <c r="J605" s="19">
        <f t="shared" si="48"/>
        <v>24526</v>
      </c>
      <c r="K605" s="19">
        <f t="shared" si="48"/>
        <v>49052</v>
      </c>
      <c r="L605" s="19">
        <f t="shared" si="48"/>
        <v>58863</v>
      </c>
      <c r="M605" s="19">
        <f t="shared" si="48"/>
        <v>68673</v>
      </c>
      <c r="N605" s="19">
        <f t="shared" si="48"/>
        <v>68673</v>
      </c>
    </row>
    <row r="606" spans="1:14" x14ac:dyDescent="0.25">
      <c r="A606" s="104"/>
      <c r="B606" s="105"/>
      <c r="C606" s="5" t="s">
        <v>21</v>
      </c>
      <c r="D606" s="7">
        <v>6</v>
      </c>
      <c r="E606" s="20">
        <f t="shared" si="48"/>
        <v>21405</v>
      </c>
      <c r="F606" s="20">
        <f t="shared" si="48"/>
        <v>44951</v>
      </c>
      <c r="G606" s="20">
        <f t="shared" si="48"/>
        <v>51372</v>
      </c>
      <c r="H606" s="20">
        <f t="shared" si="48"/>
        <v>59934</v>
      </c>
      <c r="I606" s="20">
        <f t="shared" si="48"/>
        <v>59934</v>
      </c>
      <c r="J606" s="19">
        <f t="shared" si="48"/>
        <v>24526</v>
      </c>
      <c r="K606" s="19">
        <f t="shared" si="48"/>
        <v>49052</v>
      </c>
      <c r="L606" s="19">
        <f t="shared" si="48"/>
        <v>58863</v>
      </c>
      <c r="M606" s="19">
        <f t="shared" si="48"/>
        <v>68673</v>
      </c>
      <c r="N606" s="19">
        <f t="shared" si="48"/>
        <v>68673</v>
      </c>
    </row>
    <row r="607" spans="1:14" ht="13.2" customHeight="1" x14ac:dyDescent="0.25">
      <c r="A607" s="104"/>
      <c r="B607" s="105" t="s">
        <v>34</v>
      </c>
      <c r="C607" s="5" t="s">
        <v>20</v>
      </c>
      <c r="D607" s="7">
        <v>6</v>
      </c>
      <c r="E607" s="20">
        <f t="shared" si="48"/>
        <v>21674</v>
      </c>
      <c r="F607" s="20">
        <f t="shared" si="48"/>
        <v>45514</v>
      </c>
      <c r="G607" s="20">
        <f t="shared" si="48"/>
        <v>52016</v>
      </c>
      <c r="H607" s="20">
        <f t="shared" si="48"/>
        <v>60686</v>
      </c>
      <c r="I607" s="20">
        <f t="shared" si="48"/>
        <v>60686</v>
      </c>
      <c r="J607" s="19">
        <f t="shared" si="48"/>
        <v>24526</v>
      </c>
      <c r="K607" s="19">
        <f t="shared" si="48"/>
        <v>49052</v>
      </c>
      <c r="L607" s="19">
        <f t="shared" si="48"/>
        <v>58863</v>
      </c>
      <c r="M607" s="19">
        <f t="shared" si="48"/>
        <v>68673</v>
      </c>
      <c r="N607" s="19">
        <f t="shared" si="48"/>
        <v>68673</v>
      </c>
    </row>
    <row r="608" spans="1:14" x14ac:dyDescent="0.25">
      <c r="A608" s="104"/>
      <c r="B608" s="105"/>
      <c r="C608" s="5" t="s">
        <v>21</v>
      </c>
      <c r="D608" s="7">
        <v>10</v>
      </c>
      <c r="E608" s="20">
        <f t="shared" si="48"/>
        <v>12682</v>
      </c>
      <c r="F608" s="20">
        <f t="shared" si="48"/>
        <v>26632</v>
      </c>
      <c r="G608" s="20">
        <f t="shared" si="48"/>
        <v>30437</v>
      </c>
      <c r="H608" s="20">
        <f t="shared" si="48"/>
        <v>35510</v>
      </c>
      <c r="I608" s="20">
        <f t="shared" si="48"/>
        <v>35510</v>
      </c>
      <c r="J608" s="19">
        <f t="shared" si="48"/>
        <v>14716</v>
      </c>
      <c r="K608" s="19">
        <f t="shared" si="48"/>
        <v>29431</v>
      </c>
      <c r="L608" s="19">
        <f t="shared" si="48"/>
        <v>35318</v>
      </c>
      <c r="M608" s="19">
        <f t="shared" si="48"/>
        <v>41204</v>
      </c>
      <c r="N608" s="19">
        <f t="shared" si="48"/>
        <v>41204</v>
      </c>
    </row>
    <row r="609" spans="1:14" ht="13.2" customHeight="1" x14ac:dyDescent="0.25">
      <c r="A609" s="104"/>
      <c r="B609" s="105" t="s">
        <v>35</v>
      </c>
      <c r="C609" s="5" t="s">
        <v>20</v>
      </c>
      <c r="D609" s="7">
        <v>6</v>
      </c>
      <c r="E609" s="20">
        <f t="shared" si="48"/>
        <v>21942</v>
      </c>
      <c r="F609" s="20">
        <f t="shared" si="48"/>
        <v>46078</v>
      </c>
      <c r="G609" s="20">
        <f t="shared" si="48"/>
        <v>52661</v>
      </c>
      <c r="H609" s="20">
        <f t="shared" si="48"/>
        <v>61437</v>
      </c>
      <c r="I609" s="20">
        <f t="shared" si="48"/>
        <v>61437</v>
      </c>
      <c r="J609" s="19">
        <f t="shared" si="48"/>
        <v>24526</v>
      </c>
      <c r="K609" s="19">
        <f t="shared" si="48"/>
        <v>49052</v>
      </c>
      <c r="L609" s="19">
        <f t="shared" si="48"/>
        <v>58863</v>
      </c>
      <c r="M609" s="19">
        <f t="shared" si="48"/>
        <v>68673</v>
      </c>
      <c r="N609" s="19">
        <f t="shared" si="48"/>
        <v>68673</v>
      </c>
    </row>
    <row r="610" spans="1:14" x14ac:dyDescent="0.25">
      <c r="A610" s="104"/>
      <c r="B610" s="105"/>
      <c r="C610" s="5" t="s">
        <v>21</v>
      </c>
      <c r="D610" s="7">
        <v>8</v>
      </c>
      <c r="E610" s="20">
        <f t="shared" si="48"/>
        <v>16054</v>
      </c>
      <c r="F610" s="20">
        <f t="shared" si="48"/>
        <v>33713</v>
      </c>
      <c r="G610" s="20">
        <f t="shared" si="48"/>
        <v>38529</v>
      </c>
      <c r="H610" s="20">
        <f t="shared" si="48"/>
        <v>44951</v>
      </c>
      <c r="I610" s="20">
        <f t="shared" si="48"/>
        <v>44951</v>
      </c>
      <c r="J610" s="19">
        <f t="shared" si="48"/>
        <v>18395</v>
      </c>
      <c r="K610" s="19">
        <f t="shared" si="48"/>
        <v>36789</v>
      </c>
      <c r="L610" s="19">
        <f t="shared" si="48"/>
        <v>44147</v>
      </c>
      <c r="M610" s="19">
        <f t="shared" si="48"/>
        <v>51505</v>
      </c>
      <c r="N610" s="19">
        <f t="shared" si="48"/>
        <v>51505</v>
      </c>
    </row>
    <row r="611" spans="1:14" ht="13.2" customHeight="1" x14ac:dyDescent="0.25">
      <c r="A611" s="104"/>
      <c r="B611" s="105" t="s">
        <v>36</v>
      </c>
      <c r="C611" s="5" t="s">
        <v>20</v>
      </c>
      <c r="D611" s="7">
        <v>6</v>
      </c>
      <c r="E611" s="20">
        <f t="shared" si="48"/>
        <v>21942</v>
      </c>
      <c r="F611" s="20">
        <f t="shared" si="48"/>
        <v>46078</v>
      </c>
      <c r="G611" s="20">
        <f t="shared" si="48"/>
        <v>52661</v>
      </c>
      <c r="H611" s="20">
        <f t="shared" si="48"/>
        <v>61437</v>
      </c>
      <c r="I611" s="20">
        <f t="shared" si="48"/>
        <v>61437</v>
      </c>
      <c r="J611" s="19">
        <f t="shared" si="48"/>
        <v>24526</v>
      </c>
      <c r="K611" s="19">
        <f t="shared" si="48"/>
        <v>49052</v>
      </c>
      <c r="L611" s="19">
        <f t="shared" si="48"/>
        <v>58863</v>
      </c>
      <c r="M611" s="19">
        <f t="shared" si="48"/>
        <v>68673</v>
      </c>
      <c r="N611" s="19">
        <f t="shared" si="48"/>
        <v>68673</v>
      </c>
    </row>
    <row r="612" spans="1:14" x14ac:dyDescent="0.25">
      <c r="A612" s="104"/>
      <c r="B612" s="105"/>
      <c r="C612" s="5" t="s">
        <v>21</v>
      </c>
      <c r="D612" s="7">
        <v>10</v>
      </c>
      <c r="E612" s="20">
        <f t="shared" si="48"/>
        <v>12682</v>
      </c>
      <c r="F612" s="20">
        <f t="shared" si="48"/>
        <v>26632</v>
      </c>
      <c r="G612" s="20">
        <f t="shared" si="48"/>
        <v>30437</v>
      </c>
      <c r="H612" s="20">
        <f t="shared" si="48"/>
        <v>35510</v>
      </c>
      <c r="I612" s="20">
        <f t="shared" si="48"/>
        <v>35510</v>
      </c>
      <c r="J612" s="19">
        <f t="shared" si="48"/>
        <v>14716</v>
      </c>
      <c r="K612" s="19">
        <f t="shared" si="48"/>
        <v>29431</v>
      </c>
      <c r="L612" s="19">
        <f t="shared" si="48"/>
        <v>35318</v>
      </c>
      <c r="M612" s="19">
        <f t="shared" si="48"/>
        <v>41204</v>
      </c>
      <c r="N612" s="19">
        <f t="shared" si="48"/>
        <v>41204</v>
      </c>
    </row>
    <row r="613" spans="1:14" ht="13.2" customHeight="1" x14ac:dyDescent="0.25">
      <c r="A613" s="104"/>
      <c r="B613" s="105" t="s">
        <v>37</v>
      </c>
      <c r="C613" s="5" t="s">
        <v>20</v>
      </c>
      <c r="D613" s="7">
        <v>6</v>
      </c>
      <c r="E613" s="20">
        <f t="shared" si="48"/>
        <v>21942</v>
      </c>
      <c r="F613" s="20">
        <f t="shared" si="48"/>
        <v>46078</v>
      </c>
      <c r="G613" s="20">
        <f t="shared" si="48"/>
        <v>52661</v>
      </c>
      <c r="H613" s="20">
        <f t="shared" si="48"/>
        <v>61437</v>
      </c>
      <c r="I613" s="20">
        <f t="shared" si="48"/>
        <v>61437</v>
      </c>
      <c r="J613" s="19">
        <f t="shared" si="48"/>
        <v>24526</v>
      </c>
      <c r="K613" s="19">
        <f t="shared" si="48"/>
        <v>49052</v>
      </c>
      <c r="L613" s="19">
        <f t="shared" si="48"/>
        <v>58863</v>
      </c>
      <c r="M613" s="19">
        <f t="shared" si="48"/>
        <v>68673</v>
      </c>
      <c r="N613" s="19">
        <f t="shared" si="48"/>
        <v>68673</v>
      </c>
    </row>
    <row r="614" spans="1:14" ht="21" customHeight="1" x14ac:dyDescent="0.25">
      <c r="A614" s="104"/>
      <c r="B614" s="105"/>
      <c r="C614" s="5" t="s">
        <v>21</v>
      </c>
      <c r="D614" s="7">
        <v>10</v>
      </c>
      <c r="E614" s="20">
        <f t="shared" si="48"/>
        <v>12682</v>
      </c>
      <c r="F614" s="20">
        <f t="shared" si="48"/>
        <v>26632</v>
      </c>
      <c r="G614" s="20">
        <f t="shared" si="48"/>
        <v>30437</v>
      </c>
      <c r="H614" s="20">
        <f t="shared" si="48"/>
        <v>35510</v>
      </c>
      <c r="I614" s="20">
        <f t="shared" si="48"/>
        <v>35510</v>
      </c>
      <c r="J614" s="19">
        <f t="shared" si="48"/>
        <v>14716</v>
      </c>
      <c r="K614" s="19">
        <f t="shared" si="48"/>
        <v>29431</v>
      </c>
      <c r="L614" s="19">
        <f t="shared" si="48"/>
        <v>35318</v>
      </c>
      <c r="M614" s="19">
        <f t="shared" si="48"/>
        <v>41204</v>
      </c>
      <c r="N614" s="19">
        <f t="shared" si="48"/>
        <v>41204</v>
      </c>
    </row>
    <row r="615" spans="1:14" ht="24.75" customHeight="1" x14ac:dyDescent="0.25">
      <c r="A615" s="104"/>
      <c r="B615" s="105" t="s">
        <v>38</v>
      </c>
      <c r="C615" s="5" t="s">
        <v>20</v>
      </c>
      <c r="D615" s="7">
        <v>0</v>
      </c>
      <c r="E615" s="20">
        <f t="shared" ref="E615:N630" si="49">ROUND(E362+E488+E552,0)</f>
        <v>0</v>
      </c>
      <c r="F615" s="20">
        <f t="shared" si="49"/>
        <v>0</v>
      </c>
      <c r="G615" s="20">
        <f t="shared" si="49"/>
        <v>0</v>
      </c>
      <c r="H615" s="20">
        <f t="shared" si="49"/>
        <v>0</v>
      </c>
      <c r="I615" s="20">
        <f t="shared" si="49"/>
        <v>0</v>
      </c>
      <c r="J615" s="19">
        <f t="shared" si="49"/>
        <v>0</v>
      </c>
      <c r="K615" s="19">
        <f t="shared" si="49"/>
        <v>0</v>
      </c>
      <c r="L615" s="19">
        <f t="shared" si="49"/>
        <v>0</v>
      </c>
      <c r="M615" s="19">
        <f t="shared" si="49"/>
        <v>0</v>
      </c>
      <c r="N615" s="19">
        <f t="shared" si="49"/>
        <v>0</v>
      </c>
    </row>
    <row r="616" spans="1:14" ht="15" customHeight="1" x14ac:dyDescent="0.25">
      <c r="A616" s="104"/>
      <c r="B616" s="105"/>
      <c r="C616" s="5" t="s">
        <v>21</v>
      </c>
      <c r="D616" s="7">
        <v>8</v>
      </c>
      <c r="E616" s="20">
        <f t="shared" si="49"/>
        <v>16054</v>
      </c>
      <c r="F616" s="20">
        <f t="shared" si="49"/>
        <v>33713</v>
      </c>
      <c r="G616" s="20">
        <f t="shared" si="49"/>
        <v>38529</v>
      </c>
      <c r="H616" s="20">
        <f t="shared" si="49"/>
        <v>44951</v>
      </c>
      <c r="I616" s="20">
        <f t="shared" si="49"/>
        <v>44951</v>
      </c>
      <c r="J616" s="19">
        <f t="shared" si="49"/>
        <v>18395</v>
      </c>
      <c r="K616" s="19">
        <f t="shared" si="49"/>
        <v>36789</v>
      </c>
      <c r="L616" s="19">
        <f t="shared" si="49"/>
        <v>44147</v>
      </c>
      <c r="M616" s="19">
        <f t="shared" si="49"/>
        <v>51505</v>
      </c>
      <c r="N616" s="19">
        <f t="shared" si="49"/>
        <v>51505</v>
      </c>
    </row>
    <row r="617" spans="1:14" ht="13.2" customHeight="1" x14ac:dyDescent="0.25">
      <c r="A617" s="104"/>
      <c r="B617" s="105" t="s">
        <v>39</v>
      </c>
      <c r="C617" s="5" t="s">
        <v>20</v>
      </c>
      <c r="D617" s="7">
        <v>0</v>
      </c>
      <c r="E617" s="20">
        <f t="shared" si="49"/>
        <v>0</v>
      </c>
      <c r="F617" s="20">
        <f t="shared" si="49"/>
        <v>0</v>
      </c>
      <c r="G617" s="20">
        <f t="shared" si="49"/>
        <v>0</v>
      </c>
      <c r="H617" s="20">
        <f t="shared" si="49"/>
        <v>0</v>
      </c>
      <c r="I617" s="20">
        <f t="shared" si="49"/>
        <v>0</v>
      </c>
      <c r="J617" s="19">
        <f t="shared" si="49"/>
        <v>0</v>
      </c>
      <c r="K617" s="19">
        <f t="shared" si="49"/>
        <v>0</v>
      </c>
      <c r="L617" s="19">
        <f t="shared" si="49"/>
        <v>0</v>
      </c>
      <c r="M617" s="19">
        <f t="shared" si="49"/>
        <v>0</v>
      </c>
      <c r="N617" s="19">
        <f t="shared" si="49"/>
        <v>0</v>
      </c>
    </row>
    <row r="618" spans="1:14" x14ac:dyDescent="0.25">
      <c r="A618" s="104"/>
      <c r="B618" s="105"/>
      <c r="C618" s="5" t="s">
        <v>21</v>
      </c>
      <c r="D618" s="7">
        <v>5</v>
      </c>
      <c r="E618" s="20">
        <f t="shared" si="49"/>
        <v>26008</v>
      </c>
      <c r="F618" s="20">
        <f t="shared" si="49"/>
        <v>54617</v>
      </c>
      <c r="G618" s="20">
        <f t="shared" si="49"/>
        <v>62420</v>
      </c>
      <c r="H618" s="20">
        <f t="shared" si="49"/>
        <v>72823</v>
      </c>
      <c r="I618" s="20">
        <f t="shared" si="49"/>
        <v>72823</v>
      </c>
      <c r="J618" s="19">
        <f t="shared" si="49"/>
        <v>29431</v>
      </c>
      <c r="K618" s="19">
        <f t="shared" si="49"/>
        <v>58863</v>
      </c>
      <c r="L618" s="19">
        <f t="shared" si="49"/>
        <v>70635</v>
      </c>
      <c r="M618" s="19">
        <f t="shared" si="49"/>
        <v>82408</v>
      </c>
      <c r="N618" s="19">
        <f t="shared" si="49"/>
        <v>82408</v>
      </c>
    </row>
    <row r="619" spans="1:14" ht="12.75" customHeight="1" x14ac:dyDescent="0.25">
      <c r="A619" s="104"/>
      <c r="B619" s="105" t="s">
        <v>40</v>
      </c>
      <c r="C619" s="5" t="s">
        <v>20</v>
      </c>
      <c r="D619" s="7">
        <v>5</v>
      </c>
      <c r="E619" s="20">
        <f t="shared" si="49"/>
        <v>26330</v>
      </c>
      <c r="F619" s="20">
        <f t="shared" si="49"/>
        <v>55294</v>
      </c>
      <c r="G619" s="20">
        <f t="shared" si="49"/>
        <v>63193</v>
      </c>
      <c r="H619" s="20">
        <f t="shared" si="49"/>
        <v>73725</v>
      </c>
      <c r="I619" s="20">
        <f t="shared" si="49"/>
        <v>73725</v>
      </c>
      <c r="J619" s="19">
        <f t="shared" si="49"/>
        <v>29431</v>
      </c>
      <c r="K619" s="19">
        <f t="shared" si="49"/>
        <v>58863</v>
      </c>
      <c r="L619" s="19">
        <f t="shared" si="49"/>
        <v>70635</v>
      </c>
      <c r="M619" s="19">
        <f t="shared" si="49"/>
        <v>82408</v>
      </c>
      <c r="N619" s="19">
        <f t="shared" si="49"/>
        <v>82408</v>
      </c>
    </row>
    <row r="620" spans="1:14" x14ac:dyDescent="0.25">
      <c r="A620" s="104"/>
      <c r="B620" s="105"/>
      <c r="C620" s="5" t="s">
        <v>21</v>
      </c>
      <c r="D620" s="7">
        <v>5</v>
      </c>
      <c r="E620" s="20">
        <f t="shared" si="49"/>
        <v>26008</v>
      </c>
      <c r="F620" s="20">
        <f t="shared" si="49"/>
        <v>54617</v>
      </c>
      <c r="G620" s="20">
        <f t="shared" si="49"/>
        <v>62420</v>
      </c>
      <c r="H620" s="20">
        <f t="shared" si="49"/>
        <v>72823</v>
      </c>
      <c r="I620" s="20">
        <f t="shared" si="49"/>
        <v>72823</v>
      </c>
      <c r="J620" s="19">
        <f t="shared" si="49"/>
        <v>29431</v>
      </c>
      <c r="K620" s="19">
        <f t="shared" si="49"/>
        <v>58863</v>
      </c>
      <c r="L620" s="19">
        <f t="shared" si="49"/>
        <v>70635</v>
      </c>
      <c r="M620" s="19">
        <f t="shared" si="49"/>
        <v>82408</v>
      </c>
      <c r="N620" s="19">
        <f t="shared" si="49"/>
        <v>82408</v>
      </c>
    </row>
    <row r="621" spans="1:14" ht="13.2" customHeight="1" x14ac:dyDescent="0.25">
      <c r="A621" s="104"/>
      <c r="B621" s="105" t="s">
        <v>41</v>
      </c>
      <c r="C621" s="5" t="s">
        <v>20</v>
      </c>
      <c r="D621" s="7">
        <v>10</v>
      </c>
      <c r="E621" s="20">
        <f t="shared" si="49"/>
        <v>13712</v>
      </c>
      <c r="F621" s="20">
        <f t="shared" si="49"/>
        <v>28796</v>
      </c>
      <c r="G621" s="20">
        <f t="shared" si="49"/>
        <v>32910</v>
      </c>
      <c r="H621" s="20">
        <f t="shared" si="49"/>
        <v>38395</v>
      </c>
      <c r="I621" s="20">
        <f t="shared" si="49"/>
        <v>38395</v>
      </c>
      <c r="J621" s="19">
        <f t="shared" si="49"/>
        <v>14716</v>
      </c>
      <c r="K621" s="19">
        <f t="shared" si="49"/>
        <v>29431</v>
      </c>
      <c r="L621" s="19">
        <f t="shared" si="49"/>
        <v>35318</v>
      </c>
      <c r="M621" s="19">
        <f t="shared" si="49"/>
        <v>41204</v>
      </c>
      <c r="N621" s="19">
        <f t="shared" si="49"/>
        <v>41204</v>
      </c>
    </row>
    <row r="622" spans="1:14" x14ac:dyDescent="0.25">
      <c r="A622" s="104"/>
      <c r="B622" s="105"/>
      <c r="C622" s="5" t="s">
        <v>21</v>
      </c>
      <c r="D622" s="7">
        <v>15</v>
      </c>
      <c r="E622" s="20">
        <f t="shared" si="49"/>
        <v>9034</v>
      </c>
      <c r="F622" s="20">
        <f t="shared" si="49"/>
        <v>18972</v>
      </c>
      <c r="G622" s="20">
        <f t="shared" si="49"/>
        <v>21682</v>
      </c>
      <c r="H622" s="20">
        <f t="shared" si="49"/>
        <v>25296</v>
      </c>
      <c r="I622" s="20">
        <f t="shared" si="49"/>
        <v>25296</v>
      </c>
      <c r="J622" s="19">
        <f t="shared" si="49"/>
        <v>9810</v>
      </c>
      <c r="K622" s="19">
        <f t="shared" si="49"/>
        <v>19621</v>
      </c>
      <c r="L622" s="19">
        <f t="shared" si="49"/>
        <v>23545</v>
      </c>
      <c r="M622" s="19">
        <f t="shared" si="49"/>
        <v>27469</v>
      </c>
      <c r="N622" s="19">
        <f t="shared" si="49"/>
        <v>27469</v>
      </c>
    </row>
    <row r="623" spans="1:14" ht="13.2" customHeight="1" x14ac:dyDescent="0.25">
      <c r="A623" s="104" t="s">
        <v>42</v>
      </c>
      <c r="B623" s="105" t="s">
        <v>29</v>
      </c>
      <c r="C623" s="5" t="s">
        <v>20</v>
      </c>
      <c r="D623" s="7">
        <v>10</v>
      </c>
      <c r="E623" s="20">
        <f t="shared" si="49"/>
        <v>7514</v>
      </c>
      <c r="F623" s="20">
        <f t="shared" si="49"/>
        <v>15780</v>
      </c>
      <c r="G623" s="20">
        <f t="shared" si="49"/>
        <v>18034</v>
      </c>
      <c r="H623" s="20">
        <f t="shared" si="49"/>
        <v>21040</v>
      </c>
      <c r="I623" s="20">
        <f t="shared" si="49"/>
        <v>21040</v>
      </c>
      <c r="J623" s="19"/>
      <c r="K623" s="19"/>
      <c r="L623" s="19"/>
      <c r="M623" s="19"/>
      <c r="N623" s="19"/>
    </row>
    <row r="624" spans="1:14" x14ac:dyDescent="0.25">
      <c r="A624" s="104"/>
      <c r="B624" s="105"/>
      <c r="C624" s="5" t="s">
        <v>21</v>
      </c>
      <c r="D624" s="7">
        <v>15</v>
      </c>
      <c r="E624" s="20">
        <f t="shared" si="49"/>
        <v>4935</v>
      </c>
      <c r="F624" s="20">
        <f t="shared" si="49"/>
        <v>10363</v>
      </c>
      <c r="G624" s="20">
        <f t="shared" si="49"/>
        <v>11844</v>
      </c>
      <c r="H624" s="20">
        <f t="shared" si="49"/>
        <v>13818</v>
      </c>
      <c r="I624" s="20">
        <f t="shared" si="49"/>
        <v>13818</v>
      </c>
      <c r="J624" s="19"/>
      <c r="K624" s="19"/>
      <c r="L624" s="19"/>
      <c r="M624" s="19"/>
      <c r="N624" s="19"/>
    </row>
    <row r="625" spans="1:14" ht="13.2" customHeight="1" x14ac:dyDescent="0.25">
      <c r="A625" s="104"/>
      <c r="B625" s="105" t="s">
        <v>31</v>
      </c>
      <c r="C625" s="5" t="s">
        <v>20</v>
      </c>
      <c r="D625" s="7">
        <v>10</v>
      </c>
      <c r="E625" s="20">
        <f t="shared" si="49"/>
        <v>7514</v>
      </c>
      <c r="F625" s="20">
        <f t="shared" si="49"/>
        <v>15780</v>
      </c>
      <c r="G625" s="20">
        <f t="shared" si="49"/>
        <v>18034</v>
      </c>
      <c r="H625" s="20">
        <f t="shared" si="49"/>
        <v>21040</v>
      </c>
      <c r="I625" s="20">
        <f t="shared" si="49"/>
        <v>21040</v>
      </c>
      <c r="J625" s="19"/>
      <c r="K625" s="19"/>
      <c r="L625" s="19"/>
      <c r="M625" s="19"/>
      <c r="N625" s="19"/>
    </row>
    <row r="626" spans="1:14" x14ac:dyDescent="0.25">
      <c r="A626" s="104"/>
      <c r="B626" s="105"/>
      <c r="C626" s="5" t="s">
        <v>21</v>
      </c>
      <c r="D626" s="7">
        <v>10</v>
      </c>
      <c r="E626" s="20">
        <f t="shared" si="49"/>
        <v>7402</v>
      </c>
      <c r="F626" s="20">
        <f t="shared" si="49"/>
        <v>15545</v>
      </c>
      <c r="G626" s="20">
        <f t="shared" si="49"/>
        <v>17766</v>
      </c>
      <c r="H626" s="20">
        <f t="shared" si="49"/>
        <v>20727</v>
      </c>
      <c r="I626" s="20">
        <f t="shared" si="49"/>
        <v>20727</v>
      </c>
      <c r="J626" s="19"/>
      <c r="K626" s="19"/>
      <c r="L626" s="19"/>
      <c r="M626" s="19"/>
      <c r="N626" s="19"/>
    </row>
    <row r="627" spans="1:14" ht="13.2" customHeight="1" x14ac:dyDescent="0.25">
      <c r="A627" s="104"/>
      <c r="B627" s="105" t="s">
        <v>32</v>
      </c>
      <c r="C627" s="5" t="s">
        <v>20</v>
      </c>
      <c r="D627" s="7">
        <v>10</v>
      </c>
      <c r="E627" s="20">
        <f t="shared" si="49"/>
        <v>7514</v>
      </c>
      <c r="F627" s="20">
        <f t="shared" si="49"/>
        <v>15780</v>
      </c>
      <c r="G627" s="20">
        <f t="shared" si="49"/>
        <v>18034</v>
      </c>
      <c r="H627" s="20">
        <f t="shared" si="49"/>
        <v>21040</v>
      </c>
      <c r="I627" s="20">
        <f t="shared" si="49"/>
        <v>21040</v>
      </c>
      <c r="J627" s="19"/>
      <c r="K627" s="19"/>
      <c r="L627" s="19"/>
      <c r="M627" s="19"/>
      <c r="N627" s="19"/>
    </row>
    <row r="628" spans="1:14" x14ac:dyDescent="0.25">
      <c r="A628" s="104"/>
      <c r="B628" s="105"/>
      <c r="C628" s="5" t="s">
        <v>21</v>
      </c>
      <c r="D628" s="7">
        <v>15</v>
      </c>
      <c r="E628" s="20">
        <f t="shared" si="49"/>
        <v>4935</v>
      </c>
      <c r="F628" s="20">
        <f t="shared" si="49"/>
        <v>10363</v>
      </c>
      <c r="G628" s="20">
        <f t="shared" si="49"/>
        <v>11844</v>
      </c>
      <c r="H628" s="20">
        <f t="shared" si="49"/>
        <v>13818</v>
      </c>
      <c r="I628" s="20">
        <f t="shared" si="49"/>
        <v>13818</v>
      </c>
      <c r="J628" s="19"/>
      <c r="K628" s="19"/>
      <c r="L628" s="19"/>
      <c r="M628" s="19"/>
      <c r="N628" s="19"/>
    </row>
    <row r="629" spans="1:14" ht="13.2" customHeight="1" x14ac:dyDescent="0.25">
      <c r="A629" s="104"/>
      <c r="B629" s="105" t="s">
        <v>33</v>
      </c>
      <c r="C629" s="5" t="s">
        <v>20</v>
      </c>
      <c r="D629" s="7">
        <v>10</v>
      </c>
      <c r="E629" s="20">
        <f t="shared" si="49"/>
        <v>7514</v>
      </c>
      <c r="F629" s="20">
        <f t="shared" si="49"/>
        <v>15780</v>
      </c>
      <c r="G629" s="20">
        <f t="shared" si="49"/>
        <v>18034</v>
      </c>
      <c r="H629" s="20">
        <f t="shared" si="49"/>
        <v>21040</v>
      </c>
      <c r="I629" s="20">
        <f t="shared" si="49"/>
        <v>21040</v>
      </c>
      <c r="J629" s="19"/>
      <c r="K629" s="19"/>
      <c r="L629" s="19"/>
      <c r="M629" s="19"/>
      <c r="N629" s="19"/>
    </row>
    <row r="630" spans="1:14" x14ac:dyDescent="0.25">
      <c r="A630" s="104"/>
      <c r="B630" s="105"/>
      <c r="C630" s="5" t="s">
        <v>21</v>
      </c>
      <c r="D630" s="7">
        <v>10</v>
      </c>
      <c r="E630" s="20">
        <f t="shared" si="49"/>
        <v>7402</v>
      </c>
      <c r="F630" s="20">
        <f t="shared" si="49"/>
        <v>15545</v>
      </c>
      <c r="G630" s="20">
        <f t="shared" si="49"/>
        <v>17766</v>
      </c>
      <c r="H630" s="20">
        <f t="shared" si="49"/>
        <v>20727</v>
      </c>
      <c r="I630" s="20">
        <f t="shared" si="49"/>
        <v>20727</v>
      </c>
      <c r="J630" s="19"/>
      <c r="K630" s="19"/>
      <c r="L630" s="19"/>
      <c r="M630" s="19"/>
      <c r="N630" s="19"/>
    </row>
    <row r="631" spans="1:14" ht="13.2" customHeight="1" x14ac:dyDescent="0.25">
      <c r="A631" s="104"/>
      <c r="B631" s="105" t="s">
        <v>34</v>
      </c>
      <c r="C631" s="5" t="s">
        <v>20</v>
      </c>
      <c r="D631" s="7">
        <v>10</v>
      </c>
      <c r="E631" s="20">
        <f t="shared" ref="E631:I644" si="50">ROUND(E378+E504+E568,0)</f>
        <v>7514</v>
      </c>
      <c r="F631" s="20">
        <f t="shared" si="50"/>
        <v>15780</v>
      </c>
      <c r="G631" s="20">
        <f t="shared" si="50"/>
        <v>18034</v>
      </c>
      <c r="H631" s="20">
        <f t="shared" si="50"/>
        <v>21040</v>
      </c>
      <c r="I631" s="20">
        <f t="shared" si="50"/>
        <v>21040</v>
      </c>
      <c r="J631" s="19"/>
      <c r="K631" s="19"/>
      <c r="L631" s="19"/>
      <c r="M631" s="19"/>
      <c r="N631" s="19"/>
    </row>
    <row r="632" spans="1:14" x14ac:dyDescent="0.25">
      <c r="A632" s="104"/>
      <c r="B632" s="105"/>
      <c r="C632" s="5" t="s">
        <v>21</v>
      </c>
      <c r="D632" s="7">
        <v>15</v>
      </c>
      <c r="E632" s="20">
        <f t="shared" si="50"/>
        <v>4935</v>
      </c>
      <c r="F632" s="20">
        <f t="shared" si="50"/>
        <v>10363</v>
      </c>
      <c r="G632" s="20">
        <f t="shared" si="50"/>
        <v>11844</v>
      </c>
      <c r="H632" s="20">
        <f t="shared" si="50"/>
        <v>13818</v>
      </c>
      <c r="I632" s="20">
        <f t="shared" si="50"/>
        <v>13818</v>
      </c>
      <c r="J632" s="19"/>
      <c r="K632" s="19"/>
      <c r="L632" s="19"/>
      <c r="M632" s="19"/>
      <c r="N632" s="19"/>
    </row>
    <row r="633" spans="1:14" ht="13.2" customHeight="1" x14ac:dyDescent="0.25">
      <c r="A633" s="104"/>
      <c r="B633" s="105" t="s">
        <v>35</v>
      </c>
      <c r="C633" s="5" t="s">
        <v>20</v>
      </c>
      <c r="D633" s="7">
        <v>10</v>
      </c>
      <c r="E633" s="20">
        <f t="shared" si="50"/>
        <v>7514</v>
      </c>
      <c r="F633" s="20">
        <f t="shared" si="50"/>
        <v>15780</v>
      </c>
      <c r="G633" s="20">
        <f t="shared" si="50"/>
        <v>18034</v>
      </c>
      <c r="H633" s="20">
        <f t="shared" si="50"/>
        <v>21040</v>
      </c>
      <c r="I633" s="20">
        <f t="shared" si="50"/>
        <v>21040</v>
      </c>
      <c r="J633" s="19"/>
      <c r="K633" s="19"/>
      <c r="L633" s="19"/>
      <c r="M633" s="19"/>
      <c r="N633" s="19"/>
    </row>
    <row r="634" spans="1:14" x14ac:dyDescent="0.25">
      <c r="A634" s="104"/>
      <c r="B634" s="105"/>
      <c r="C634" s="5" t="s">
        <v>21</v>
      </c>
      <c r="D634" s="7">
        <v>10</v>
      </c>
      <c r="E634" s="20">
        <f t="shared" si="50"/>
        <v>7402</v>
      </c>
      <c r="F634" s="20">
        <f t="shared" si="50"/>
        <v>15545</v>
      </c>
      <c r="G634" s="20">
        <f t="shared" si="50"/>
        <v>17766</v>
      </c>
      <c r="H634" s="20">
        <f t="shared" si="50"/>
        <v>20727</v>
      </c>
      <c r="I634" s="20">
        <f t="shared" si="50"/>
        <v>20727</v>
      </c>
      <c r="J634" s="19"/>
      <c r="K634" s="19"/>
      <c r="L634" s="19"/>
      <c r="M634" s="19"/>
      <c r="N634" s="19"/>
    </row>
    <row r="635" spans="1:14" ht="13.2" customHeight="1" x14ac:dyDescent="0.25">
      <c r="A635" s="104"/>
      <c r="B635" s="105" t="s">
        <v>36</v>
      </c>
      <c r="C635" s="5" t="s">
        <v>20</v>
      </c>
      <c r="D635" s="7">
        <v>10</v>
      </c>
      <c r="E635" s="20">
        <f t="shared" si="50"/>
        <v>7514</v>
      </c>
      <c r="F635" s="20">
        <f t="shared" si="50"/>
        <v>15780</v>
      </c>
      <c r="G635" s="20">
        <f t="shared" si="50"/>
        <v>18034</v>
      </c>
      <c r="H635" s="20">
        <f t="shared" si="50"/>
        <v>21040</v>
      </c>
      <c r="I635" s="20">
        <f t="shared" si="50"/>
        <v>21040</v>
      </c>
      <c r="J635" s="19"/>
      <c r="K635" s="19"/>
      <c r="L635" s="19"/>
      <c r="M635" s="19"/>
      <c r="N635" s="19"/>
    </row>
    <row r="636" spans="1:14" x14ac:dyDescent="0.25">
      <c r="A636" s="104"/>
      <c r="B636" s="105"/>
      <c r="C636" s="5" t="s">
        <v>21</v>
      </c>
      <c r="D636" s="7">
        <v>17</v>
      </c>
      <c r="E636" s="20">
        <f t="shared" si="50"/>
        <v>4354</v>
      </c>
      <c r="F636" s="20">
        <f t="shared" si="50"/>
        <v>9144</v>
      </c>
      <c r="G636" s="20">
        <f t="shared" si="50"/>
        <v>10450</v>
      </c>
      <c r="H636" s="20">
        <f t="shared" si="50"/>
        <v>12192</v>
      </c>
      <c r="I636" s="20">
        <f t="shared" si="50"/>
        <v>12192</v>
      </c>
      <c r="J636" s="19"/>
      <c r="K636" s="19"/>
      <c r="L636" s="19"/>
      <c r="M636" s="19"/>
      <c r="N636" s="19"/>
    </row>
    <row r="637" spans="1:14" ht="13.2" customHeight="1" x14ac:dyDescent="0.25">
      <c r="A637" s="104"/>
      <c r="B637" s="105" t="s">
        <v>37</v>
      </c>
      <c r="C637" s="5" t="s">
        <v>20</v>
      </c>
      <c r="D637" s="7">
        <v>10</v>
      </c>
      <c r="E637" s="20">
        <f t="shared" si="50"/>
        <v>7514</v>
      </c>
      <c r="F637" s="20">
        <f t="shared" si="50"/>
        <v>15780</v>
      </c>
      <c r="G637" s="20">
        <f t="shared" si="50"/>
        <v>18034</v>
      </c>
      <c r="H637" s="20">
        <f t="shared" si="50"/>
        <v>21040</v>
      </c>
      <c r="I637" s="20">
        <f t="shared" si="50"/>
        <v>21040</v>
      </c>
      <c r="J637" s="19"/>
      <c r="K637" s="19"/>
      <c r="L637" s="19"/>
      <c r="M637" s="19"/>
      <c r="N637" s="19"/>
    </row>
    <row r="638" spans="1:14" x14ac:dyDescent="0.25">
      <c r="A638" s="104"/>
      <c r="B638" s="105"/>
      <c r="C638" s="5" t="s">
        <v>21</v>
      </c>
      <c r="D638" s="7">
        <v>15</v>
      </c>
      <c r="E638" s="20">
        <f t="shared" si="50"/>
        <v>4935</v>
      </c>
      <c r="F638" s="20">
        <f t="shared" si="50"/>
        <v>10363</v>
      </c>
      <c r="G638" s="20">
        <f t="shared" si="50"/>
        <v>11844</v>
      </c>
      <c r="H638" s="20">
        <f t="shared" si="50"/>
        <v>13818</v>
      </c>
      <c r="I638" s="20">
        <f t="shared" si="50"/>
        <v>13818</v>
      </c>
      <c r="J638" s="19"/>
      <c r="K638" s="19"/>
      <c r="L638" s="19"/>
      <c r="M638" s="19"/>
      <c r="N638" s="19"/>
    </row>
    <row r="639" spans="1:14" ht="13.2" customHeight="1" x14ac:dyDescent="0.25">
      <c r="A639" s="104"/>
      <c r="B639" s="105" t="s">
        <v>38</v>
      </c>
      <c r="C639" s="5" t="s">
        <v>20</v>
      </c>
      <c r="D639" s="7">
        <v>0</v>
      </c>
      <c r="E639" s="20">
        <f t="shared" si="50"/>
        <v>0</v>
      </c>
      <c r="F639" s="20">
        <f t="shared" si="50"/>
        <v>0</v>
      </c>
      <c r="G639" s="20">
        <f t="shared" si="50"/>
        <v>0</v>
      </c>
      <c r="H639" s="20">
        <f t="shared" si="50"/>
        <v>0</v>
      </c>
      <c r="I639" s="20">
        <f t="shared" si="50"/>
        <v>0</v>
      </c>
      <c r="J639" s="19"/>
      <c r="K639" s="19"/>
      <c r="L639" s="19"/>
      <c r="M639" s="19"/>
      <c r="N639" s="19"/>
    </row>
    <row r="640" spans="1:14" x14ac:dyDescent="0.25">
      <c r="A640" s="104"/>
      <c r="B640" s="105"/>
      <c r="C640" s="5" t="s">
        <v>21</v>
      </c>
      <c r="D640" s="7">
        <v>10</v>
      </c>
      <c r="E640" s="20">
        <f t="shared" si="50"/>
        <v>7402</v>
      </c>
      <c r="F640" s="20">
        <f t="shared" si="50"/>
        <v>15545</v>
      </c>
      <c r="G640" s="20">
        <f t="shared" si="50"/>
        <v>17766</v>
      </c>
      <c r="H640" s="20">
        <f t="shared" si="50"/>
        <v>20727</v>
      </c>
      <c r="I640" s="20">
        <f t="shared" si="50"/>
        <v>20727</v>
      </c>
      <c r="J640" s="19"/>
      <c r="K640" s="19"/>
      <c r="L640" s="19"/>
      <c r="M640" s="19"/>
      <c r="N640" s="19"/>
    </row>
    <row r="641" spans="1:14" ht="13.2" customHeight="1" x14ac:dyDescent="0.25">
      <c r="A641" s="104"/>
      <c r="B641" s="105" t="s">
        <v>40</v>
      </c>
      <c r="C641" s="5" t="s">
        <v>20</v>
      </c>
      <c r="D641" s="7">
        <v>10</v>
      </c>
      <c r="E641" s="20">
        <f t="shared" si="50"/>
        <v>7514</v>
      </c>
      <c r="F641" s="20">
        <f t="shared" si="50"/>
        <v>15780</v>
      </c>
      <c r="G641" s="20">
        <f t="shared" si="50"/>
        <v>18034</v>
      </c>
      <c r="H641" s="20">
        <f t="shared" si="50"/>
        <v>21040</v>
      </c>
      <c r="I641" s="20">
        <f t="shared" si="50"/>
        <v>21040</v>
      </c>
      <c r="J641" s="19"/>
      <c r="K641" s="19"/>
      <c r="L641" s="19"/>
      <c r="M641" s="19"/>
      <c r="N641" s="19"/>
    </row>
    <row r="642" spans="1:14" x14ac:dyDescent="0.25">
      <c r="A642" s="104"/>
      <c r="B642" s="105"/>
      <c r="C642" s="5" t="s">
        <v>21</v>
      </c>
      <c r="D642" s="7">
        <v>10</v>
      </c>
      <c r="E642" s="20">
        <f t="shared" si="50"/>
        <v>7402</v>
      </c>
      <c r="F642" s="20">
        <f t="shared" si="50"/>
        <v>15545</v>
      </c>
      <c r="G642" s="20">
        <f t="shared" si="50"/>
        <v>17766</v>
      </c>
      <c r="H642" s="20">
        <f t="shared" si="50"/>
        <v>20727</v>
      </c>
      <c r="I642" s="20">
        <f t="shared" si="50"/>
        <v>20727</v>
      </c>
      <c r="J642" s="19"/>
      <c r="K642" s="19"/>
      <c r="L642" s="19"/>
      <c r="M642" s="19"/>
      <c r="N642" s="19"/>
    </row>
    <row r="643" spans="1:14" ht="13.2" customHeight="1" x14ac:dyDescent="0.25">
      <c r="A643" s="104"/>
      <c r="B643" s="105" t="s">
        <v>41</v>
      </c>
      <c r="C643" s="5" t="s">
        <v>20</v>
      </c>
      <c r="D643" s="7">
        <v>10</v>
      </c>
      <c r="E643" s="20">
        <f t="shared" si="50"/>
        <v>7514</v>
      </c>
      <c r="F643" s="20">
        <f t="shared" si="50"/>
        <v>15780</v>
      </c>
      <c r="G643" s="20">
        <f t="shared" si="50"/>
        <v>18034</v>
      </c>
      <c r="H643" s="20">
        <f t="shared" si="50"/>
        <v>21040</v>
      </c>
      <c r="I643" s="20">
        <f t="shared" si="50"/>
        <v>21040</v>
      </c>
      <c r="J643" s="19"/>
      <c r="K643" s="19"/>
      <c r="L643" s="19"/>
      <c r="M643" s="19"/>
      <c r="N643" s="19"/>
    </row>
    <row r="644" spans="1:14" x14ac:dyDescent="0.25">
      <c r="A644" s="104"/>
      <c r="B644" s="105"/>
      <c r="C644" s="5" t="s">
        <v>21</v>
      </c>
      <c r="D644" s="7">
        <v>0</v>
      </c>
      <c r="E644" s="20">
        <f t="shared" si="50"/>
        <v>0</v>
      </c>
      <c r="F644" s="20">
        <f t="shared" si="50"/>
        <v>0</v>
      </c>
      <c r="G644" s="20">
        <f t="shared" si="50"/>
        <v>0</v>
      </c>
      <c r="H644" s="20">
        <f t="shared" si="50"/>
        <v>0</v>
      </c>
      <c r="I644" s="20">
        <f t="shared" si="50"/>
        <v>0</v>
      </c>
      <c r="J644" s="19"/>
      <c r="K644" s="19"/>
      <c r="L644" s="19"/>
      <c r="M644" s="19"/>
      <c r="N644" s="19"/>
    </row>
    <row r="645" spans="1:14" ht="13.2" customHeight="1" x14ac:dyDescent="0.25">
      <c r="A645" s="102" t="s">
        <v>59</v>
      </c>
      <c r="B645" s="102"/>
      <c r="C645" s="102"/>
      <c r="D645" s="10"/>
      <c r="E645" s="20"/>
      <c r="F645" s="20"/>
      <c r="G645" s="20"/>
      <c r="H645" s="20"/>
      <c r="I645" s="20"/>
      <c r="J645" s="10"/>
      <c r="K645" s="10"/>
      <c r="L645" s="10"/>
      <c r="M645" s="10"/>
      <c r="N645" s="10"/>
    </row>
    <row r="646" spans="1:14" ht="13.2" customHeight="1" x14ac:dyDescent="0.25">
      <c r="A646" s="104" t="s">
        <v>18</v>
      </c>
      <c r="B646" s="105" t="s">
        <v>44</v>
      </c>
      <c r="C646" s="5" t="s">
        <v>20</v>
      </c>
      <c r="D646" s="8"/>
      <c r="E646" s="20">
        <f t="shared" ref="E646:N661" si="51">E583*12</f>
        <v>41436</v>
      </c>
      <c r="F646" s="20">
        <f t="shared" si="51"/>
        <v>87012</v>
      </c>
      <c r="G646" s="20">
        <f t="shared" si="51"/>
        <v>99432</v>
      </c>
      <c r="H646" s="20">
        <f t="shared" si="51"/>
        <v>116016</v>
      </c>
      <c r="I646" s="20">
        <f t="shared" si="51"/>
        <v>116016</v>
      </c>
      <c r="J646" s="19">
        <f t="shared" si="51"/>
        <v>49716</v>
      </c>
      <c r="K646" s="19">
        <f t="shared" si="51"/>
        <v>99432</v>
      </c>
      <c r="L646" s="19">
        <f t="shared" si="51"/>
        <v>119328</v>
      </c>
      <c r="M646" s="19">
        <f t="shared" si="51"/>
        <v>139212</v>
      </c>
      <c r="N646" s="19">
        <f t="shared" si="51"/>
        <v>139212</v>
      </c>
    </row>
    <row r="647" spans="1:14" x14ac:dyDescent="0.25">
      <c r="A647" s="104"/>
      <c r="B647" s="105"/>
      <c r="C647" s="5" t="s">
        <v>21</v>
      </c>
      <c r="D647" s="10"/>
      <c r="E647" s="20">
        <f t="shared" si="51"/>
        <v>33648</v>
      </c>
      <c r="F647" s="20">
        <f t="shared" si="51"/>
        <v>70656</v>
      </c>
      <c r="G647" s="20">
        <f t="shared" si="51"/>
        <v>80748</v>
      </c>
      <c r="H647" s="20">
        <f t="shared" si="51"/>
        <v>94200</v>
      </c>
      <c r="I647" s="20">
        <f t="shared" si="51"/>
        <v>94200</v>
      </c>
      <c r="J647" s="19">
        <f t="shared" si="51"/>
        <v>42000</v>
      </c>
      <c r="K647" s="19">
        <f t="shared" si="51"/>
        <v>84012</v>
      </c>
      <c r="L647" s="19">
        <f t="shared" si="51"/>
        <v>100812</v>
      </c>
      <c r="M647" s="19">
        <f t="shared" si="51"/>
        <v>117612</v>
      </c>
      <c r="N647" s="19">
        <f t="shared" si="51"/>
        <v>117612</v>
      </c>
    </row>
    <row r="648" spans="1:14" ht="13.2" customHeight="1" x14ac:dyDescent="0.25">
      <c r="A648" s="104"/>
      <c r="B648" s="102" t="s">
        <v>22</v>
      </c>
      <c r="C648" s="5" t="s">
        <v>20</v>
      </c>
      <c r="D648" s="10"/>
      <c r="E648" s="20">
        <f t="shared" si="51"/>
        <v>52476</v>
      </c>
      <c r="F648" s="20">
        <f t="shared" si="51"/>
        <v>110208</v>
      </c>
      <c r="G648" s="20">
        <f t="shared" si="51"/>
        <v>125952</v>
      </c>
      <c r="H648" s="20">
        <f t="shared" si="51"/>
        <v>146952</v>
      </c>
      <c r="I648" s="20">
        <f t="shared" si="51"/>
        <v>146952</v>
      </c>
      <c r="J648" s="19"/>
      <c r="K648" s="19"/>
      <c r="L648" s="19"/>
      <c r="M648" s="19"/>
      <c r="N648" s="19"/>
    </row>
    <row r="649" spans="1:14" x14ac:dyDescent="0.25">
      <c r="A649" s="104"/>
      <c r="B649" s="102"/>
      <c r="C649" s="5" t="s">
        <v>21</v>
      </c>
      <c r="D649" s="10"/>
      <c r="E649" s="20">
        <f t="shared" si="51"/>
        <v>38688</v>
      </c>
      <c r="F649" s="20">
        <f t="shared" si="51"/>
        <v>81252</v>
      </c>
      <c r="G649" s="20">
        <f t="shared" si="51"/>
        <v>92856</v>
      </c>
      <c r="H649" s="20">
        <f t="shared" si="51"/>
        <v>108336</v>
      </c>
      <c r="I649" s="20">
        <f t="shared" si="51"/>
        <v>108336</v>
      </c>
      <c r="J649" s="19"/>
      <c r="K649" s="19"/>
      <c r="L649" s="19"/>
      <c r="M649" s="19"/>
      <c r="N649" s="19"/>
    </row>
    <row r="650" spans="1:14" ht="13.2" customHeight="1" x14ac:dyDescent="0.25">
      <c r="A650" s="104"/>
      <c r="B650" s="102" t="s">
        <v>23</v>
      </c>
      <c r="C650" s="5" t="s">
        <v>20</v>
      </c>
      <c r="D650" s="10"/>
      <c r="E650" s="20">
        <f t="shared" si="51"/>
        <v>80064</v>
      </c>
      <c r="F650" s="20">
        <f t="shared" si="51"/>
        <v>168132</v>
      </c>
      <c r="G650" s="20">
        <f t="shared" si="51"/>
        <v>192156</v>
      </c>
      <c r="H650" s="20">
        <f t="shared" si="51"/>
        <v>224172</v>
      </c>
      <c r="I650" s="20">
        <f t="shared" si="51"/>
        <v>224172</v>
      </c>
      <c r="J650" s="19"/>
      <c r="K650" s="19"/>
      <c r="L650" s="19"/>
      <c r="M650" s="19"/>
      <c r="N650" s="19"/>
    </row>
    <row r="651" spans="1:14" x14ac:dyDescent="0.25">
      <c r="A651" s="104"/>
      <c r="B651" s="102"/>
      <c r="C651" s="5" t="s">
        <v>21</v>
      </c>
      <c r="D651" s="10"/>
      <c r="E651" s="20">
        <f t="shared" si="51"/>
        <v>52476</v>
      </c>
      <c r="F651" s="20">
        <f t="shared" si="51"/>
        <v>110208</v>
      </c>
      <c r="G651" s="20">
        <f t="shared" si="51"/>
        <v>125952</v>
      </c>
      <c r="H651" s="20">
        <f t="shared" si="51"/>
        <v>146952</v>
      </c>
      <c r="I651" s="20">
        <f t="shared" si="51"/>
        <v>146952</v>
      </c>
      <c r="J651" s="19"/>
      <c r="K651" s="19"/>
      <c r="L651" s="19"/>
      <c r="M651" s="19"/>
      <c r="N651" s="19"/>
    </row>
    <row r="652" spans="1:14" ht="13.2" customHeight="1" x14ac:dyDescent="0.25">
      <c r="A652" s="104"/>
      <c r="B652" s="102" t="s">
        <v>24</v>
      </c>
      <c r="C652" s="5" t="s">
        <v>20</v>
      </c>
      <c r="D652" s="10"/>
      <c r="E652" s="20">
        <f t="shared" si="51"/>
        <v>52476</v>
      </c>
      <c r="F652" s="20">
        <f t="shared" si="51"/>
        <v>110208</v>
      </c>
      <c r="G652" s="20">
        <f t="shared" si="51"/>
        <v>125952</v>
      </c>
      <c r="H652" s="20">
        <f t="shared" si="51"/>
        <v>146952</v>
      </c>
      <c r="I652" s="20">
        <f t="shared" si="51"/>
        <v>146952</v>
      </c>
      <c r="J652" s="19"/>
      <c r="K652" s="19"/>
      <c r="L652" s="19"/>
      <c r="M652" s="19"/>
      <c r="N652" s="19"/>
    </row>
    <row r="653" spans="1:14" ht="18.75" customHeight="1" x14ac:dyDescent="0.25">
      <c r="A653" s="104"/>
      <c r="B653" s="102"/>
      <c r="C653" s="5" t="s">
        <v>21</v>
      </c>
      <c r="D653" s="10"/>
      <c r="E653" s="20">
        <f t="shared" si="51"/>
        <v>38688</v>
      </c>
      <c r="F653" s="20">
        <f t="shared" si="51"/>
        <v>81252</v>
      </c>
      <c r="G653" s="20">
        <f t="shared" si="51"/>
        <v>92856</v>
      </c>
      <c r="H653" s="20">
        <f t="shared" si="51"/>
        <v>108336</v>
      </c>
      <c r="I653" s="20">
        <f t="shared" si="51"/>
        <v>108336</v>
      </c>
      <c r="J653" s="19"/>
      <c r="K653" s="19"/>
      <c r="L653" s="19"/>
      <c r="M653" s="19"/>
      <c r="N653" s="19"/>
    </row>
    <row r="654" spans="1:14" ht="13.2" customHeight="1" x14ac:dyDescent="0.25">
      <c r="A654" s="104"/>
      <c r="B654" s="102" t="s">
        <v>25</v>
      </c>
      <c r="C654" s="5" t="s">
        <v>20</v>
      </c>
      <c r="D654" s="10"/>
      <c r="E654" s="20">
        <f t="shared" si="51"/>
        <v>80064</v>
      </c>
      <c r="F654" s="20">
        <f t="shared" si="51"/>
        <v>168132</v>
      </c>
      <c r="G654" s="20">
        <f t="shared" si="51"/>
        <v>192156</v>
      </c>
      <c r="H654" s="20">
        <f t="shared" si="51"/>
        <v>224172</v>
      </c>
      <c r="I654" s="20">
        <f t="shared" si="51"/>
        <v>224172</v>
      </c>
      <c r="J654" s="19"/>
      <c r="K654" s="19"/>
      <c r="L654" s="19"/>
      <c r="M654" s="19"/>
      <c r="N654" s="19"/>
    </row>
    <row r="655" spans="1:14" ht="17.25" customHeight="1" x14ac:dyDescent="0.25">
      <c r="A655" s="104"/>
      <c r="B655" s="102"/>
      <c r="C655" s="5" t="s">
        <v>21</v>
      </c>
      <c r="D655" s="10"/>
      <c r="E655" s="20">
        <f t="shared" si="51"/>
        <v>52476</v>
      </c>
      <c r="F655" s="20">
        <f t="shared" si="51"/>
        <v>110208</v>
      </c>
      <c r="G655" s="20">
        <f t="shared" si="51"/>
        <v>125952</v>
      </c>
      <c r="H655" s="20">
        <f t="shared" si="51"/>
        <v>146952</v>
      </c>
      <c r="I655" s="20">
        <f t="shared" si="51"/>
        <v>146952</v>
      </c>
      <c r="J655" s="19"/>
      <c r="K655" s="19"/>
      <c r="L655" s="19"/>
      <c r="M655" s="19"/>
      <c r="N655" s="19"/>
    </row>
    <row r="656" spans="1:14" ht="13.2" customHeight="1" x14ac:dyDescent="0.25">
      <c r="A656" s="104"/>
      <c r="B656" s="102" t="s">
        <v>26</v>
      </c>
      <c r="C656" s="5" t="s">
        <v>20</v>
      </c>
      <c r="D656" s="10"/>
      <c r="E656" s="20">
        <f t="shared" si="51"/>
        <v>81408</v>
      </c>
      <c r="F656" s="20">
        <f t="shared" si="51"/>
        <v>170952</v>
      </c>
      <c r="G656" s="20">
        <f t="shared" si="51"/>
        <v>195372</v>
      </c>
      <c r="H656" s="20">
        <f t="shared" si="51"/>
        <v>227940</v>
      </c>
      <c r="I656" s="20">
        <f t="shared" si="51"/>
        <v>227940</v>
      </c>
      <c r="J656" s="19"/>
      <c r="K656" s="19"/>
      <c r="L656" s="19"/>
      <c r="M656" s="19"/>
      <c r="N656" s="19"/>
    </row>
    <row r="657" spans="1:14" ht="20.25" customHeight="1" x14ac:dyDescent="0.25">
      <c r="A657" s="104"/>
      <c r="B657" s="102"/>
      <c r="C657" s="5" t="s">
        <v>21</v>
      </c>
      <c r="D657" s="10"/>
      <c r="E657" s="20">
        <f t="shared" si="51"/>
        <v>80064</v>
      </c>
      <c r="F657" s="20">
        <f t="shared" si="51"/>
        <v>168132</v>
      </c>
      <c r="G657" s="20">
        <f t="shared" si="51"/>
        <v>192156</v>
      </c>
      <c r="H657" s="20">
        <f t="shared" si="51"/>
        <v>224172</v>
      </c>
      <c r="I657" s="20">
        <f t="shared" si="51"/>
        <v>224172</v>
      </c>
      <c r="J657" s="19"/>
      <c r="K657" s="19"/>
      <c r="L657" s="19"/>
      <c r="M657" s="19"/>
      <c r="N657" s="19"/>
    </row>
    <row r="658" spans="1:14" ht="13.2" customHeight="1" x14ac:dyDescent="0.25">
      <c r="A658" s="104"/>
      <c r="B658" s="102" t="s">
        <v>27</v>
      </c>
      <c r="C658" s="5" t="s">
        <v>20</v>
      </c>
      <c r="D658" s="10"/>
      <c r="E658" s="20">
        <f t="shared" si="51"/>
        <v>189648</v>
      </c>
      <c r="F658" s="20">
        <f t="shared" si="51"/>
        <v>398268</v>
      </c>
      <c r="G658" s="20">
        <f t="shared" si="51"/>
        <v>455160</v>
      </c>
      <c r="H658" s="20">
        <f t="shared" si="51"/>
        <v>531024</v>
      </c>
      <c r="I658" s="20">
        <f t="shared" si="51"/>
        <v>531024</v>
      </c>
      <c r="J658" s="19"/>
      <c r="K658" s="19"/>
      <c r="L658" s="19"/>
      <c r="M658" s="19"/>
      <c r="N658" s="19"/>
    </row>
    <row r="659" spans="1:14" ht="20.25" customHeight="1" x14ac:dyDescent="0.25">
      <c r="A659" s="104"/>
      <c r="B659" s="102"/>
      <c r="C659" s="5" t="s">
        <v>21</v>
      </c>
      <c r="D659" s="10"/>
      <c r="E659" s="20">
        <f t="shared" si="51"/>
        <v>186972</v>
      </c>
      <c r="F659" s="20">
        <f t="shared" si="51"/>
        <v>392628</v>
      </c>
      <c r="G659" s="20">
        <f t="shared" si="51"/>
        <v>448716</v>
      </c>
      <c r="H659" s="20">
        <f t="shared" si="51"/>
        <v>523512</v>
      </c>
      <c r="I659" s="20">
        <f t="shared" si="51"/>
        <v>523512</v>
      </c>
      <c r="J659" s="19"/>
      <c r="K659" s="19"/>
      <c r="L659" s="19"/>
      <c r="M659" s="19"/>
      <c r="N659" s="19"/>
    </row>
    <row r="660" spans="1:14" ht="13.2" customHeight="1" x14ac:dyDescent="0.25">
      <c r="A660" s="104" t="s">
        <v>28</v>
      </c>
      <c r="B660" s="105" t="s">
        <v>29</v>
      </c>
      <c r="C660" s="5" t="s">
        <v>20</v>
      </c>
      <c r="D660" s="10"/>
      <c r="E660" s="20">
        <f t="shared" si="51"/>
        <v>256860</v>
      </c>
      <c r="F660" s="20">
        <f t="shared" si="51"/>
        <v>539412</v>
      </c>
      <c r="G660" s="20">
        <f t="shared" si="51"/>
        <v>616464</v>
      </c>
      <c r="H660" s="20">
        <f t="shared" si="51"/>
        <v>719208</v>
      </c>
      <c r="I660" s="20">
        <f t="shared" si="51"/>
        <v>719208</v>
      </c>
      <c r="J660" s="19">
        <f t="shared" si="51"/>
        <v>294312</v>
      </c>
      <c r="K660" s="19">
        <f t="shared" si="51"/>
        <v>588624</v>
      </c>
      <c r="L660" s="19">
        <f t="shared" si="51"/>
        <v>706356</v>
      </c>
      <c r="M660" s="19">
        <f t="shared" si="51"/>
        <v>824076</v>
      </c>
      <c r="N660" s="19">
        <f t="shared" si="51"/>
        <v>824076</v>
      </c>
    </row>
    <row r="661" spans="1:14" x14ac:dyDescent="0.25">
      <c r="A661" s="104"/>
      <c r="B661" s="105"/>
      <c r="C661" s="5" t="s">
        <v>21</v>
      </c>
      <c r="D661" s="10"/>
      <c r="E661" s="20">
        <f t="shared" si="51"/>
        <v>150252</v>
      </c>
      <c r="F661" s="20">
        <f t="shared" si="51"/>
        <v>315528</v>
      </c>
      <c r="G661" s="20">
        <f t="shared" si="51"/>
        <v>360600</v>
      </c>
      <c r="H661" s="20">
        <f t="shared" si="51"/>
        <v>420708</v>
      </c>
      <c r="I661" s="20">
        <f t="shared" si="51"/>
        <v>420708</v>
      </c>
      <c r="J661" s="19">
        <f t="shared" si="51"/>
        <v>176592</v>
      </c>
      <c r="K661" s="19">
        <f t="shared" si="51"/>
        <v>353172</v>
      </c>
      <c r="L661" s="19">
        <f t="shared" si="51"/>
        <v>423816</v>
      </c>
      <c r="M661" s="19">
        <f t="shared" si="51"/>
        <v>494448</v>
      </c>
      <c r="N661" s="19">
        <f t="shared" si="51"/>
        <v>494448</v>
      </c>
    </row>
    <row r="662" spans="1:14" ht="13.2" customHeight="1" x14ac:dyDescent="0.25">
      <c r="A662" s="104"/>
      <c r="B662" s="105" t="s">
        <v>30</v>
      </c>
      <c r="C662" s="5" t="s">
        <v>20</v>
      </c>
      <c r="D662" s="10"/>
      <c r="E662" s="20">
        <f t="shared" ref="E662:N677" si="52">E599*12</f>
        <v>0</v>
      </c>
      <c r="F662" s="20">
        <f t="shared" si="52"/>
        <v>0</v>
      </c>
      <c r="G662" s="20">
        <f t="shared" si="52"/>
        <v>0</v>
      </c>
      <c r="H662" s="20">
        <f t="shared" si="52"/>
        <v>0</v>
      </c>
      <c r="I662" s="20">
        <f t="shared" si="52"/>
        <v>0</v>
      </c>
      <c r="J662" s="19">
        <f t="shared" si="52"/>
        <v>0</v>
      </c>
      <c r="K662" s="19">
        <f t="shared" si="52"/>
        <v>0</v>
      </c>
      <c r="L662" s="19">
        <f t="shared" si="52"/>
        <v>0</v>
      </c>
      <c r="M662" s="19">
        <f t="shared" si="52"/>
        <v>0</v>
      </c>
      <c r="N662" s="19">
        <f t="shared" si="52"/>
        <v>0</v>
      </c>
    </row>
    <row r="663" spans="1:14" x14ac:dyDescent="0.25">
      <c r="A663" s="104"/>
      <c r="B663" s="105"/>
      <c r="C663" s="5" t="s">
        <v>21</v>
      </c>
      <c r="D663" s="10"/>
      <c r="E663" s="20">
        <f t="shared" si="52"/>
        <v>123600</v>
      </c>
      <c r="F663" s="20">
        <f t="shared" si="52"/>
        <v>259560</v>
      </c>
      <c r="G663" s="20">
        <f t="shared" si="52"/>
        <v>296640</v>
      </c>
      <c r="H663" s="20">
        <f t="shared" si="52"/>
        <v>346080</v>
      </c>
      <c r="I663" s="20">
        <f t="shared" si="52"/>
        <v>346080</v>
      </c>
      <c r="J663" s="19">
        <f t="shared" si="52"/>
        <v>147156</v>
      </c>
      <c r="K663" s="19">
        <f t="shared" si="52"/>
        <v>294312</v>
      </c>
      <c r="L663" s="19">
        <f t="shared" si="52"/>
        <v>353172</v>
      </c>
      <c r="M663" s="19">
        <f t="shared" si="52"/>
        <v>412044</v>
      </c>
      <c r="N663" s="19">
        <f t="shared" si="52"/>
        <v>412044</v>
      </c>
    </row>
    <row r="664" spans="1:14" ht="13.2" customHeight="1" x14ac:dyDescent="0.25">
      <c r="A664" s="104"/>
      <c r="B664" s="105" t="s">
        <v>31</v>
      </c>
      <c r="C664" s="5" t="s">
        <v>20</v>
      </c>
      <c r="D664" s="10"/>
      <c r="E664" s="20">
        <f t="shared" si="52"/>
        <v>260088</v>
      </c>
      <c r="F664" s="20">
        <f t="shared" si="52"/>
        <v>546168</v>
      </c>
      <c r="G664" s="20">
        <f t="shared" si="52"/>
        <v>624192</v>
      </c>
      <c r="H664" s="20">
        <f t="shared" si="52"/>
        <v>728232</v>
      </c>
      <c r="I664" s="20">
        <f t="shared" si="52"/>
        <v>728232</v>
      </c>
      <c r="J664" s="19">
        <f t="shared" si="52"/>
        <v>294312</v>
      </c>
      <c r="K664" s="19">
        <f t="shared" si="52"/>
        <v>588624</v>
      </c>
      <c r="L664" s="19">
        <f t="shared" si="52"/>
        <v>706356</v>
      </c>
      <c r="M664" s="19">
        <f t="shared" si="52"/>
        <v>824076</v>
      </c>
      <c r="N664" s="19">
        <f t="shared" si="52"/>
        <v>824076</v>
      </c>
    </row>
    <row r="665" spans="1:14" x14ac:dyDescent="0.25">
      <c r="A665" s="104"/>
      <c r="B665" s="105"/>
      <c r="C665" s="5" t="s">
        <v>21</v>
      </c>
      <c r="D665" s="10"/>
      <c r="E665" s="20">
        <f t="shared" si="52"/>
        <v>253644</v>
      </c>
      <c r="F665" s="20">
        <f t="shared" si="52"/>
        <v>532644</v>
      </c>
      <c r="G665" s="20">
        <f t="shared" si="52"/>
        <v>608736</v>
      </c>
      <c r="H665" s="20">
        <f t="shared" si="52"/>
        <v>710196</v>
      </c>
      <c r="I665" s="20">
        <f t="shared" si="52"/>
        <v>710196</v>
      </c>
      <c r="J665" s="19">
        <f t="shared" si="52"/>
        <v>294312</v>
      </c>
      <c r="K665" s="19">
        <f t="shared" si="52"/>
        <v>588624</v>
      </c>
      <c r="L665" s="19">
        <f t="shared" si="52"/>
        <v>706356</v>
      </c>
      <c r="M665" s="19">
        <f t="shared" si="52"/>
        <v>824076</v>
      </c>
      <c r="N665" s="19">
        <f t="shared" si="52"/>
        <v>824076</v>
      </c>
    </row>
    <row r="666" spans="1:14" ht="13.2" customHeight="1" x14ac:dyDescent="0.25">
      <c r="A666" s="104"/>
      <c r="B666" s="105" t="s">
        <v>32</v>
      </c>
      <c r="C666" s="5" t="s">
        <v>20</v>
      </c>
      <c r="D666" s="10"/>
      <c r="E666" s="20">
        <f t="shared" si="52"/>
        <v>260088</v>
      </c>
      <c r="F666" s="20">
        <f t="shared" si="52"/>
        <v>546168</v>
      </c>
      <c r="G666" s="20">
        <f t="shared" si="52"/>
        <v>624192</v>
      </c>
      <c r="H666" s="20">
        <f t="shared" si="52"/>
        <v>728232</v>
      </c>
      <c r="I666" s="20">
        <f t="shared" si="52"/>
        <v>728232</v>
      </c>
      <c r="J666" s="19">
        <f t="shared" si="52"/>
        <v>294312</v>
      </c>
      <c r="K666" s="19">
        <f t="shared" si="52"/>
        <v>588624</v>
      </c>
      <c r="L666" s="19">
        <f t="shared" si="52"/>
        <v>706356</v>
      </c>
      <c r="M666" s="19">
        <f t="shared" si="52"/>
        <v>824076</v>
      </c>
      <c r="N666" s="19">
        <f t="shared" si="52"/>
        <v>824076</v>
      </c>
    </row>
    <row r="667" spans="1:14" x14ac:dyDescent="0.25">
      <c r="A667" s="104"/>
      <c r="B667" s="105"/>
      <c r="C667" s="5" t="s">
        <v>21</v>
      </c>
      <c r="D667" s="10"/>
      <c r="E667" s="20">
        <f t="shared" si="52"/>
        <v>190236</v>
      </c>
      <c r="F667" s="20">
        <f t="shared" si="52"/>
        <v>399480</v>
      </c>
      <c r="G667" s="20">
        <f t="shared" si="52"/>
        <v>456552</v>
      </c>
      <c r="H667" s="20">
        <f t="shared" si="52"/>
        <v>532644</v>
      </c>
      <c r="I667" s="20">
        <f t="shared" si="52"/>
        <v>532644</v>
      </c>
      <c r="J667" s="19">
        <f t="shared" si="52"/>
        <v>220740</v>
      </c>
      <c r="K667" s="19">
        <f t="shared" si="52"/>
        <v>441468</v>
      </c>
      <c r="L667" s="19">
        <f t="shared" si="52"/>
        <v>529764</v>
      </c>
      <c r="M667" s="19">
        <f t="shared" si="52"/>
        <v>618060</v>
      </c>
      <c r="N667" s="19">
        <f t="shared" si="52"/>
        <v>618060</v>
      </c>
    </row>
    <row r="668" spans="1:14" ht="13.2" customHeight="1" x14ac:dyDescent="0.25">
      <c r="A668" s="104"/>
      <c r="B668" s="105" t="s">
        <v>33</v>
      </c>
      <c r="C668" s="5" t="s">
        <v>20</v>
      </c>
      <c r="D668" s="10"/>
      <c r="E668" s="20">
        <f t="shared" si="52"/>
        <v>263304</v>
      </c>
      <c r="F668" s="20">
        <f t="shared" si="52"/>
        <v>552936</v>
      </c>
      <c r="G668" s="20">
        <f t="shared" si="52"/>
        <v>631932</v>
      </c>
      <c r="H668" s="20">
        <f t="shared" si="52"/>
        <v>737244</v>
      </c>
      <c r="I668" s="20">
        <f t="shared" si="52"/>
        <v>737244</v>
      </c>
      <c r="J668" s="19">
        <f t="shared" si="52"/>
        <v>294312</v>
      </c>
      <c r="K668" s="19">
        <f t="shared" si="52"/>
        <v>588624</v>
      </c>
      <c r="L668" s="19">
        <f t="shared" si="52"/>
        <v>706356</v>
      </c>
      <c r="M668" s="19">
        <f t="shared" si="52"/>
        <v>824076</v>
      </c>
      <c r="N668" s="19">
        <f t="shared" si="52"/>
        <v>824076</v>
      </c>
    </row>
    <row r="669" spans="1:14" x14ac:dyDescent="0.25">
      <c r="A669" s="104"/>
      <c r="B669" s="105"/>
      <c r="C669" s="5" t="s">
        <v>21</v>
      </c>
      <c r="D669" s="10"/>
      <c r="E669" s="20">
        <f t="shared" si="52"/>
        <v>256860</v>
      </c>
      <c r="F669" s="20">
        <f t="shared" si="52"/>
        <v>539412</v>
      </c>
      <c r="G669" s="20">
        <f t="shared" si="52"/>
        <v>616464</v>
      </c>
      <c r="H669" s="20">
        <f t="shared" si="52"/>
        <v>719208</v>
      </c>
      <c r="I669" s="20">
        <f t="shared" si="52"/>
        <v>719208</v>
      </c>
      <c r="J669" s="19">
        <f t="shared" si="52"/>
        <v>294312</v>
      </c>
      <c r="K669" s="19">
        <f t="shared" si="52"/>
        <v>588624</v>
      </c>
      <c r="L669" s="19">
        <f t="shared" si="52"/>
        <v>706356</v>
      </c>
      <c r="M669" s="19">
        <f t="shared" si="52"/>
        <v>824076</v>
      </c>
      <c r="N669" s="19">
        <f t="shared" si="52"/>
        <v>824076</v>
      </c>
    </row>
    <row r="670" spans="1:14" ht="13.2" customHeight="1" x14ac:dyDescent="0.25">
      <c r="A670" s="104"/>
      <c r="B670" s="105" t="s">
        <v>34</v>
      </c>
      <c r="C670" s="5" t="s">
        <v>20</v>
      </c>
      <c r="D670" s="10"/>
      <c r="E670" s="20">
        <f t="shared" si="52"/>
        <v>260088</v>
      </c>
      <c r="F670" s="20">
        <f t="shared" si="52"/>
        <v>546168</v>
      </c>
      <c r="G670" s="20">
        <f t="shared" si="52"/>
        <v>624192</v>
      </c>
      <c r="H670" s="20">
        <f t="shared" si="52"/>
        <v>728232</v>
      </c>
      <c r="I670" s="20">
        <f t="shared" si="52"/>
        <v>728232</v>
      </c>
      <c r="J670" s="19">
        <f t="shared" si="52"/>
        <v>294312</v>
      </c>
      <c r="K670" s="19">
        <f t="shared" si="52"/>
        <v>588624</v>
      </c>
      <c r="L670" s="19">
        <f t="shared" si="52"/>
        <v>706356</v>
      </c>
      <c r="M670" s="19">
        <f t="shared" si="52"/>
        <v>824076</v>
      </c>
      <c r="N670" s="19">
        <f t="shared" si="52"/>
        <v>824076</v>
      </c>
    </row>
    <row r="671" spans="1:14" x14ac:dyDescent="0.25">
      <c r="A671" s="104"/>
      <c r="B671" s="105"/>
      <c r="C671" s="5" t="s">
        <v>21</v>
      </c>
      <c r="D671" s="10"/>
      <c r="E671" s="20">
        <f t="shared" si="52"/>
        <v>152184</v>
      </c>
      <c r="F671" s="20">
        <f t="shared" si="52"/>
        <v>319584</v>
      </c>
      <c r="G671" s="20">
        <f t="shared" si="52"/>
        <v>365244</v>
      </c>
      <c r="H671" s="20">
        <f t="shared" si="52"/>
        <v>426120</v>
      </c>
      <c r="I671" s="20">
        <f t="shared" si="52"/>
        <v>426120</v>
      </c>
      <c r="J671" s="19">
        <f t="shared" si="52"/>
        <v>176592</v>
      </c>
      <c r="K671" s="19">
        <f t="shared" si="52"/>
        <v>353172</v>
      </c>
      <c r="L671" s="19">
        <f t="shared" si="52"/>
        <v>423816</v>
      </c>
      <c r="M671" s="19">
        <f t="shared" si="52"/>
        <v>494448</v>
      </c>
      <c r="N671" s="19">
        <f t="shared" si="52"/>
        <v>494448</v>
      </c>
    </row>
    <row r="672" spans="1:14" ht="13.2" customHeight="1" x14ac:dyDescent="0.25">
      <c r="A672" s="104"/>
      <c r="B672" s="105" t="s">
        <v>35</v>
      </c>
      <c r="C672" s="5" t="s">
        <v>20</v>
      </c>
      <c r="D672" s="10"/>
      <c r="E672" s="20">
        <f t="shared" si="52"/>
        <v>263304</v>
      </c>
      <c r="F672" s="20">
        <f t="shared" si="52"/>
        <v>552936</v>
      </c>
      <c r="G672" s="20">
        <f t="shared" si="52"/>
        <v>631932</v>
      </c>
      <c r="H672" s="20">
        <f t="shared" si="52"/>
        <v>737244</v>
      </c>
      <c r="I672" s="20">
        <f t="shared" si="52"/>
        <v>737244</v>
      </c>
      <c r="J672" s="19">
        <f t="shared" si="52"/>
        <v>294312</v>
      </c>
      <c r="K672" s="19">
        <f t="shared" si="52"/>
        <v>588624</v>
      </c>
      <c r="L672" s="19">
        <f t="shared" si="52"/>
        <v>706356</v>
      </c>
      <c r="M672" s="19">
        <f t="shared" si="52"/>
        <v>824076</v>
      </c>
      <c r="N672" s="19">
        <f t="shared" si="52"/>
        <v>824076</v>
      </c>
    </row>
    <row r="673" spans="1:14" x14ac:dyDescent="0.25">
      <c r="A673" s="104"/>
      <c r="B673" s="105"/>
      <c r="C673" s="5" t="s">
        <v>21</v>
      </c>
      <c r="D673" s="10"/>
      <c r="E673" s="20">
        <f t="shared" si="52"/>
        <v>192648</v>
      </c>
      <c r="F673" s="20">
        <f t="shared" si="52"/>
        <v>404556</v>
      </c>
      <c r="G673" s="20">
        <f t="shared" si="52"/>
        <v>462348</v>
      </c>
      <c r="H673" s="20">
        <f t="shared" si="52"/>
        <v>539412</v>
      </c>
      <c r="I673" s="20">
        <f t="shared" si="52"/>
        <v>539412</v>
      </c>
      <c r="J673" s="19">
        <f t="shared" si="52"/>
        <v>220740</v>
      </c>
      <c r="K673" s="19">
        <f t="shared" si="52"/>
        <v>441468</v>
      </c>
      <c r="L673" s="19">
        <f t="shared" si="52"/>
        <v>529764</v>
      </c>
      <c r="M673" s="19">
        <f t="shared" si="52"/>
        <v>618060</v>
      </c>
      <c r="N673" s="19">
        <f t="shared" si="52"/>
        <v>618060</v>
      </c>
    </row>
    <row r="674" spans="1:14" ht="13.2" customHeight="1" x14ac:dyDescent="0.25">
      <c r="A674" s="104"/>
      <c r="B674" s="105" t="s">
        <v>36</v>
      </c>
      <c r="C674" s="5" t="s">
        <v>20</v>
      </c>
      <c r="D674" s="10"/>
      <c r="E674" s="20">
        <f t="shared" si="52"/>
        <v>263304</v>
      </c>
      <c r="F674" s="20">
        <f t="shared" si="52"/>
        <v>552936</v>
      </c>
      <c r="G674" s="20">
        <f t="shared" si="52"/>
        <v>631932</v>
      </c>
      <c r="H674" s="20">
        <f t="shared" si="52"/>
        <v>737244</v>
      </c>
      <c r="I674" s="20">
        <f t="shared" si="52"/>
        <v>737244</v>
      </c>
      <c r="J674" s="19">
        <f t="shared" si="52"/>
        <v>294312</v>
      </c>
      <c r="K674" s="19">
        <f t="shared" si="52"/>
        <v>588624</v>
      </c>
      <c r="L674" s="19">
        <f t="shared" si="52"/>
        <v>706356</v>
      </c>
      <c r="M674" s="19">
        <f t="shared" si="52"/>
        <v>824076</v>
      </c>
      <c r="N674" s="19">
        <f t="shared" si="52"/>
        <v>824076</v>
      </c>
    </row>
    <row r="675" spans="1:14" x14ac:dyDescent="0.25">
      <c r="A675" s="104"/>
      <c r="B675" s="105"/>
      <c r="C675" s="5" t="s">
        <v>21</v>
      </c>
      <c r="D675" s="10"/>
      <c r="E675" s="20">
        <f t="shared" si="52"/>
        <v>152184</v>
      </c>
      <c r="F675" s="20">
        <f t="shared" si="52"/>
        <v>319584</v>
      </c>
      <c r="G675" s="20">
        <f t="shared" si="52"/>
        <v>365244</v>
      </c>
      <c r="H675" s="20">
        <f t="shared" si="52"/>
        <v>426120</v>
      </c>
      <c r="I675" s="20">
        <f t="shared" si="52"/>
        <v>426120</v>
      </c>
      <c r="J675" s="19">
        <f t="shared" si="52"/>
        <v>176592</v>
      </c>
      <c r="K675" s="19">
        <f t="shared" si="52"/>
        <v>353172</v>
      </c>
      <c r="L675" s="19">
        <f t="shared" si="52"/>
        <v>423816</v>
      </c>
      <c r="M675" s="19">
        <f t="shared" si="52"/>
        <v>494448</v>
      </c>
      <c r="N675" s="19">
        <f t="shared" si="52"/>
        <v>494448</v>
      </c>
    </row>
    <row r="676" spans="1:14" ht="13.2" customHeight="1" x14ac:dyDescent="0.25">
      <c r="A676" s="104"/>
      <c r="B676" s="105" t="s">
        <v>37</v>
      </c>
      <c r="C676" s="5" t="s">
        <v>20</v>
      </c>
      <c r="D676" s="10"/>
      <c r="E676" s="20">
        <f t="shared" si="52"/>
        <v>263304</v>
      </c>
      <c r="F676" s="20">
        <f t="shared" si="52"/>
        <v>552936</v>
      </c>
      <c r="G676" s="20">
        <f t="shared" si="52"/>
        <v>631932</v>
      </c>
      <c r="H676" s="20">
        <f t="shared" si="52"/>
        <v>737244</v>
      </c>
      <c r="I676" s="20">
        <f t="shared" si="52"/>
        <v>737244</v>
      </c>
      <c r="J676" s="19">
        <f t="shared" si="52"/>
        <v>294312</v>
      </c>
      <c r="K676" s="19">
        <f t="shared" si="52"/>
        <v>588624</v>
      </c>
      <c r="L676" s="19">
        <f t="shared" si="52"/>
        <v>706356</v>
      </c>
      <c r="M676" s="19">
        <f t="shared" si="52"/>
        <v>824076</v>
      </c>
      <c r="N676" s="19">
        <f t="shared" si="52"/>
        <v>824076</v>
      </c>
    </row>
    <row r="677" spans="1:14" x14ac:dyDescent="0.25">
      <c r="A677" s="104"/>
      <c r="B677" s="105"/>
      <c r="C677" s="5" t="s">
        <v>21</v>
      </c>
      <c r="D677" s="10"/>
      <c r="E677" s="20">
        <f t="shared" si="52"/>
        <v>152184</v>
      </c>
      <c r="F677" s="20">
        <f t="shared" si="52"/>
        <v>319584</v>
      </c>
      <c r="G677" s="20">
        <f t="shared" si="52"/>
        <v>365244</v>
      </c>
      <c r="H677" s="20">
        <f t="shared" si="52"/>
        <v>426120</v>
      </c>
      <c r="I677" s="20">
        <f t="shared" si="52"/>
        <v>426120</v>
      </c>
      <c r="J677" s="19">
        <f t="shared" si="52"/>
        <v>176592</v>
      </c>
      <c r="K677" s="19">
        <f t="shared" si="52"/>
        <v>353172</v>
      </c>
      <c r="L677" s="19">
        <f t="shared" si="52"/>
        <v>423816</v>
      </c>
      <c r="M677" s="19">
        <f t="shared" si="52"/>
        <v>494448</v>
      </c>
      <c r="N677" s="19">
        <f t="shared" si="52"/>
        <v>494448</v>
      </c>
    </row>
    <row r="678" spans="1:14" ht="13.2" customHeight="1" x14ac:dyDescent="0.25">
      <c r="A678" s="104"/>
      <c r="B678" s="105" t="s">
        <v>38</v>
      </c>
      <c r="C678" s="5" t="s">
        <v>20</v>
      </c>
      <c r="D678" s="10"/>
      <c r="E678" s="20">
        <f t="shared" ref="E678:N693" si="53">E615*12</f>
        <v>0</v>
      </c>
      <c r="F678" s="20">
        <f t="shared" si="53"/>
        <v>0</v>
      </c>
      <c r="G678" s="20">
        <f t="shared" si="53"/>
        <v>0</v>
      </c>
      <c r="H678" s="20">
        <f t="shared" si="53"/>
        <v>0</v>
      </c>
      <c r="I678" s="20">
        <f t="shared" si="53"/>
        <v>0</v>
      </c>
      <c r="J678" s="19">
        <f t="shared" si="53"/>
        <v>0</v>
      </c>
      <c r="K678" s="19">
        <f t="shared" si="53"/>
        <v>0</v>
      </c>
      <c r="L678" s="19">
        <f t="shared" si="53"/>
        <v>0</v>
      </c>
      <c r="M678" s="19">
        <f t="shared" si="53"/>
        <v>0</v>
      </c>
      <c r="N678" s="19">
        <f t="shared" si="53"/>
        <v>0</v>
      </c>
    </row>
    <row r="679" spans="1:14" x14ac:dyDescent="0.25">
      <c r="A679" s="104"/>
      <c r="B679" s="105"/>
      <c r="C679" s="5" t="s">
        <v>21</v>
      </c>
      <c r="D679" s="10"/>
      <c r="E679" s="20">
        <f t="shared" si="53"/>
        <v>192648</v>
      </c>
      <c r="F679" s="20">
        <f t="shared" si="53"/>
        <v>404556</v>
      </c>
      <c r="G679" s="20">
        <f t="shared" si="53"/>
        <v>462348</v>
      </c>
      <c r="H679" s="20">
        <f t="shared" si="53"/>
        <v>539412</v>
      </c>
      <c r="I679" s="20">
        <f t="shared" si="53"/>
        <v>539412</v>
      </c>
      <c r="J679" s="19">
        <f t="shared" si="53"/>
        <v>220740</v>
      </c>
      <c r="K679" s="19">
        <f t="shared" si="53"/>
        <v>441468</v>
      </c>
      <c r="L679" s="19">
        <f t="shared" si="53"/>
        <v>529764</v>
      </c>
      <c r="M679" s="19">
        <f t="shared" si="53"/>
        <v>618060</v>
      </c>
      <c r="N679" s="19">
        <f t="shared" si="53"/>
        <v>618060</v>
      </c>
    </row>
    <row r="680" spans="1:14" ht="13.2" customHeight="1" x14ac:dyDescent="0.25">
      <c r="A680" s="104"/>
      <c r="B680" s="105" t="s">
        <v>39</v>
      </c>
      <c r="C680" s="5" t="s">
        <v>20</v>
      </c>
      <c r="D680" s="10"/>
      <c r="E680" s="20">
        <f t="shared" si="53"/>
        <v>0</v>
      </c>
      <c r="F680" s="20">
        <f t="shared" si="53"/>
        <v>0</v>
      </c>
      <c r="G680" s="20">
        <f t="shared" si="53"/>
        <v>0</v>
      </c>
      <c r="H680" s="20">
        <f t="shared" si="53"/>
        <v>0</v>
      </c>
      <c r="I680" s="20">
        <f t="shared" si="53"/>
        <v>0</v>
      </c>
      <c r="J680" s="19">
        <f t="shared" si="53"/>
        <v>0</v>
      </c>
      <c r="K680" s="19">
        <f t="shared" si="53"/>
        <v>0</v>
      </c>
      <c r="L680" s="19">
        <f t="shared" si="53"/>
        <v>0</v>
      </c>
      <c r="M680" s="19">
        <f t="shared" si="53"/>
        <v>0</v>
      </c>
      <c r="N680" s="19">
        <f t="shared" si="53"/>
        <v>0</v>
      </c>
    </row>
    <row r="681" spans="1:14" x14ac:dyDescent="0.25">
      <c r="A681" s="104"/>
      <c r="B681" s="105"/>
      <c r="C681" s="5" t="s">
        <v>21</v>
      </c>
      <c r="D681" s="10"/>
      <c r="E681" s="20">
        <f t="shared" si="53"/>
        <v>312096</v>
      </c>
      <c r="F681" s="20">
        <f t="shared" si="53"/>
        <v>655404</v>
      </c>
      <c r="G681" s="20">
        <f t="shared" si="53"/>
        <v>749040</v>
      </c>
      <c r="H681" s="20">
        <f t="shared" si="53"/>
        <v>873876</v>
      </c>
      <c r="I681" s="20">
        <f t="shared" si="53"/>
        <v>873876</v>
      </c>
      <c r="J681" s="19">
        <f t="shared" si="53"/>
        <v>353172</v>
      </c>
      <c r="K681" s="19">
        <f t="shared" si="53"/>
        <v>706356</v>
      </c>
      <c r="L681" s="19">
        <f t="shared" si="53"/>
        <v>847620</v>
      </c>
      <c r="M681" s="19">
        <f t="shared" si="53"/>
        <v>988896</v>
      </c>
      <c r="N681" s="19">
        <f t="shared" si="53"/>
        <v>988896</v>
      </c>
    </row>
    <row r="682" spans="1:14" ht="13.2" customHeight="1" x14ac:dyDescent="0.25">
      <c r="A682" s="104"/>
      <c r="B682" s="105" t="s">
        <v>40</v>
      </c>
      <c r="C682" s="5" t="s">
        <v>20</v>
      </c>
      <c r="D682" s="10"/>
      <c r="E682" s="20">
        <f t="shared" si="53"/>
        <v>315960</v>
      </c>
      <c r="F682" s="20">
        <f t="shared" si="53"/>
        <v>663528</v>
      </c>
      <c r="G682" s="20">
        <f t="shared" si="53"/>
        <v>758316</v>
      </c>
      <c r="H682" s="20">
        <f t="shared" si="53"/>
        <v>884700</v>
      </c>
      <c r="I682" s="20">
        <f t="shared" si="53"/>
        <v>884700</v>
      </c>
      <c r="J682" s="19">
        <f t="shared" si="53"/>
        <v>353172</v>
      </c>
      <c r="K682" s="19">
        <f t="shared" si="53"/>
        <v>706356</v>
      </c>
      <c r="L682" s="19">
        <f t="shared" si="53"/>
        <v>847620</v>
      </c>
      <c r="M682" s="19">
        <f t="shared" si="53"/>
        <v>988896</v>
      </c>
      <c r="N682" s="19">
        <f t="shared" si="53"/>
        <v>988896</v>
      </c>
    </row>
    <row r="683" spans="1:14" x14ac:dyDescent="0.25">
      <c r="A683" s="104"/>
      <c r="B683" s="105"/>
      <c r="C683" s="5" t="s">
        <v>21</v>
      </c>
      <c r="D683" s="10"/>
      <c r="E683" s="20">
        <f t="shared" si="53"/>
        <v>312096</v>
      </c>
      <c r="F683" s="20">
        <f t="shared" si="53"/>
        <v>655404</v>
      </c>
      <c r="G683" s="20">
        <f t="shared" si="53"/>
        <v>749040</v>
      </c>
      <c r="H683" s="20">
        <f t="shared" si="53"/>
        <v>873876</v>
      </c>
      <c r="I683" s="20">
        <f t="shared" si="53"/>
        <v>873876</v>
      </c>
      <c r="J683" s="19">
        <f t="shared" si="53"/>
        <v>353172</v>
      </c>
      <c r="K683" s="19">
        <f t="shared" si="53"/>
        <v>706356</v>
      </c>
      <c r="L683" s="19">
        <f t="shared" si="53"/>
        <v>847620</v>
      </c>
      <c r="M683" s="19">
        <f t="shared" si="53"/>
        <v>988896</v>
      </c>
      <c r="N683" s="19">
        <f t="shared" si="53"/>
        <v>988896</v>
      </c>
    </row>
    <row r="684" spans="1:14" ht="13.2" customHeight="1" x14ac:dyDescent="0.25">
      <c r="A684" s="104"/>
      <c r="B684" s="105" t="s">
        <v>41</v>
      </c>
      <c r="C684" s="5" t="s">
        <v>20</v>
      </c>
      <c r="D684" s="10"/>
      <c r="E684" s="20">
        <f t="shared" si="53"/>
        <v>164544</v>
      </c>
      <c r="F684" s="20">
        <f t="shared" si="53"/>
        <v>345552</v>
      </c>
      <c r="G684" s="20">
        <f t="shared" si="53"/>
        <v>394920</v>
      </c>
      <c r="H684" s="20">
        <f t="shared" si="53"/>
        <v>460740</v>
      </c>
      <c r="I684" s="20">
        <f t="shared" si="53"/>
        <v>460740</v>
      </c>
      <c r="J684" s="19">
        <f t="shared" si="53"/>
        <v>176592</v>
      </c>
      <c r="K684" s="19">
        <f t="shared" si="53"/>
        <v>353172</v>
      </c>
      <c r="L684" s="19">
        <f t="shared" si="53"/>
        <v>423816</v>
      </c>
      <c r="M684" s="19">
        <f t="shared" si="53"/>
        <v>494448</v>
      </c>
      <c r="N684" s="19">
        <f t="shared" si="53"/>
        <v>494448</v>
      </c>
    </row>
    <row r="685" spans="1:14" x14ac:dyDescent="0.25">
      <c r="A685" s="104"/>
      <c r="B685" s="105"/>
      <c r="C685" s="5" t="s">
        <v>21</v>
      </c>
      <c r="D685" s="10"/>
      <c r="E685" s="20">
        <f t="shared" si="53"/>
        <v>108408</v>
      </c>
      <c r="F685" s="20">
        <f t="shared" si="53"/>
        <v>227664</v>
      </c>
      <c r="G685" s="20">
        <f t="shared" si="53"/>
        <v>260184</v>
      </c>
      <c r="H685" s="20">
        <f t="shared" si="53"/>
        <v>303552</v>
      </c>
      <c r="I685" s="20">
        <f t="shared" si="53"/>
        <v>303552</v>
      </c>
      <c r="J685" s="19">
        <f t="shared" si="53"/>
        <v>117720</v>
      </c>
      <c r="K685" s="19">
        <f t="shared" si="53"/>
        <v>235452</v>
      </c>
      <c r="L685" s="19">
        <f t="shared" si="53"/>
        <v>282540</v>
      </c>
      <c r="M685" s="19">
        <f t="shared" si="53"/>
        <v>329628</v>
      </c>
      <c r="N685" s="19">
        <f t="shared" si="53"/>
        <v>329628</v>
      </c>
    </row>
    <row r="686" spans="1:14" ht="13.2" customHeight="1" x14ac:dyDescent="0.25">
      <c r="A686" s="104" t="s">
        <v>42</v>
      </c>
      <c r="B686" s="105" t="s">
        <v>29</v>
      </c>
      <c r="C686" s="5" t="s">
        <v>20</v>
      </c>
      <c r="D686" s="7"/>
      <c r="E686" s="20">
        <f t="shared" si="53"/>
        <v>90168</v>
      </c>
      <c r="F686" s="20">
        <f t="shared" si="53"/>
        <v>189360</v>
      </c>
      <c r="G686" s="20">
        <f t="shared" si="53"/>
        <v>216408</v>
      </c>
      <c r="H686" s="20">
        <f t="shared" si="53"/>
        <v>252480</v>
      </c>
      <c r="I686" s="20">
        <f t="shared" si="53"/>
        <v>252480</v>
      </c>
      <c r="J686" s="19"/>
      <c r="K686" s="19"/>
      <c r="L686" s="19"/>
      <c r="M686" s="19"/>
      <c r="N686" s="19"/>
    </row>
    <row r="687" spans="1:14" x14ac:dyDescent="0.25">
      <c r="A687" s="104"/>
      <c r="B687" s="105"/>
      <c r="C687" s="5" t="s">
        <v>21</v>
      </c>
      <c r="D687" s="7"/>
      <c r="E687" s="20">
        <f t="shared" si="53"/>
        <v>59220</v>
      </c>
      <c r="F687" s="20">
        <f t="shared" si="53"/>
        <v>124356</v>
      </c>
      <c r="G687" s="20">
        <f t="shared" si="53"/>
        <v>142128</v>
      </c>
      <c r="H687" s="20">
        <f t="shared" si="53"/>
        <v>165816</v>
      </c>
      <c r="I687" s="20">
        <f t="shared" si="53"/>
        <v>165816</v>
      </c>
      <c r="J687" s="19"/>
      <c r="K687" s="19"/>
      <c r="L687" s="19"/>
      <c r="M687" s="19"/>
      <c r="N687" s="19"/>
    </row>
    <row r="688" spans="1:14" ht="13.2" customHeight="1" x14ac:dyDescent="0.25">
      <c r="A688" s="104"/>
      <c r="B688" s="105" t="s">
        <v>31</v>
      </c>
      <c r="C688" s="5" t="s">
        <v>20</v>
      </c>
      <c r="D688" s="7"/>
      <c r="E688" s="20">
        <f t="shared" si="53"/>
        <v>90168</v>
      </c>
      <c r="F688" s="20">
        <f t="shared" si="53"/>
        <v>189360</v>
      </c>
      <c r="G688" s="20">
        <f t="shared" si="53"/>
        <v>216408</v>
      </c>
      <c r="H688" s="20">
        <f t="shared" si="53"/>
        <v>252480</v>
      </c>
      <c r="I688" s="20">
        <f t="shared" si="53"/>
        <v>252480</v>
      </c>
      <c r="J688" s="19"/>
      <c r="K688" s="19"/>
      <c r="L688" s="19"/>
      <c r="M688" s="19"/>
      <c r="N688" s="19"/>
    </row>
    <row r="689" spans="1:14" x14ac:dyDescent="0.25">
      <c r="A689" s="104"/>
      <c r="B689" s="105"/>
      <c r="C689" s="5" t="s">
        <v>21</v>
      </c>
      <c r="D689" s="7"/>
      <c r="E689" s="20">
        <f t="shared" si="53"/>
        <v>88824</v>
      </c>
      <c r="F689" s="20">
        <f t="shared" si="53"/>
        <v>186540</v>
      </c>
      <c r="G689" s="20">
        <f t="shared" si="53"/>
        <v>213192</v>
      </c>
      <c r="H689" s="20">
        <f t="shared" si="53"/>
        <v>248724</v>
      </c>
      <c r="I689" s="20">
        <f t="shared" si="53"/>
        <v>248724</v>
      </c>
      <c r="J689" s="19"/>
      <c r="K689" s="19"/>
      <c r="L689" s="19"/>
      <c r="M689" s="19"/>
      <c r="N689" s="19"/>
    </row>
    <row r="690" spans="1:14" ht="13.2" customHeight="1" x14ac:dyDescent="0.25">
      <c r="A690" s="104"/>
      <c r="B690" s="105" t="s">
        <v>32</v>
      </c>
      <c r="C690" s="5" t="s">
        <v>20</v>
      </c>
      <c r="D690" s="7"/>
      <c r="E690" s="20">
        <f t="shared" si="53"/>
        <v>90168</v>
      </c>
      <c r="F690" s="20">
        <f t="shared" si="53"/>
        <v>189360</v>
      </c>
      <c r="G690" s="20">
        <f t="shared" si="53"/>
        <v>216408</v>
      </c>
      <c r="H690" s="20">
        <f t="shared" si="53"/>
        <v>252480</v>
      </c>
      <c r="I690" s="20">
        <f t="shared" si="53"/>
        <v>252480</v>
      </c>
      <c r="J690" s="19"/>
      <c r="K690" s="19"/>
      <c r="L690" s="19"/>
      <c r="M690" s="19"/>
      <c r="N690" s="19"/>
    </row>
    <row r="691" spans="1:14" x14ac:dyDescent="0.25">
      <c r="A691" s="104"/>
      <c r="B691" s="105"/>
      <c r="C691" s="5" t="s">
        <v>21</v>
      </c>
      <c r="D691" s="7"/>
      <c r="E691" s="20">
        <f t="shared" si="53"/>
        <v>59220</v>
      </c>
      <c r="F691" s="20">
        <f t="shared" si="53"/>
        <v>124356</v>
      </c>
      <c r="G691" s="20">
        <f t="shared" si="53"/>
        <v>142128</v>
      </c>
      <c r="H691" s="20">
        <f t="shared" si="53"/>
        <v>165816</v>
      </c>
      <c r="I691" s="20">
        <f t="shared" si="53"/>
        <v>165816</v>
      </c>
      <c r="J691" s="19"/>
      <c r="K691" s="19"/>
      <c r="L691" s="19"/>
      <c r="M691" s="19"/>
      <c r="N691" s="19"/>
    </row>
    <row r="692" spans="1:14" ht="13.2" customHeight="1" x14ac:dyDescent="0.25">
      <c r="A692" s="104"/>
      <c r="B692" s="105" t="s">
        <v>33</v>
      </c>
      <c r="C692" s="5" t="s">
        <v>20</v>
      </c>
      <c r="D692" s="7"/>
      <c r="E692" s="20">
        <f t="shared" si="53"/>
        <v>90168</v>
      </c>
      <c r="F692" s="20">
        <f t="shared" si="53"/>
        <v>189360</v>
      </c>
      <c r="G692" s="20">
        <f t="shared" si="53"/>
        <v>216408</v>
      </c>
      <c r="H692" s="20">
        <f t="shared" si="53"/>
        <v>252480</v>
      </c>
      <c r="I692" s="20">
        <f t="shared" si="53"/>
        <v>252480</v>
      </c>
      <c r="J692" s="19"/>
      <c r="K692" s="19"/>
      <c r="L692" s="19"/>
      <c r="M692" s="19"/>
      <c r="N692" s="19"/>
    </row>
    <row r="693" spans="1:14" x14ac:dyDescent="0.25">
      <c r="A693" s="104"/>
      <c r="B693" s="105"/>
      <c r="C693" s="5" t="s">
        <v>21</v>
      </c>
      <c r="D693" s="7"/>
      <c r="E693" s="20">
        <f t="shared" si="53"/>
        <v>88824</v>
      </c>
      <c r="F693" s="20">
        <f t="shared" si="53"/>
        <v>186540</v>
      </c>
      <c r="G693" s="20">
        <f t="shared" si="53"/>
        <v>213192</v>
      </c>
      <c r="H693" s="20">
        <f t="shared" si="53"/>
        <v>248724</v>
      </c>
      <c r="I693" s="20">
        <f t="shared" si="53"/>
        <v>248724</v>
      </c>
      <c r="J693" s="19"/>
      <c r="K693" s="19"/>
      <c r="L693" s="19"/>
      <c r="M693" s="19"/>
      <c r="N693" s="19"/>
    </row>
    <row r="694" spans="1:14" ht="13.2" customHeight="1" x14ac:dyDescent="0.25">
      <c r="A694" s="104"/>
      <c r="B694" s="105" t="s">
        <v>34</v>
      </c>
      <c r="C694" s="5" t="s">
        <v>20</v>
      </c>
      <c r="D694" s="7"/>
      <c r="E694" s="20">
        <f t="shared" ref="E694:I707" si="54">E631*12</f>
        <v>90168</v>
      </c>
      <c r="F694" s="20">
        <f t="shared" si="54"/>
        <v>189360</v>
      </c>
      <c r="G694" s="20">
        <f t="shared" si="54"/>
        <v>216408</v>
      </c>
      <c r="H694" s="20">
        <f t="shared" si="54"/>
        <v>252480</v>
      </c>
      <c r="I694" s="20">
        <f t="shared" si="54"/>
        <v>252480</v>
      </c>
      <c r="J694" s="19"/>
      <c r="K694" s="19"/>
      <c r="L694" s="19"/>
      <c r="M694" s="19"/>
      <c r="N694" s="19"/>
    </row>
    <row r="695" spans="1:14" x14ac:dyDescent="0.25">
      <c r="A695" s="104"/>
      <c r="B695" s="105"/>
      <c r="C695" s="5" t="s">
        <v>21</v>
      </c>
      <c r="D695" s="7"/>
      <c r="E695" s="20">
        <f t="shared" si="54"/>
        <v>59220</v>
      </c>
      <c r="F695" s="20">
        <f t="shared" si="54"/>
        <v>124356</v>
      </c>
      <c r="G695" s="20">
        <f t="shared" si="54"/>
        <v>142128</v>
      </c>
      <c r="H695" s="20">
        <f t="shared" si="54"/>
        <v>165816</v>
      </c>
      <c r="I695" s="20">
        <f t="shared" si="54"/>
        <v>165816</v>
      </c>
      <c r="J695" s="19"/>
      <c r="K695" s="19"/>
      <c r="L695" s="19"/>
      <c r="M695" s="19"/>
      <c r="N695" s="19"/>
    </row>
    <row r="696" spans="1:14" ht="13.2" customHeight="1" x14ac:dyDescent="0.25">
      <c r="A696" s="104"/>
      <c r="B696" s="105" t="s">
        <v>35</v>
      </c>
      <c r="C696" s="5" t="s">
        <v>20</v>
      </c>
      <c r="D696" s="7"/>
      <c r="E696" s="20">
        <f t="shared" si="54"/>
        <v>90168</v>
      </c>
      <c r="F696" s="20">
        <f t="shared" si="54"/>
        <v>189360</v>
      </c>
      <c r="G696" s="20">
        <f t="shared" si="54"/>
        <v>216408</v>
      </c>
      <c r="H696" s="20">
        <f t="shared" si="54"/>
        <v>252480</v>
      </c>
      <c r="I696" s="20">
        <f t="shared" si="54"/>
        <v>252480</v>
      </c>
      <c r="J696" s="19"/>
      <c r="K696" s="19"/>
      <c r="L696" s="19"/>
      <c r="M696" s="19"/>
      <c r="N696" s="19"/>
    </row>
    <row r="697" spans="1:14" x14ac:dyDescent="0.25">
      <c r="A697" s="104"/>
      <c r="B697" s="105"/>
      <c r="C697" s="5" t="s">
        <v>21</v>
      </c>
      <c r="D697" s="7"/>
      <c r="E697" s="20">
        <f t="shared" si="54"/>
        <v>88824</v>
      </c>
      <c r="F697" s="20">
        <f t="shared" si="54"/>
        <v>186540</v>
      </c>
      <c r="G697" s="20">
        <f t="shared" si="54"/>
        <v>213192</v>
      </c>
      <c r="H697" s="20">
        <f t="shared" si="54"/>
        <v>248724</v>
      </c>
      <c r="I697" s="20">
        <f t="shared" si="54"/>
        <v>248724</v>
      </c>
      <c r="J697" s="19"/>
      <c r="K697" s="19"/>
      <c r="L697" s="19"/>
      <c r="M697" s="19"/>
      <c r="N697" s="19"/>
    </row>
    <row r="698" spans="1:14" ht="13.2" customHeight="1" x14ac:dyDescent="0.25">
      <c r="A698" s="104"/>
      <c r="B698" s="105" t="s">
        <v>36</v>
      </c>
      <c r="C698" s="5" t="s">
        <v>20</v>
      </c>
      <c r="D698" s="7"/>
      <c r="E698" s="20">
        <f t="shared" si="54"/>
        <v>90168</v>
      </c>
      <c r="F698" s="20">
        <f t="shared" si="54"/>
        <v>189360</v>
      </c>
      <c r="G698" s="20">
        <f t="shared" si="54"/>
        <v>216408</v>
      </c>
      <c r="H698" s="20">
        <f t="shared" si="54"/>
        <v>252480</v>
      </c>
      <c r="I698" s="20">
        <f t="shared" si="54"/>
        <v>252480</v>
      </c>
      <c r="J698" s="19"/>
      <c r="K698" s="19"/>
      <c r="L698" s="19"/>
      <c r="M698" s="19"/>
      <c r="N698" s="19"/>
    </row>
    <row r="699" spans="1:14" x14ac:dyDescent="0.25">
      <c r="A699" s="104"/>
      <c r="B699" s="105"/>
      <c r="C699" s="5" t="s">
        <v>21</v>
      </c>
      <c r="D699" s="7"/>
      <c r="E699" s="20">
        <f t="shared" si="54"/>
        <v>52248</v>
      </c>
      <c r="F699" s="20">
        <f t="shared" si="54"/>
        <v>109728</v>
      </c>
      <c r="G699" s="20">
        <f t="shared" si="54"/>
        <v>125400</v>
      </c>
      <c r="H699" s="20">
        <f t="shared" si="54"/>
        <v>146304</v>
      </c>
      <c r="I699" s="20">
        <f t="shared" si="54"/>
        <v>146304</v>
      </c>
      <c r="J699" s="19"/>
      <c r="K699" s="19"/>
      <c r="L699" s="19"/>
      <c r="M699" s="19"/>
      <c r="N699" s="19"/>
    </row>
    <row r="700" spans="1:14" ht="13.2" customHeight="1" x14ac:dyDescent="0.25">
      <c r="A700" s="104"/>
      <c r="B700" s="105" t="s">
        <v>37</v>
      </c>
      <c r="C700" s="5" t="s">
        <v>20</v>
      </c>
      <c r="D700" s="7"/>
      <c r="E700" s="20">
        <f t="shared" si="54"/>
        <v>90168</v>
      </c>
      <c r="F700" s="20">
        <f t="shared" si="54"/>
        <v>189360</v>
      </c>
      <c r="G700" s="20">
        <f t="shared" si="54"/>
        <v>216408</v>
      </c>
      <c r="H700" s="20">
        <f t="shared" si="54"/>
        <v>252480</v>
      </c>
      <c r="I700" s="20">
        <f t="shared" si="54"/>
        <v>252480</v>
      </c>
      <c r="J700" s="19"/>
      <c r="K700" s="19"/>
      <c r="L700" s="19"/>
      <c r="M700" s="19"/>
      <c r="N700" s="19"/>
    </row>
    <row r="701" spans="1:14" x14ac:dyDescent="0.25">
      <c r="A701" s="104"/>
      <c r="B701" s="105"/>
      <c r="C701" s="5" t="s">
        <v>21</v>
      </c>
      <c r="D701" s="7"/>
      <c r="E701" s="20">
        <f t="shared" si="54"/>
        <v>59220</v>
      </c>
      <c r="F701" s="20">
        <f t="shared" si="54"/>
        <v>124356</v>
      </c>
      <c r="G701" s="20">
        <f t="shared" si="54"/>
        <v>142128</v>
      </c>
      <c r="H701" s="20">
        <f t="shared" si="54"/>
        <v>165816</v>
      </c>
      <c r="I701" s="20">
        <f t="shared" si="54"/>
        <v>165816</v>
      </c>
      <c r="J701" s="19"/>
      <c r="K701" s="19"/>
      <c r="L701" s="19"/>
      <c r="M701" s="19"/>
      <c r="N701" s="19"/>
    </row>
    <row r="702" spans="1:14" ht="13.2" customHeight="1" x14ac:dyDescent="0.25">
      <c r="A702" s="104"/>
      <c r="B702" s="105" t="s">
        <v>38</v>
      </c>
      <c r="C702" s="5" t="s">
        <v>20</v>
      </c>
      <c r="D702" s="7"/>
      <c r="E702" s="20">
        <f t="shared" si="54"/>
        <v>0</v>
      </c>
      <c r="F702" s="20">
        <f t="shared" si="54"/>
        <v>0</v>
      </c>
      <c r="G702" s="20">
        <f t="shared" si="54"/>
        <v>0</v>
      </c>
      <c r="H702" s="20">
        <f t="shared" si="54"/>
        <v>0</v>
      </c>
      <c r="I702" s="20">
        <f t="shared" si="54"/>
        <v>0</v>
      </c>
      <c r="J702" s="19"/>
      <c r="K702" s="19"/>
      <c r="L702" s="19"/>
      <c r="M702" s="19"/>
      <c r="N702" s="19"/>
    </row>
    <row r="703" spans="1:14" x14ac:dyDescent="0.25">
      <c r="A703" s="104"/>
      <c r="B703" s="105"/>
      <c r="C703" s="5" t="s">
        <v>21</v>
      </c>
      <c r="D703" s="7"/>
      <c r="E703" s="20">
        <f t="shared" si="54"/>
        <v>88824</v>
      </c>
      <c r="F703" s="20">
        <f t="shared" si="54"/>
        <v>186540</v>
      </c>
      <c r="G703" s="20">
        <f t="shared" si="54"/>
        <v>213192</v>
      </c>
      <c r="H703" s="20">
        <f t="shared" si="54"/>
        <v>248724</v>
      </c>
      <c r="I703" s="20">
        <f t="shared" si="54"/>
        <v>248724</v>
      </c>
      <c r="J703" s="19"/>
      <c r="K703" s="19"/>
      <c r="L703" s="19"/>
      <c r="M703" s="19"/>
      <c r="N703" s="19"/>
    </row>
    <row r="704" spans="1:14" ht="13.2" customHeight="1" x14ac:dyDescent="0.25">
      <c r="A704" s="104"/>
      <c r="B704" s="105" t="s">
        <v>40</v>
      </c>
      <c r="C704" s="5" t="s">
        <v>20</v>
      </c>
      <c r="D704" s="7"/>
      <c r="E704" s="20">
        <f t="shared" si="54"/>
        <v>90168</v>
      </c>
      <c r="F704" s="20">
        <f t="shared" si="54"/>
        <v>189360</v>
      </c>
      <c r="G704" s="20">
        <f t="shared" si="54"/>
        <v>216408</v>
      </c>
      <c r="H704" s="20">
        <f t="shared" si="54"/>
        <v>252480</v>
      </c>
      <c r="I704" s="20">
        <f t="shared" si="54"/>
        <v>252480</v>
      </c>
      <c r="J704" s="19"/>
      <c r="K704" s="19"/>
      <c r="L704" s="19"/>
      <c r="M704" s="19"/>
      <c r="N704" s="19"/>
    </row>
    <row r="705" spans="1:14" x14ac:dyDescent="0.25">
      <c r="A705" s="104"/>
      <c r="B705" s="105"/>
      <c r="C705" s="5" t="s">
        <v>21</v>
      </c>
      <c r="D705" s="7"/>
      <c r="E705" s="20">
        <f t="shared" si="54"/>
        <v>88824</v>
      </c>
      <c r="F705" s="20">
        <f t="shared" si="54"/>
        <v>186540</v>
      </c>
      <c r="G705" s="20">
        <f t="shared" si="54"/>
        <v>213192</v>
      </c>
      <c r="H705" s="20">
        <f t="shared" si="54"/>
        <v>248724</v>
      </c>
      <c r="I705" s="20">
        <f t="shared" si="54"/>
        <v>248724</v>
      </c>
      <c r="J705" s="19"/>
      <c r="K705" s="19"/>
      <c r="L705" s="19"/>
      <c r="M705" s="19"/>
      <c r="N705" s="19"/>
    </row>
    <row r="706" spans="1:14" ht="13.2" customHeight="1" x14ac:dyDescent="0.25">
      <c r="A706" s="104"/>
      <c r="B706" s="105" t="s">
        <v>41</v>
      </c>
      <c r="C706" s="5" t="s">
        <v>20</v>
      </c>
      <c r="D706" s="7"/>
      <c r="E706" s="20">
        <f t="shared" si="54"/>
        <v>90168</v>
      </c>
      <c r="F706" s="20">
        <f t="shared" si="54"/>
        <v>189360</v>
      </c>
      <c r="G706" s="20">
        <f t="shared" si="54"/>
        <v>216408</v>
      </c>
      <c r="H706" s="20">
        <f t="shared" si="54"/>
        <v>252480</v>
      </c>
      <c r="I706" s="20">
        <f t="shared" si="54"/>
        <v>252480</v>
      </c>
      <c r="J706" s="19"/>
      <c r="K706" s="19"/>
      <c r="L706" s="19"/>
      <c r="M706" s="19"/>
      <c r="N706" s="19"/>
    </row>
    <row r="707" spans="1:14" x14ac:dyDescent="0.25">
      <c r="A707" s="104"/>
      <c r="B707" s="105"/>
      <c r="C707" s="5" t="s">
        <v>21</v>
      </c>
      <c r="D707" s="7"/>
      <c r="E707" s="20">
        <f t="shared" si="54"/>
        <v>0</v>
      </c>
      <c r="F707" s="20">
        <f t="shared" si="54"/>
        <v>0</v>
      </c>
      <c r="G707" s="20">
        <f t="shared" si="54"/>
        <v>0</v>
      </c>
      <c r="H707" s="20">
        <f t="shared" si="54"/>
        <v>0</v>
      </c>
      <c r="I707" s="20">
        <f t="shared" si="54"/>
        <v>0</v>
      </c>
      <c r="J707" s="19"/>
      <c r="K707" s="19"/>
      <c r="L707" s="19"/>
      <c r="M707" s="19"/>
      <c r="N707" s="19"/>
    </row>
  </sheetData>
  <mergeCells count="397">
    <mergeCell ref="B682:B683"/>
    <mergeCell ref="B684:B685"/>
    <mergeCell ref="A686:A707"/>
    <mergeCell ref="B686:B687"/>
    <mergeCell ref="B688:B689"/>
    <mergeCell ref="B690:B691"/>
    <mergeCell ref="B692:B693"/>
    <mergeCell ref="B694:B695"/>
    <mergeCell ref="A660:A685"/>
    <mergeCell ref="B660:B661"/>
    <mergeCell ref="B662:B663"/>
    <mergeCell ref="B664:B665"/>
    <mergeCell ref="B666:B667"/>
    <mergeCell ref="B668:B669"/>
    <mergeCell ref="B670:B671"/>
    <mergeCell ref="B672:B673"/>
    <mergeCell ref="B674:B675"/>
    <mergeCell ref="B676:B677"/>
    <mergeCell ref="B696:B697"/>
    <mergeCell ref="B698:B699"/>
    <mergeCell ref="B700:B701"/>
    <mergeCell ref="B702:B703"/>
    <mergeCell ref="B704:B705"/>
    <mergeCell ref="B706:B707"/>
    <mergeCell ref="B678:B679"/>
    <mergeCell ref="B680:B681"/>
    <mergeCell ref="B619:B620"/>
    <mergeCell ref="B621:B622"/>
    <mergeCell ref="A645:C645"/>
    <mergeCell ref="A646:A659"/>
    <mergeCell ref="B646:B647"/>
    <mergeCell ref="B648:B649"/>
    <mergeCell ref="B650:B651"/>
    <mergeCell ref="B652:B653"/>
    <mergeCell ref="B654:B655"/>
    <mergeCell ref="B656:B657"/>
    <mergeCell ref="B658:B659"/>
    <mergeCell ref="A623:A644"/>
    <mergeCell ref="B623:B624"/>
    <mergeCell ref="B625:B626"/>
    <mergeCell ref="B627:B628"/>
    <mergeCell ref="B629:B630"/>
    <mergeCell ref="B631:B632"/>
    <mergeCell ref="A597:A622"/>
    <mergeCell ref="B597:B598"/>
    <mergeCell ref="B599:B600"/>
    <mergeCell ref="B601:B602"/>
    <mergeCell ref="B603:B604"/>
    <mergeCell ref="B605:B606"/>
    <mergeCell ref="B607:B608"/>
    <mergeCell ref="B609:B610"/>
    <mergeCell ref="B611:B612"/>
    <mergeCell ref="B613:B614"/>
    <mergeCell ref="B633:B634"/>
    <mergeCell ref="B635:B636"/>
    <mergeCell ref="B637:B638"/>
    <mergeCell ref="B639:B640"/>
    <mergeCell ref="B641:B642"/>
    <mergeCell ref="B643:B644"/>
    <mergeCell ref="B615:B616"/>
    <mergeCell ref="B617:B618"/>
    <mergeCell ref="B556:B557"/>
    <mergeCell ref="B558:B559"/>
    <mergeCell ref="B582:C582"/>
    <mergeCell ref="A583:A596"/>
    <mergeCell ref="B583:B584"/>
    <mergeCell ref="B585:B586"/>
    <mergeCell ref="B587:B588"/>
    <mergeCell ref="B589:B590"/>
    <mergeCell ref="B591:B592"/>
    <mergeCell ref="B593:B594"/>
    <mergeCell ref="B595:B596"/>
    <mergeCell ref="A560:A581"/>
    <mergeCell ref="B560:B561"/>
    <mergeCell ref="B562:B563"/>
    <mergeCell ref="B564:B565"/>
    <mergeCell ref="B566:B567"/>
    <mergeCell ref="B568:B569"/>
    <mergeCell ref="A534:A559"/>
    <mergeCell ref="B534:B535"/>
    <mergeCell ref="B536:B537"/>
    <mergeCell ref="B538:B539"/>
    <mergeCell ref="B540:B541"/>
    <mergeCell ref="B542:B543"/>
    <mergeCell ref="B544:B545"/>
    <mergeCell ref="B546:B547"/>
    <mergeCell ref="B548:B549"/>
    <mergeCell ref="B550:B551"/>
    <mergeCell ref="B570:B571"/>
    <mergeCell ref="B572:B573"/>
    <mergeCell ref="B574:B575"/>
    <mergeCell ref="B576:B577"/>
    <mergeCell ref="B578:B579"/>
    <mergeCell ref="B580:B581"/>
    <mergeCell ref="B552:B553"/>
    <mergeCell ref="B554:B555"/>
    <mergeCell ref="B492:B493"/>
    <mergeCell ref="B494:B495"/>
    <mergeCell ref="A518:C518"/>
    <mergeCell ref="A519:C519"/>
    <mergeCell ref="A520:A533"/>
    <mergeCell ref="B520:B521"/>
    <mergeCell ref="B522:B523"/>
    <mergeCell ref="B524:B525"/>
    <mergeCell ref="B526:B527"/>
    <mergeCell ref="B528:B529"/>
    <mergeCell ref="B530:B531"/>
    <mergeCell ref="B532:B533"/>
    <mergeCell ref="A496:A517"/>
    <mergeCell ref="B496:B497"/>
    <mergeCell ref="B498:B499"/>
    <mergeCell ref="B500:B501"/>
    <mergeCell ref="B502:B503"/>
    <mergeCell ref="B504:B505"/>
    <mergeCell ref="A470:A495"/>
    <mergeCell ref="B470:B471"/>
    <mergeCell ref="B472:B473"/>
    <mergeCell ref="B474:B475"/>
    <mergeCell ref="B476:B477"/>
    <mergeCell ref="B478:B479"/>
    <mergeCell ref="B480:B481"/>
    <mergeCell ref="B482:B483"/>
    <mergeCell ref="B484:B485"/>
    <mergeCell ref="B486:B487"/>
    <mergeCell ref="B506:B507"/>
    <mergeCell ref="B508:B509"/>
    <mergeCell ref="B510:B511"/>
    <mergeCell ref="B512:B513"/>
    <mergeCell ref="B514:B515"/>
    <mergeCell ref="B516:B517"/>
    <mergeCell ref="B488:B489"/>
    <mergeCell ref="B490:B491"/>
    <mergeCell ref="B429:B430"/>
    <mergeCell ref="B431:B432"/>
    <mergeCell ref="A455:C455"/>
    <mergeCell ref="A456:A469"/>
    <mergeCell ref="B456:B457"/>
    <mergeCell ref="B458:B459"/>
    <mergeCell ref="B460:B461"/>
    <mergeCell ref="B462:B463"/>
    <mergeCell ref="B464:B465"/>
    <mergeCell ref="B466:B467"/>
    <mergeCell ref="B468:B469"/>
    <mergeCell ref="A433:A454"/>
    <mergeCell ref="B433:B434"/>
    <mergeCell ref="B435:B436"/>
    <mergeCell ref="B437:B438"/>
    <mergeCell ref="B439:B440"/>
    <mergeCell ref="B441:B442"/>
    <mergeCell ref="A407:A432"/>
    <mergeCell ref="B407:B408"/>
    <mergeCell ref="B409:B410"/>
    <mergeCell ref="B411:B412"/>
    <mergeCell ref="B413:B414"/>
    <mergeCell ref="B415:B416"/>
    <mergeCell ref="B417:B418"/>
    <mergeCell ref="B419:B420"/>
    <mergeCell ref="B421:B422"/>
    <mergeCell ref="B423:B424"/>
    <mergeCell ref="B443:B444"/>
    <mergeCell ref="B445:B446"/>
    <mergeCell ref="B447:B448"/>
    <mergeCell ref="B449:B450"/>
    <mergeCell ref="B451:B452"/>
    <mergeCell ref="B453:B454"/>
    <mergeCell ref="B425:B426"/>
    <mergeCell ref="B427:B428"/>
    <mergeCell ref="B390:B391"/>
    <mergeCell ref="A392:D392"/>
    <mergeCell ref="A393:A406"/>
    <mergeCell ref="B393:B394"/>
    <mergeCell ref="B395:B396"/>
    <mergeCell ref="B397:B398"/>
    <mergeCell ref="B399:B400"/>
    <mergeCell ref="B401:B402"/>
    <mergeCell ref="B403:B404"/>
    <mergeCell ref="B405:B406"/>
    <mergeCell ref="A370:A391"/>
    <mergeCell ref="B378:B379"/>
    <mergeCell ref="B380:B381"/>
    <mergeCell ref="B382:B383"/>
    <mergeCell ref="B384:B385"/>
    <mergeCell ref="B386:B387"/>
    <mergeCell ref="B388:B389"/>
    <mergeCell ref="B360:B361"/>
    <mergeCell ref="B362:B363"/>
    <mergeCell ref="B364:B365"/>
    <mergeCell ref="B366:B367"/>
    <mergeCell ref="B368:B369"/>
    <mergeCell ref="B370:B371"/>
    <mergeCell ref="B372:B373"/>
    <mergeCell ref="B374:B375"/>
    <mergeCell ref="B376:B377"/>
    <mergeCell ref="A344:A369"/>
    <mergeCell ref="B344:B345"/>
    <mergeCell ref="B346:B347"/>
    <mergeCell ref="B348:B349"/>
    <mergeCell ref="B350:B351"/>
    <mergeCell ref="B352:B353"/>
    <mergeCell ref="B354:B355"/>
    <mergeCell ref="B356:B357"/>
    <mergeCell ref="B358:B359"/>
    <mergeCell ref="B325:B326"/>
    <mergeCell ref="B327:B328"/>
    <mergeCell ref="B329:C329"/>
    <mergeCell ref="A330:A343"/>
    <mergeCell ref="B330:B331"/>
    <mergeCell ref="B332:B333"/>
    <mergeCell ref="B334:B335"/>
    <mergeCell ref="B336:B337"/>
    <mergeCell ref="B338:B339"/>
    <mergeCell ref="B340:B341"/>
    <mergeCell ref="A307:A328"/>
    <mergeCell ref="B307:B308"/>
    <mergeCell ref="B309:B310"/>
    <mergeCell ref="B311:B312"/>
    <mergeCell ref="B313:B314"/>
    <mergeCell ref="B315:B316"/>
    <mergeCell ref="B317:B318"/>
    <mergeCell ref="B319:B320"/>
    <mergeCell ref="B321:B322"/>
    <mergeCell ref="B323:B324"/>
    <mergeCell ref="B342:B343"/>
    <mergeCell ref="B295:B296"/>
    <mergeCell ref="B297:B298"/>
    <mergeCell ref="B299:B300"/>
    <mergeCell ref="B301:B302"/>
    <mergeCell ref="B303:B304"/>
    <mergeCell ref="B305:B306"/>
    <mergeCell ref="B277:B278"/>
    <mergeCell ref="B279:B280"/>
    <mergeCell ref="A281:A306"/>
    <mergeCell ref="B281:B282"/>
    <mergeCell ref="B283:B284"/>
    <mergeCell ref="B285:B286"/>
    <mergeCell ref="B287:B288"/>
    <mergeCell ref="B289:B290"/>
    <mergeCell ref="B291:B292"/>
    <mergeCell ref="B293:B294"/>
    <mergeCell ref="B261:B262"/>
    <mergeCell ref="B263:B264"/>
    <mergeCell ref="B265:C265"/>
    <mergeCell ref="B266:C266"/>
    <mergeCell ref="A267:A280"/>
    <mergeCell ref="B267:B268"/>
    <mergeCell ref="B269:B270"/>
    <mergeCell ref="B271:B272"/>
    <mergeCell ref="B273:B274"/>
    <mergeCell ref="B275:B276"/>
    <mergeCell ref="A243:A264"/>
    <mergeCell ref="B243:B244"/>
    <mergeCell ref="B245:B246"/>
    <mergeCell ref="B247:B248"/>
    <mergeCell ref="B249:B250"/>
    <mergeCell ref="B251:B252"/>
    <mergeCell ref="B253:B254"/>
    <mergeCell ref="B255:B256"/>
    <mergeCell ref="B257:B258"/>
    <mergeCell ref="B259:B260"/>
    <mergeCell ref="B235:B236"/>
    <mergeCell ref="B237:B238"/>
    <mergeCell ref="B239:B240"/>
    <mergeCell ref="B241:B242"/>
    <mergeCell ref="B213:B214"/>
    <mergeCell ref="B215:B216"/>
    <mergeCell ref="A217:A242"/>
    <mergeCell ref="B217:B218"/>
    <mergeCell ref="B219:B220"/>
    <mergeCell ref="B221:B222"/>
    <mergeCell ref="B223:B224"/>
    <mergeCell ref="B225:B226"/>
    <mergeCell ref="B227:B228"/>
    <mergeCell ref="B229:B230"/>
    <mergeCell ref="A202:C202"/>
    <mergeCell ref="A203:A216"/>
    <mergeCell ref="B203:B204"/>
    <mergeCell ref="B205:B206"/>
    <mergeCell ref="B207:B208"/>
    <mergeCell ref="B209:B210"/>
    <mergeCell ref="B211:B212"/>
    <mergeCell ref="B231:B232"/>
    <mergeCell ref="B233:B234"/>
    <mergeCell ref="B178:B179"/>
    <mergeCell ref="A180:A201"/>
    <mergeCell ref="B180:B181"/>
    <mergeCell ref="B182:B183"/>
    <mergeCell ref="B184:B185"/>
    <mergeCell ref="B186:B187"/>
    <mergeCell ref="B188:B189"/>
    <mergeCell ref="B190:B191"/>
    <mergeCell ref="B192:B193"/>
    <mergeCell ref="B194:B195"/>
    <mergeCell ref="A154:A179"/>
    <mergeCell ref="B196:B197"/>
    <mergeCell ref="B198:B199"/>
    <mergeCell ref="B200:B201"/>
    <mergeCell ref="B166:B167"/>
    <mergeCell ref="B168:B169"/>
    <mergeCell ref="B170:B171"/>
    <mergeCell ref="B172:B173"/>
    <mergeCell ref="B174:B175"/>
    <mergeCell ref="B176:B177"/>
    <mergeCell ref="B148:B149"/>
    <mergeCell ref="B150:B151"/>
    <mergeCell ref="B152:B153"/>
    <mergeCell ref="B154:B155"/>
    <mergeCell ref="B156:B157"/>
    <mergeCell ref="B158:B159"/>
    <mergeCell ref="B160:B161"/>
    <mergeCell ref="B162:B163"/>
    <mergeCell ref="B164:B165"/>
    <mergeCell ref="B108:B109"/>
    <mergeCell ref="B110:B111"/>
    <mergeCell ref="A135:C135"/>
    <mergeCell ref="A136:C136"/>
    <mergeCell ref="A137:C137"/>
    <mergeCell ref="A138:C138"/>
    <mergeCell ref="A139:C139"/>
    <mergeCell ref="A140:A153"/>
    <mergeCell ref="B140:B141"/>
    <mergeCell ref="B142:B143"/>
    <mergeCell ref="B144:B145"/>
    <mergeCell ref="B146:B147"/>
    <mergeCell ref="A112:A133"/>
    <mergeCell ref="B112:B113"/>
    <mergeCell ref="B114:B115"/>
    <mergeCell ref="B116:B117"/>
    <mergeCell ref="B118:B119"/>
    <mergeCell ref="B120:B121"/>
    <mergeCell ref="A86:A111"/>
    <mergeCell ref="B86:B87"/>
    <mergeCell ref="B88:B89"/>
    <mergeCell ref="B90:B91"/>
    <mergeCell ref="B92:B93"/>
    <mergeCell ref="B94:B95"/>
    <mergeCell ref="B96:B97"/>
    <mergeCell ref="B98:B99"/>
    <mergeCell ref="B100:B101"/>
    <mergeCell ref="B102:B103"/>
    <mergeCell ref="B122:B123"/>
    <mergeCell ref="B124:B125"/>
    <mergeCell ref="B126:B127"/>
    <mergeCell ref="B128:B129"/>
    <mergeCell ref="B130:B131"/>
    <mergeCell ref="B132:B133"/>
    <mergeCell ref="B104:B105"/>
    <mergeCell ref="B106:B107"/>
    <mergeCell ref="B45:B46"/>
    <mergeCell ref="B47:B48"/>
    <mergeCell ref="A71:C71"/>
    <mergeCell ref="A72:A85"/>
    <mergeCell ref="B72:B73"/>
    <mergeCell ref="B74:B75"/>
    <mergeCell ref="B76:B77"/>
    <mergeCell ref="B78:B79"/>
    <mergeCell ref="B80:B81"/>
    <mergeCell ref="B82:B83"/>
    <mergeCell ref="B84:B85"/>
    <mergeCell ref="A49:A70"/>
    <mergeCell ref="B49:B50"/>
    <mergeCell ref="B51:B52"/>
    <mergeCell ref="B53:B54"/>
    <mergeCell ref="B55:B56"/>
    <mergeCell ref="B57:B58"/>
    <mergeCell ref="A23:A48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59:B60"/>
    <mergeCell ref="B61:B62"/>
    <mergeCell ref="B63:B64"/>
    <mergeCell ref="B65:B66"/>
    <mergeCell ref="B67:B68"/>
    <mergeCell ref="B69:B70"/>
    <mergeCell ref="B41:B42"/>
    <mergeCell ref="B43:B44"/>
    <mergeCell ref="A1:C6"/>
    <mergeCell ref="D1:D6"/>
    <mergeCell ref="E1:N1"/>
    <mergeCell ref="E2:I2"/>
    <mergeCell ref="J2:N2"/>
    <mergeCell ref="A7:C7"/>
    <mergeCell ref="A8:C8"/>
    <mergeCell ref="A9:A22"/>
    <mergeCell ref="B9:B10"/>
    <mergeCell ref="B11:B12"/>
    <mergeCell ref="B13:B14"/>
    <mergeCell ref="B15:B16"/>
    <mergeCell ref="B17:B18"/>
    <mergeCell ref="B19:B20"/>
    <mergeCell ref="B21:B22"/>
  </mergeCells>
  <pageMargins left="0.23622047244094491" right="0.27559055118110237" top="0.74803149606299213" bottom="0.74803149606299213" header="0.51181102362204722" footer="0.51181102362204722"/>
  <pageSetup paperSize="9" scale="65" firstPageNumber="0" fitToHeight="12" orientation="portrait" horizontalDpi="300" verticalDpi="300" r:id="rId1"/>
  <headerFooter>
    <oddHeader>&amp;C&amp;"Arial,полужирный"&amp;14
Расчет нормативов на 2019 год&amp;RРасчеты на реализацию программ дошкольного образования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FL37"/>
  <sheetViews>
    <sheetView view="pageLayout" zoomScaleNormal="100" workbookViewId="0">
      <selection activeCell="I232" sqref="I232"/>
    </sheetView>
  </sheetViews>
  <sheetFormatPr defaultColWidth="9.109375" defaultRowHeight="13.2" x14ac:dyDescent="0.25"/>
  <cols>
    <col min="1" max="1" width="4.6640625" style="43" customWidth="1"/>
    <col min="2" max="2" width="16" style="44" customWidth="1"/>
    <col min="3" max="3" width="9.44140625" style="27" customWidth="1"/>
    <col min="4" max="4" width="10.33203125" style="27" customWidth="1"/>
    <col min="5" max="5" width="7.88671875" style="27" customWidth="1"/>
    <col min="6" max="6" width="9.6640625" style="27" customWidth="1"/>
    <col min="7" max="7" width="6" style="27" customWidth="1"/>
    <col min="8" max="8" width="10.6640625" style="27" bestFit="1" customWidth="1"/>
    <col min="9" max="9" width="8.33203125" style="27" customWidth="1"/>
    <col min="10" max="10" width="12.33203125" style="27" customWidth="1"/>
    <col min="11" max="11" width="6" style="27" customWidth="1"/>
    <col min="12" max="12" width="10.6640625" style="27" customWidth="1"/>
    <col min="13" max="13" width="6.88671875" style="27" customWidth="1"/>
    <col min="14" max="14" width="12" style="27" customWidth="1"/>
    <col min="15" max="15" width="5.109375" style="27" customWidth="1"/>
    <col min="16" max="16" width="9" style="27" customWidth="1"/>
    <col min="17" max="17" width="5.109375" style="27" customWidth="1"/>
    <col min="18" max="18" width="9.88671875" style="27" customWidth="1"/>
    <col min="19" max="19" width="5.109375" style="27" customWidth="1"/>
    <col min="20" max="20" width="9" style="27" customWidth="1"/>
    <col min="21" max="21" width="5.109375" style="27" customWidth="1"/>
    <col min="22" max="22" width="9.88671875" style="27" customWidth="1"/>
    <col min="23" max="23" width="7.109375" style="27" hidden="1" customWidth="1"/>
    <col min="24" max="24" width="10.33203125" style="27" hidden="1" customWidth="1"/>
    <col min="25" max="25" width="6.44140625" style="27" hidden="1" customWidth="1"/>
    <col min="26" max="26" width="9.6640625" style="27" hidden="1" customWidth="1"/>
    <col min="27" max="27" width="6.33203125" style="27" customWidth="1"/>
    <col min="28" max="28" width="9.88671875" style="27" bestFit="1" customWidth="1"/>
    <col min="29" max="29" width="5.109375" style="27" customWidth="1"/>
    <col min="30" max="30" width="9.88671875" style="27" customWidth="1"/>
    <col min="31" max="31" width="5.109375" style="27" customWidth="1"/>
    <col min="32" max="32" width="9.88671875" style="27" customWidth="1"/>
    <col min="33" max="33" width="5.109375" style="27" customWidth="1"/>
    <col min="34" max="34" width="9.88671875" style="27" customWidth="1"/>
    <col min="35" max="35" width="5.109375" style="27" hidden="1" customWidth="1"/>
    <col min="36" max="36" width="9" style="27" hidden="1" customWidth="1"/>
    <col min="37" max="37" width="5.109375" style="27" hidden="1" customWidth="1"/>
    <col min="38" max="38" width="9.88671875" style="27" hidden="1" customWidth="1"/>
    <col min="39" max="39" width="5.109375" style="27" customWidth="1"/>
    <col min="40" max="40" width="6.88671875" style="27" customWidth="1"/>
    <col min="41" max="41" width="5.109375" style="27" customWidth="1"/>
    <col min="42" max="42" width="9" style="27" customWidth="1"/>
    <col min="43" max="43" width="7.109375" style="27" hidden="1" customWidth="1"/>
    <col min="44" max="44" width="10.33203125" style="27" hidden="1" customWidth="1"/>
    <col min="45" max="45" width="6.44140625" style="27" hidden="1" customWidth="1"/>
    <col min="46" max="46" width="9.6640625" style="27" hidden="1" customWidth="1"/>
    <col min="47" max="47" width="6.33203125" style="27" customWidth="1"/>
    <col min="48" max="48" width="9" style="27" customWidth="1"/>
    <col min="49" max="49" width="5.109375" style="27" customWidth="1"/>
    <col min="50" max="50" width="9.88671875" style="27" customWidth="1"/>
    <col min="51" max="51" width="5.109375" style="27" hidden="1" customWidth="1"/>
    <col min="52" max="52" width="9.88671875" style="27" hidden="1" customWidth="1"/>
    <col min="53" max="53" width="5.109375" style="27" hidden="1" customWidth="1"/>
    <col min="54" max="54" width="9.88671875" style="27" hidden="1" customWidth="1"/>
    <col min="55" max="55" width="5.109375" style="27" hidden="1" customWidth="1"/>
    <col min="56" max="56" width="9" style="27" hidden="1" customWidth="1"/>
    <col min="57" max="57" width="5.109375" style="27" hidden="1" customWidth="1"/>
    <col min="58" max="58" width="9.88671875" style="27" hidden="1" customWidth="1"/>
    <col min="59" max="59" width="5.109375" style="27" hidden="1" customWidth="1"/>
    <col min="60" max="60" width="6.88671875" style="27" hidden="1" customWidth="1"/>
    <col min="61" max="61" width="5.109375" style="27" hidden="1" customWidth="1"/>
    <col min="62" max="62" width="9" style="27" hidden="1" customWidth="1"/>
    <col min="63" max="63" width="7.109375" style="27" hidden="1" customWidth="1"/>
    <col min="64" max="64" width="10.33203125" style="27" hidden="1" customWidth="1"/>
    <col min="65" max="65" width="6.44140625" style="27" hidden="1" customWidth="1"/>
    <col min="66" max="66" width="9.6640625" style="27" hidden="1" customWidth="1"/>
    <col min="67" max="67" width="6.33203125" style="27" customWidth="1"/>
    <col min="68" max="68" width="12" style="27" customWidth="1"/>
    <col min="69" max="69" width="7.44140625" style="27" customWidth="1"/>
    <col min="70" max="70" width="13.109375" style="27" customWidth="1"/>
    <col min="71" max="71" width="5.109375" style="27" customWidth="1"/>
    <col min="72" max="72" width="9.88671875" style="27" customWidth="1"/>
    <col min="73" max="73" width="7" style="27" customWidth="1"/>
    <col min="74" max="74" width="12.6640625" style="27" customWidth="1"/>
    <col min="75" max="75" width="5.109375" style="27" hidden="1" customWidth="1"/>
    <col min="76" max="76" width="9" style="27" hidden="1" customWidth="1"/>
    <col min="77" max="77" width="5.109375" style="27" hidden="1" customWidth="1"/>
    <col min="78" max="78" width="9.88671875" style="27" hidden="1" customWidth="1"/>
    <col min="79" max="79" width="5.109375" style="27" customWidth="1"/>
    <col min="80" max="80" width="6.88671875" style="27" customWidth="1"/>
    <col min="81" max="81" width="5.109375" style="27" customWidth="1"/>
    <col min="82" max="82" width="9" style="27" customWidth="1"/>
    <col min="83" max="83" width="7.109375" style="27" hidden="1" customWidth="1"/>
    <col min="84" max="84" width="10.33203125" style="27" hidden="1" customWidth="1"/>
    <col min="85" max="85" width="6.44140625" style="27" hidden="1" customWidth="1"/>
    <col min="86" max="86" width="9.6640625" style="27" hidden="1" customWidth="1"/>
    <col min="87" max="87" width="6.33203125" style="27" customWidth="1"/>
    <col min="88" max="88" width="9" style="27" customWidth="1"/>
    <col min="89" max="89" width="5.109375" style="27" customWidth="1"/>
    <col min="90" max="90" width="9.88671875" style="27" customWidth="1"/>
    <col min="91" max="91" width="5.109375" style="27" customWidth="1"/>
    <col min="92" max="92" width="9.88671875" style="27" customWidth="1"/>
    <col min="93" max="93" width="5.109375" style="27" customWidth="1"/>
    <col min="94" max="94" width="9.88671875" style="27" customWidth="1"/>
    <col min="95" max="95" width="5.109375" style="27" hidden="1" customWidth="1"/>
    <col min="96" max="96" width="9" style="27" hidden="1" customWidth="1"/>
    <col min="97" max="97" width="5.109375" style="27" hidden="1" customWidth="1"/>
    <col min="98" max="98" width="9.88671875" style="27" hidden="1" customWidth="1"/>
    <col min="99" max="99" width="5.109375" style="27" customWidth="1"/>
    <col min="100" max="100" width="6.88671875" style="27" customWidth="1"/>
    <col min="101" max="101" width="5.109375" style="27" customWidth="1"/>
    <col min="102" max="102" width="9" style="27" customWidth="1"/>
    <col min="103" max="103" width="7.109375" style="27" hidden="1" customWidth="1"/>
    <col min="104" max="104" width="10.33203125" style="27" hidden="1" customWidth="1"/>
    <col min="105" max="105" width="6.44140625" style="27" hidden="1" customWidth="1"/>
    <col min="106" max="106" width="9.6640625" style="27" hidden="1" customWidth="1"/>
    <col min="107" max="107" width="6.33203125" style="27" customWidth="1"/>
    <col min="108" max="108" width="9" style="27" customWidth="1"/>
    <col min="109" max="109" width="5.109375" style="27" customWidth="1"/>
    <col min="110" max="110" width="9.88671875" style="27" customWidth="1"/>
    <col min="111" max="111" width="5.109375" style="27" customWidth="1"/>
    <col min="112" max="112" width="9.88671875" style="27" customWidth="1"/>
    <col min="113" max="113" width="5.109375" style="27" customWidth="1"/>
    <col min="114" max="114" width="9.88671875" style="27" customWidth="1"/>
    <col min="115" max="115" width="5.109375" style="27" hidden="1" customWidth="1"/>
    <col min="116" max="116" width="9" style="27" hidden="1" customWidth="1"/>
    <col min="117" max="117" width="5.109375" style="27" hidden="1" customWidth="1"/>
    <col min="118" max="118" width="9.88671875" style="27" hidden="1" customWidth="1"/>
    <col min="119" max="119" width="5.109375" style="27" hidden="1" customWidth="1"/>
    <col min="120" max="120" width="6.88671875" style="27" hidden="1" customWidth="1"/>
    <col min="121" max="121" width="5.109375" style="27" hidden="1" customWidth="1"/>
    <col min="122" max="122" width="9" style="27" hidden="1" customWidth="1"/>
    <col min="123" max="123" width="7.109375" style="27" hidden="1" customWidth="1"/>
    <col min="124" max="124" width="10.33203125" style="27" hidden="1" customWidth="1"/>
    <col min="125" max="125" width="6.44140625" style="27" hidden="1" customWidth="1"/>
    <col min="126" max="126" width="9.6640625" style="27" hidden="1" customWidth="1"/>
    <col min="127" max="127" width="6.33203125" style="27" customWidth="1"/>
    <col min="128" max="128" width="9" style="27" customWidth="1"/>
    <col min="129" max="129" width="5.109375" style="27" customWidth="1"/>
    <col min="130" max="130" width="9.88671875" style="27" customWidth="1"/>
    <col min="131" max="131" width="5.109375" style="27" hidden="1" customWidth="1"/>
    <col min="132" max="132" width="9.88671875" style="27" hidden="1" customWidth="1"/>
    <col min="133" max="133" width="5.109375" style="27" hidden="1" customWidth="1"/>
    <col min="134" max="134" width="9.88671875" style="27" hidden="1" customWidth="1"/>
    <col min="135" max="135" width="5.109375" style="27" hidden="1" customWidth="1"/>
    <col min="136" max="136" width="9" style="27" hidden="1" customWidth="1"/>
    <col min="137" max="137" width="5.109375" style="27" hidden="1" customWidth="1"/>
    <col min="138" max="138" width="9.88671875" style="27" hidden="1" customWidth="1"/>
    <col min="139" max="139" width="5.109375" style="27" hidden="1" customWidth="1"/>
    <col min="140" max="140" width="6.88671875" style="27" hidden="1" customWidth="1"/>
    <col min="141" max="141" width="5.109375" style="27" hidden="1" customWidth="1"/>
    <col min="142" max="142" width="9" style="27" hidden="1" customWidth="1"/>
    <col min="143" max="143" width="7.109375" style="27" customWidth="1"/>
    <col min="144" max="144" width="10.33203125" style="27" customWidth="1"/>
    <col min="145" max="145" width="6.44140625" style="27" customWidth="1"/>
    <col min="146" max="146" width="9.6640625" style="27" customWidth="1"/>
    <col min="147" max="147" width="6.33203125" style="27" customWidth="1"/>
    <col min="148" max="148" width="10.6640625" style="27" bestFit="1" customWidth="1"/>
    <col min="149" max="149" width="7.6640625" style="27" customWidth="1"/>
    <col min="150" max="150" width="12" style="27" bestFit="1" customWidth="1"/>
    <col min="151" max="151" width="8" style="27" customWidth="1"/>
    <col min="152" max="152" width="10.6640625" style="27" bestFit="1" customWidth="1"/>
    <col min="153" max="153" width="6.5546875" style="27" customWidth="1"/>
    <col min="154" max="154" width="12.109375" style="27" customWidth="1"/>
    <col min="155" max="155" width="5.109375" style="27" customWidth="1"/>
    <col min="156" max="156" width="9" style="27" customWidth="1"/>
    <col min="157" max="157" width="5.109375" style="27" customWidth="1"/>
    <col min="158" max="158" width="9.88671875" style="27" customWidth="1"/>
    <col min="159" max="159" width="5.109375" style="27" customWidth="1"/>
    <col min="160" max="160" width="6.88671875" style="27" customWidth="1"/>
    <col min="161" max="161" width="5.109375" style="27" customWidth="1"/>
    <col min="162" max="162" width="11.88671875" style="27" customWidth="1"/>
    <col min="163" max="163" width="6.88671875" style="27" customWidth="1"/>
    <col min="164" max="164" width="12" style="27" customWidth="1"/>
    <col min="165" max="165" width="6.88671875" style="27" customWidth="1"/>
    <col min="166" max="166" width="12" style="27" customWidth="1"/>
    <col min="167" max="167" width="8.33203125" style="27" customWidth="1"/>
    <col min="168" max="168" width="12.6640625" style="27" customWidth="1"/>
    <col min="169" max="16384" width="9.109375" style="27"/>
  </cols>
  <sheetData>
    <row r="1" spans="1:168" ht="36" customHeight="1" x14ac:dyDescent="0.25">
      <c r="A1" s="23"/>
      <c r="B1" s="24"/>
      <c r="C1" s="109" t="s">
        <v>60</v>
      </c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6"/>
      <c r="AJ1" s="26"/>
      <c r="AK1" s="26"/>
      <c r="AL1" s="26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26"/>
      <c r="BD1" s="26"/>
      <c r="BE1" s="26"/>
      <c r="BF1" s="26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26"/>
      <c r="BX1" s="26"/>
      <c r="BY1" s="26"/>
      <c r="BZ1" s="26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26"/>
      <c r="CR1" s="26"/>
      <c r="CS1" s="26"/>
      <c r="CT1" s="26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26"/>
      <c r="DL1" s="26"/>
      <c r="DM1" s="26"/>
      <c r="DN1" s="26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26"/>
      <c r="EF1" s="26"/>
      <c r="EG1" s="26"/>
      <c r="EH1" s="26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26"/>
      <c r="EZ1" s="26"/>
      <c r="FA1" s="26"/>
      <c r="FB1" s="26"/>
      <c r="FC1" s="1"/>
      <c r="FD1" s="1"/>
      <c r="FE1" s="1"/>
      <c r="FF1" s="1"/>
      <c r="FG1" s="1"/>
      <c r="FH1" s="1"/>
      <c r="FI1" s="1"/>
      <c r="FJ1" s="1"/>
      <c r="FK1" s="1"/>
      <c r="FL1" s="1"/>
    </row>
    <row r="2" spans="1:168" ht="12.75" x14ac:dyDescent="0.2">
      <c r="A2" s="23"/>
      <c r="B2" s="2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</row>
    <row r="3" spans="1:168" s="28" customFormat="1" ht="65.25" customHeight="1" x14ac:dyDescent="0.2">
      <c r="A3" s="110" t="s">
        <v>61</v>
      </c>
      <c r="B3" s="102" t="s">
        <v>62</v>
      </c>
      <c r="C3" s="102" t="s">
        <v>63</v>
      </c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 t="s">
        <v>22</v>
      </c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102" t="s">
        <v>23</v>
      </c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102"/>
      <c r="BE3" s="102"/>
      <c r="BF3" s="102"/>
      <c r="BG3" s="102"/>
      <c r="BH3" s="102"/>
      <c r="BI3" s="102"/>
      <c r="BJ3" s="102"/>
      <c r="BK3" s="102" t="s">
        <v>24</v>
      </c>
      <c r="BL3" s="102"/>
      <c r="BM3" s="102"/>
      <c r="BN3" s="102"/>
      <c r="BO3" s="102"/>
      <c r="BP3" s="102"/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 t="s">
        <v>25</v>
      </c>
      <c r="CF3" s="102"/>
      <c r="CG3" s="102"/>
      <c r="CH3" s="102"/>
      <c r="CI3" s="102"/>
      <c r="CJ3" s="102"/>
      <c r="CK3" s="102"/>
      <c r="CL3" s="102"/>
      <c r="CM3" s="102"/>
      <c r="CN3" s="102"/>
      <c r="CO3" s="102"/>
      <c r="CP3" s="102"/>
      <c r="CQ3" s="102"/>
      <c r="CR3" s="102"/>
      <c r="CS3" s="102"/>
      <c r="CT3" s="102"/>
      <c r="CU3" s="102"/>
      <c r="CV3" s="102"/>
      <c r="CW3" s="102"/>
      <c r="CX3" s="102"/>
      <c r="CY3" s="102" t="s">
        <v>26</v>
      </c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102"/>
      <c r="DM3" s="102"/>
      <c r="DN3" s="102"/>
      <c r="DO3" s="102"/>
      <c r="DP3" s="102"/>
      <c r="DQ3" s="102"/>
      <c r="DR3" s="102"/>
      <c r="DS3" s="102" t="s">
        <v>27</v>
      </c>
      <c r="DT3" s="102"/>
      <c r="DU3" s="102"/>
      <c r="DV3" s="102"/>
      <c r="DW3" s="102"/>
      <c r="DX3" s="102"/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 t="s">
        <v>64</v>
      </c>
      <c r="EN3" s="102"/>
      <c r="EO3" s="102"/>
      <c r="EP3" s="102"/>
      <c r="EQ3" s="102"/>
      <c r="ER3" s="102"/>
      <c r="ES3" s="102"/>
      <c r="ET3" s="102"/>
      <c r="EU3" s="102"/>
      <c r="EV3" s="102"/>
      <c r="EW3" s="102"/>
      <c r="EX3" s="102"/>
      <c r="EY3" s="102"/>
      <c r="EZ3" s="102"/>
      <c r="FA3" s="102"/>
      <c r="FB3" s="102"/>
      <c r="FC3" s="102"/>
      <c r="FD3" s="102"/>
      <c r="FE3" s="102"/>
      <c r="FF3" s="102"/>
      <c r="FG3" s="102" t="s">
        <v>65</v>
      </c>
      <c r="FH3" s="102"/>
      <c r="FI3" s="102"/>
      <c r="FJ3" s="102"/>
      <c r="FK3" s="102"/>
      <c r="FL3" s="102"/>
    </row>
    <row r="4" spans="1:168" s="28" customFormat="1" ht="10.199999999999999" customHeight="1" x14ac:dyDescent="0.2">
      <c r="A4" s="110"/>
      <c r="B4" s="102"/>
      <c r="C4" s="102" t="s">
        <v>5</v>
      </c>
      <c r="D4" s="102"/>
      <c r="E4" s="102"/>
      <c r="F4" s="102"/>
      <c r="G4" s="102" t="s">
        <v>6</v>
      </c>
      <c r="H4" s="102"/>
      <c r="I4" s="102"/>
      <c r="J4" s="102"/>
      <c r="K4" s="102" t="s">
        <v>7</v>
      </c>
      <c r="L4" s="102"/>
      <c r="M4" s="102"/>
      <c r="N4" s="102"/>
      <c r="O4" s="102" t="s">
        <v>8</v>
      </c>
      <c r="P4" s="102"/>
      <c r="Q4" s="102"/>
      <c r="R4" s="102"/>
      <c r="S4" s="102" t="s">
        <v>9</v>
      </c>
      <c r="T4" s="102"/>
      <c r="U4" s="102"/>
      <c r="V4" s="102"/>
      <c r="W4" s="102" t="s">
        <v>5</v>
      </c>
      <c r="X4" s="102"/>
      <c r="Y4" s="102"/>
      <c r="Z4" s="102"/>
      <c r="AA4" s="102" t="s">
        <v>6</v>
      </c>
      <c r="AB4" s="102"/>
      <c r="AC4" s="102"/>
      <c r="AD4" s="102"/>
      <c r="AE4" s="102" t="s">
        <v>7</v>
      </c>
      <c r="AF4" s="102"/>
      <c r="AG4" s="102"/>
      <c r="AH4" s="102"/>
      <c r="AI4" s="102" t="s">
        <v>8</v>
      </c>
      <c r="AJ4" s="102"/>
      <c r="AK4" s="102"/>
      <c r="AL4" s="102"/>
      <c r="AM4" s="102" t="s">
        <v>9</v>
      </c>
      <c r="AN4" s="102"/>
      <c r="AO4" s="102"/>
      <c r="AP4" s="102"/>
      <c r="AQ4" s="102" t="s">
        <v>5</v>
      </c>
      <c r="AR4" s="102"/>
      <c r="AS4" s="102"/>
      <c r="AT4" s="102"/>
      <c r="AU4" s="102" t="s">
        <v>6</v>
      </c>
      <c r="AV4" s="102"/>
      <c r="AW4" s="102"/>
      <c r="AX4" s="102"/>
      <c r="AY4" s="102" t="s">
        <v>7</v>
      </c>
      <c r="AZ4" s="102"/>
      <c r="BA4" s="102"/>
      <c r="BB4" s="102"/>
      <c r="BC4" s="102" t="s">
        <v>8</v>
      </c>
      <c r="BD4" s="102"/>
      <c r="BE4" s="102"/>
      <c r="BF4" s="102"/>
      <c r="BG4" s="102" t="s">
        <v>9</v>
      </c>
      <c r="BH4" s="102"/>
      <c r="BI4" s="102"/>
      <c r="BJ4" s="102"/>
      <c r="BK4" s="102" t="s">
        <v>5</v>
      </c>
      <c r="BL4" s="102"/>
      <c r="BM4" s="102"/>
      <c r="BN4" s="102"/>
      <c r="BO4" s="102" t="s">
        <v>6</v>
      </c>
      <c r="BP4" s="102"/>
      <c r="BQ4" s="102"/>
      <c r="BR4" s="102"/>
      <c r="BS4" s="102" t="s">
        <v>7</v>
      </c>
      <c r="BT4" s="102"/>
      <c r="BU4" s="102"/>
      <c r="BV4" s="102"/>
      <c r="BW4" s="102" t="s">
        <v>8</v>
      </c>
      <c r="BX4" s="102"/>
      <c r="BY4" s="102"/>
      <c r="BZ4" s="102"/>
      <c r="CA4" s="102" t="s">
        <v>9</v>
      </c>
      <c r="CB4" s="102"/>
      <c r="CC4" s="102"/>
      <c r="CD4" s="102"/>
      <c r="CE4" s="102" t="s">
        <v>5</v>
      </c>
      <c r="CF4" s="102"/>
      <c r="CG4" s="102"/>
      <c r="CH4" s="102"/>
      <c r="CI4" s="102" t="s">
        <v>6</v>
      </c>
      <c r="CJ4" s="102"/>
      <c r="CK4" s="102"/>
      <c r="CL4" s="102"/>
      <c r="CM4" s="102" t="s">
        <v>7</v>
      </c>
      <c r="CN4" s="102"/>
      <c r="CO4" s="102"/>
      <c r="CP4" s="102"/>
      <c r="CQ4" s="102" t="s">
        <v>8</v>
      </c>
      <c r="CR4" s="102"/>
      <c r="CS4" s="102"/>
      <c r="CT4" s="102"/>
      <c r="CU4" s="102" t="s">
        <v>9</v>
      </c>
      <c r="CV4" s="102"/>
      <c r="CW4" s="102"/>
      <c r="CX4" s="102"/>
      <c r="CY4" s="102" t="s">
        <v>5</v>
      </c>
      <c r="CZ4" s="102"/>
      <c r="DA4" s="102"/>
      <c r="DB4" s="102"/>
      <c r="DC4" s="102" t="s">
        <v>6</v>
      </c>
      <c r="DD4" s="102"/>
      <c r="DE4" s="102"/>
      <c r="DF4" s="102"/>
      <c r="DG4" s="102" t="s">
        <v>7</v>
      </c>
      <c r="DH4" s="102"/>
      <c r="DI4" s="102"/>
      <c r="DJ4" s="102"/>
      <c r="DK4" s="102" t="s">
        <v>8</v>
      </c>
      <c r="DL4" s="102"/>
      <c r="DM4" s="102"/>
      <c r="DN4" s="102"/>
      <c r="DO4" s="102" t="s">
        <v>9</v>
      </c>
      <c r="DP4" s="102"/>
      <c r="DQ4" s="102"/>
      <c r="DR4" s="102"/>
      <c r="DS4" s="102" t="s">
        <v>5</v>
      </c>
      <c r="DT4" s="102"/>
      <c r="DU4" s="102"/>
      <c r="DV4" s="102"/>
      <c r="DW4" s="102" t="s">
        <v>6</v>
      </c>
      <c r="DX4" s="102"/>
      <c r="DY4" s="102"/>
      <c r="DZ4" s="102"/>
      <c r="EA4" s="102" t="s">
        <v>7</v>
      </c>
      <c r="EB4" s="102"/>
      <c r="EC4" s="102"/>
      <c r="ED4" s="102"/>
      <c r="EE4" s="102" t="s">
        <v>8</v>
      </c>
      <c r="EF4" s="102"/>
      <c r="EG4" s="102"/>
      <c r="EH4" s="102"/>
      <c r="EI4" s="102" t="s">
        <v>9</v>
      </c>
      <c r="EJ4" s="102"/>
      <c r="EK4" s="102"/>
      <c r="EL4" s="102"/>
      <c r="EM4" s="102" t="s">
        <v>5</v>
      </c>
      <c r="EN4" s="102"/>
      <c r="EO4" s="102"/>
      <c r="EP4" s="102"/>
      <c r="EQ4" s="102" t="s">
        <v>6</v>
      </c>
      <c r="ER4" s="102"/>
      <c r="ES4" s="102"/>
      <c r="ET4" s="102"/>
      <c r="EU4" s="102" t="s">
        <v>7</v>
      </c>
      <c r="EV4" s="102"/>
      <c r="EW4" s="102"/>
      <c r="EX4" s="102"/>
      <c r="EY4" s="102" t="s">
        <v>8</v>
      </c>
      <c r="EZ4" s="102"/>
      <c r="FA4" s="102"/>
      <c r="FB4" s="102"/>
      <c r="FC4" s="102" t="s">
        <v>9</v>
      </c>
      <c r="FD4" s="102"/>
      <c r="FE4" s="102"/>
      <c r="FF4" s="102"/>
      <c r="FG4" s="102"/>
      <c r="FH4" s="102"/>
      <c r="FI4" s="102"/>
      <c r="FJ4" s="102"/>
      <c r="FK4" s="102"/>
      <c r="FL4" s="102"/>
    </row>
    <row r="5" spans="1:168" s="28" customFormat="1" ht="22.95" customHeight="1" x14ac:dyDescent="0.2">
      <c r="A5" s="110"/>
      <c r="B5" s="102"/>
      <c r="C5" s="102" t="s">
        <v>66</v>
      </c>
      <c r="D5" s="102"/>
      <c r="E5" s="102"/>
      <c r="F5" s="102"/>
      <c r="G5" s="102" t="s">
        <v>67</v>
      </c>
      <c r="H5" s="102"/>
      <c r="I5" s="102"/>
      <c r="J5" s="102"/>
      <c r="K5" s="102" t="s">
        <v>12</v>
      </c>
      <c r="L5" s="102"/>
      <c r="M5" s="102"/>
      <c r="N5" s="102"/>
      <c r="O5" s="102" t="s">
        <v>68</v>
      </c>
      <c r="P5" s="102"/>
      <c r="Q5" s="102"/>
      <c r="R5" s="102"/>
      <c r="S5" s="102" t="s">
        <v>14</v>
      </c>
      <c r="T5" s="102"/>
      <c r="U5" s="102"/>
      <c r="V5" s="102"/>
      <c r="W5" s="102" t="s">
        <v>66</v>
      </c>
      <c r="X5" s="102"/>
      <c r="Y5" s="102"/>
      <c r="Z5" s="102"/>
      <c r="AA5" s="102" t="s">
        <v>67</v>
      </c>
      <c r="AB5" s="102"/>
      <c r="AC5" s="102"/>
      <c r="AD5" s="102"/>
      <c r="AE5" s="102" t="s">
        <v>12</v>
      </c>
      <c r="AF5" s="102"/>
      <c r="AG5" s="102"/>
      <c r="AH5" s="102"/>
      <c r="AI5" s="102" t="s">
        <v>68</v>
      </c>
      <c r="AJ5" s="102"/>
      <c r="AK5" s="102"/>
      <c r="AL5" s="102"/>
      <c r="AM5" s="102" t="s">
        <v>14</v>
      </c>
      <c r="AN5" s="102"/>
      <c r="AO5" s="102"/>
      <c r="AP5" s="102"/>
      <c r="AQ5" s="102" t="s">
        <v>66</v>
      </c>
      <c r="AR5" s="102"/>
      <c r="AS5" s="102"/>
      <c r="AT5" s="102"/>
      <c r="AU5" s="102" t="s">
        <v>67</v>
      </c>
      <c r="AV5" s="102"/>
      <c r="AW5" s="102"/>
      <c r="AX5" s="102"/>
      <c r="AY5" s="102" t="s">
        <v>12</v>
      </c>
      <c r="AZ5" s="102"/>
      <c r="BA5" s="102"/>
      <c r="BB5" s="102"/>
      <c r="BC5" s="102" t="s">
        <v>68</v>
      </c>
      <c r="BD5" s="102"/>
      <c r="BE5" s="102"/>
      <c r="BF5" s="102"/>
      <c r="BG5" s="102" t="s">
        <v>14</v>
      </c>
      <c r="BH5" s="102"/>
      <c r="BI5" s="102"/>
      <c r="BJ5" s="102"/>
      <c r="BK5" s="102" t="s">
        <v>66</v>
      </c>
      <c r="BL5" s="102"/>
      <c r="BM5" s="102"/>
      <c r="BN5" s="102"/>
      <c r="BO5" s="102" t="s">
        <v>67</v>
      </c>
      <c r="BP5" s="102"/>
      <c r="BQ5" s="102"/>
      <c r="BR5" s="102"/>
      <c r="BS5" s="102" t="s">
        <v>12</v>
      </c>
      <c r="BT5" s="102"/>
      <c r="BU5" s="102"/>
      <c r="BV5" s="102"/>
      <c r="BW5" s="102" t="s">
        <v>68</v>
      </c>
      <c r="BX5" s="102"/>
      <c r="BY5" s="102"/>
      <c r="BZ5" s="102"/>
      <c r="CA5" s="102" t="s">
        <v>14</v>
      </c>
      <c r="CB5" s="102"/>
      <c r="CC5" s="102"/>
      <c r="CD5" s="102"/>
      <c r="CE5" s="102" t="s">
        <v>66</v>
      </c>
      <c r="CF5" s="102"/>
      <c r="CG5" s="102"/>
      <c r="CH5" s="102"/>
      <c r="CI5" s="102" t="s">
        <v>67</v>
      </c>
      <c r="CJ5" s="102"/>
      <c r="CK5" s="102"/>
      <c r="CL5" s="102"/>
      <c r="CM5" s="102" t="s">
        <v>12</v>
      </c>
      <c r="CN5" s="102"/>
      <c r="CO5" s="102"/>
      <c r="CP5" s="102"/>
      <c r="CQ5" s="102" t="s">
        <v>68</v>
      </c>
      <c r="CR5" s="102"/>
      <c r="CS5" s="102"/>
      <c r="CT5" s="102"/>
      <c r="CU5" s="102" t="s">
        <v>14</v>
      </c>
      <c r="CV5" s="102"/>
      <c r="CW5" s="102"/>
      <c r="CX5" s="102"/>
      <c r="CY5" s="102" t="s">
        <v>66</v>
      </c>
      <c r="CZ5" s="102"/>
      <c r="DA5" s="102"/>
      <c r="DB5" s="102"/>
      <c r="DC5" s="102" t="s">
        <v>67</v>
      </c>
      <c r="DD5" s="102"/>
      <c r="DE5" s="102"/>
      <c r="DF5" s="102"/>
      <c r="DG5" s="102" t="s">
        <v>12</v>
      </c>
      <c r="DH5" s="102"/>
      <c r="DI5" s="102"/>
      <c r="DJ5" s="102"/>
      <c r="DK5" s="102" t="s">
        <v>68</v>
      </c>
      <c r="DL5" s="102"/>
      <c r="DM5" s="102"/>
      <c r="DN5" s="102"/>
      <c r="DO5" s="102" t="s">
        <v>14</v>
      </c>
      <c r="DP5" s="102"/>
      <c r="DQ5" s="102"/>
      <c r="DR5" s="102"/>
      <c r="DS5" s="102" t="s">
        <v>66</v>
      </c>
      <c r="DT5" s="102"/>
      <c r="DU5" s="102"/>
      <c r="DV5" s="102"/>
      <c r="DW5" s="102" t="s">
        <v>67</v>
      </c>
      <c r="DX5" s="102"/>
      <c r="DY5" s="102"/>
      <c r="DZ5" s="102"/>
      <c r="EA5" s="102" t="s">
        <v>12</v>
      </c>
      <c r="EB5" s="102"/>
      <c r="EC5" s="102"/>
      <c r="ED5" s="102"/>
      <c r="EE5" s="102" t="s">
        <v>68</v>
      </c>
      <c r="EF5" s="102"/>
      <c r="EG5" s="102"/>
      <c r="EH5" s="102"/>
      <c r="EI5" s="102" t="s">
        <v>14</v>
      </c>
      <c r="EJ5" s="102"/>
      <c r="EK5" s="102"/>
      <c r="EL5" s="102"/>
      <c r="EM5" s="102" t="s">
        <v>66</v>
      </c>
      <c r="EN5" s="102"/>
      <c r="EO5" s="102"/>
      <c r="EP5" s="102"/>
      <c r="EQ5" s="102" t="s">
        <v>67</v>
      </c>
      <c r="ER5" s="102"/>
      <c r="ES5" s="102"/>
      <c r="ET5" s="102"/>
      <c r="EU5" s="102" t="s">
        <v>12</v>
      </c>
      <c r="EV5" s="102"/>
      <c r="EW5" s="102"/>
      <c r="EX5" s="102"/>
      <c r="EY5" s="102" t="s">
        <v>68</v>
      </c>
      <c r="EZ5" s="102"/>
      <c r="FA5" s="102"/>
      <c r="FB5" s="102"/>
      <c r="FC5" s="102" t="s">
        <v>14</v>
      </c>
      <c r="FD5" s="102"/>
      <c r="FE5" s="102"/>
      <c r="FF5" s="102"/>
      <c r="FG5" s="102"/>
      <c r="FH5" s="102"/>
      <c r="FI5" s="102"/>
      <c r="FJ5" s="102"/>
      <c r="FK5" s="102"/>
      <c r="FL5" s="102"/>
    </row>
    <row r="6" spans="1:168" s="28" customFormat="1" ht="16.95" customHeight="1" x14ac:dyDescent="0.2">
      <c r="A6" s="110"/>
      <c r="B6" s="102"/>
      <c r="C6" s="102" t="s">
        <v>20</v>
      </c>
      <c r="D6" s="102"/>
      <c r="E6" s="102" t="s">
        <v>69</v>
      </c>
      <c r="F6" s="102"/>
      <c r="G6" s="102" t="s">
        <v>20</v>
      </c>
      <c r="H6" s="102"/>
      <c r="I6" s="102" t="s">
        <v>69</v>
      </c>
      <c r="J6" s="102"/>
      <c r="K6" s="102" t="s">
        <v>20</v>
      </c>
      <c r="L6" s="102"/>
      <c r="M6" s="102" t="s">
        <v>69</v>
      </c>
      <c r="N6" s="102"/>
      <c r="O6" s="102" t="s">
        <v>20</v>
      </c>
      <c r="P6" s="102"/>
      <c r="Q6" s="102" t="s">
        <v>69</v>
      </c>
      <c r="R6" s="102"/>
      <c r="S6" s="102" t="s">
        <v>20</v>
      </c>
      <c r="T6" s="102"/>
      <c r="U6" s="102" t="s">
        <v>69</v>
      </c>
      <c r="V6" s="102"/>
      <c r="W6" s="102" t="s">
        <v>20</v>
      </c>
      <c r="X6" s="102"/>
      <c r="Y6" s="102" t="s">
        <v>69</v>
      </c>
      <c r="Z6" s="102"/>
      <c r="AA6" s="102" t="s">
        <v>20</v>
      </c>
      <c r="AB6" s="102"/>
      <c r="AC6" s="102" t="s">
        <v>69</v>
      </c>
      <c r="AD6" s="102"/>
      <c r="AE6" s="102" t="s">
        <v>20</v>
      </c>
      <c r="AF6" s="102"/>
      <c r="AG6" s="102" t="s">
        <v>69</v>
      </c>
      <c r="AH6" s="102"/>
      <c r="AI6" s="102" t="s">
        <v>20</v>
      </c>
      <c r="AJ6" s="102"/>
      <c r="AK6" s="102" t="s">
        <v>69</v>
      </c>
      <c r="AL6" s="102"/>
      <c r="AM6" s="102" t="s">
        <v>20</v>
      </c>
      <c r="AN6" s="102"/>
      <c r="AO6" s="102" t="s">
        <v>69</v>
      </c>
      <c r="AP6" s="102"/>
      <c r="AQ6" s="102" t="s">
        <v>20</v>
      </c>
      <c r="AR6" s="102"/>
      <c r="AS6" s="102" t="s">
        <v>69</v>
      </c>
      <c r="AT6" s="102"/>
      <c r="AU6" s="102" t="s">
        <v>20</v>
      </c>
      <c r="AV6" s="102"/>
      <c r="AW6" s="102" t="s">
        <v>69</v>
      </c>
      <c r="AX6" s="102"/>
      <c r="AY6" s="102" t="s">
        <v>20</v>
      </c>
      <c r="AZ6" s="102"/>
      <c r="BA6" s="102" t="s">
        <v>69</v>
      </c>
      <c r="BB6" s="102"/>
      <c r="BC6" s="102" t="s">
        <v>20</v>
      </c>
      <c r="BD6" s="102"/>
      <c r="BE6" s="102" t="s">
        <v>69</v>
      </c>
      <c r="BF6" s="102"/>
      <c r="BG6" s="102" t="s">
        <v>20</v>
      </c>
      <c r="BH6" s="102"/>
      <c r="BI6" s="102" t="s">
        <v>69</v>
      </c>
      <c r="BJ6" s="102"/>
      <c r="BK6" s="102" t="s">
        <v>20</v>
      </c>
      <c r="BL6" s="102"/>
      <c r="BM6" s="102" t="s">
        <v>69</v>
      </c>
      <c r="BN6" s="102"/>
      <c r="BO6" s="102" t="s">
        <v>20</v>
      </c>
      <c r="BP6" s="102"/>
      <c r="BQ6" s="102" t="s">
        <v>69</v>
      </c>
      <c r="BR6" s="102"/>
      <c r="BS6" s="102" t="s">
        <v>20</v>
      </c>
      <c r="BT6" s="102"/>
      <c r="BU6" s="102" t="s">
        <v>69</v>
      </c>
      <c r="BV6" s="102"/>
      <c r="BW6" s="102" t="s">
        <v>20</v>
      </c>
      <c r="BX6" s="102"/>
      <c r="BY6" s="102" t="s">
        <v>69</v>
      </c>
      <c r="BZ6" s="102"/>
      <c r="CA6" s="102" t="s">
        <v>20</v>
      </c>
      <c r="CB6" s="102"/>
      <c r="CC6" s="102" t="s">
        <v>69</v>
      </c>
      <c r="CD6" s="102"/>
      <c r="CE6" s="102" t="s">
        <v>20</v>
      </c>
      <c r="CF6" s="102"/>
      <c r="CG6" s="102" t="s">
        <v>69</v>
      </c>
      <c r="CH6" s="102"/>
      <c r="CI6" s="102" t="s">
        <v>20</v>
      </c>
      <c r="CJ6" s="102"/>
      <c r="CK6" s="102" t="s">
        <v>69</v>
      </c>
      <c r="CL6" s="102"/>
      <c r="CM6" s="102" t="s">
        <v>20</v>
      </c>
      <c r="CN6" s="102"/>
      <c r="CO6" s="102" t="s">
        <v>69</v>
      </c>
      <c r="CP6" s="102"/>
      <c r="CQ6" s="102" t="s">
        <v>20</v>
      </c>
      <c r="CR6" s="102"/>
      <c r="CS6" s="102" t="s">
        <v>69</v>
      </c>
      <c r="CT6" s="102"/>
      <c r="CU6" s="102" t="s">
        <v>20</v>
      </c>
      <c r="CV6" s="102"/>
      <c r="CW6" s="102" t="s">
        <v>69</v>
      </c>
      <c r="CX6" s="102"/>
      <c r="CY6" s="102" t="s">
        <v>20</v>
      </c>
      <c r="CZ6" s="102"/>
      <c r="DA6" s="102" t="s">
        <v>69</v>
      </c>
      <c r="DB6" s="102"/>
      <c r="DC6" s="102" t="s">
        <v>20</v>
      </c>
      <c r="DD6" s="102"/>
      <c r="DE6" s="102" t="s">
        <v>69</v>
      </c>
      <c r="DF6" s="102"/>
      <c r="DG6" s="102" t="s">
        <v>20</v>
      </c>
      <c r="DH6" s="102"/>
      <c r="DI6" s="102" t="s">
        <v>69</v>
      </c>
      <c r="DJ6" s="102"/>
      <c r="DK6" s="102" t="s">
        <v>20</v>
      </c>
      <c r="DL6" s="102"/>
      <c r="DM6" s="102" t="s">
        <v>69</v>
      </c>
      <c r="DN6" s="102"/>
      <c r="DO6" s="102" t="s">
        <v>20</v>
      </c>
      <c r="DP6" s="102"/>
      <c r="DQ6" s="102" t="s">
        <v>69</v>
      </c>
      <c r="DR6" s="102"/>
      <c r="DS6" s="102" t="s">
        <v>20</v>
      </c>
      <c r="DT6" s="102"/>
      <c r="DU6" s="102" t="s">
        <v>69</v>
      </c>
      <c r="DV6" s="102"/>
      <c r="DW6" s="102" t="s">
        <v>20</v>
      </c>
      <c r="DX6" s="102"/>
      <c r="DY6" s="102" t="s">
        <v>69</v>
      </c>
      <c r="DZ6" s="102"/>
      <c r="EA6" s="102" t="s">
        <v>20</v>
      </c>
      <c r="EB6" s="102"/>
      <c r="EC6" s="102" t="s">
        <v>69</v>
      </c>
      <c r="ED6" s="102"/>
      <c r="EE6" s="102" t="s">
        <v>20</v>
      </c>
      <c r="EF6" s="102"/>
      <c r="EG6" s="102" t="s">
        <v>69</v>
      </c>
      <c r="EH6" s="102"/>
      <c r="EI6" s="102" t="s">
        <v>20</v>
      </c>
      <c r="EJ6" s="102"/>
      <c r="EK6" s="102" t="s">
        <v>69</v>
      </c>
      <c r="EL6" s="102"/>
      <c r="EM6" s="102" t="s">
        <v>20</v>
      </c>
      <c r="EN6" s="102"/>
      <c r="EO6" s="102" t="s">
        <v>69</v>
      </c>
      <c r="EP6" s="102"/>
      <c r="EQ6" s="102" t="s">
        <v>20</v>
      </c>
      <c r="ER6" s="102"/>
      <c r="ES6" s="102" t="s">
        <v>69</v>
      </c>
      <c r="ET6" s="102"/>
      <c r="EU6" s="102" t="s">
        <v>20</v>
      </c>
      <c r="EV6" s="102"/>
      <c r="EW6" s="102" t="s">
        <v>69</v>
      </c>
      <c r="EX6" s="102"/>
      <c r="EY6" s="102" t="s">
        <v>20</v>
      </c>
      <c r="EZ6" s="102"/>
      <c r="FA6" s="102" t="s">
        <v>69</v>
      </c>
      <c r="FB6" s="102"/>
      <c r="FC6" s="102" t="s">
        <v>20</v>
      </c>
      <c r="FD6" s="102"/>
      <c r="FE6" s="102" t="s">
        <v>69</v>
      </c>
      <c r="FF6" s="102"/>
      <c r="FG6" s="102" t="s">
        <v>20</v>
      </c>
      <c r="FH6" s="102"/>
      <c r="FI6" s="102" t="s">
        <v>69</v>
      </c>
      <c r="FJ6" s="102"/>
      <c r="FK6" s="111" t="s">
        <v>70</v>
      </c>
      <c r="FL6" s="111"/>
    </row>
    <row r="7" spans="1:168" s="28" customFormat="1" ht="15" hidden="1" customHeight="1" x14ac:dyDescent="0.2">
      <c r="A7" s="110"/>
      <c r="B7" s="102"/>
      <c r="C7" s="29">
        <v>19</v>
      </c>
      <c r="D7" s="29">
        <v>23</v>
      </c>
      <c r="E7" s="29">
        <v>19</v>
      </c>
      <c r="F7" s="29">
        <v>23</v>
      </c>
      <c r="G7" s="29">
        <v>19</v>
      </c>
      <c r="H7" s="29">
        <v>23</v>
      </c>
      <c r="I7" s="29">
        <v>19</v>
      </c>
      <c r="J7" s="29">
        <v>23</v>
      </c>
      <c r="K7" s="29">
        <v>19</v>
      </c>
      <c r="L7" s="29">
        <v>23</v>
      </c>
      <c r="M7" s="29">
        <v>15</v>
      </c>
      <c r="N7" s="29">
        <v>20</v>
      </c>
      <c r="O7" s="29">
        <v>15</v>
      </c>
      <c r="P7" s="29">
        <v>20</v>
      </c>
      <c r="Q7" s="29">
        <v>15</v>
      </c>
      <c r="R7" s="29">
        <v>20</v>
      </c>
      <c r="S7" s="29">
        <v>15</v>
      </c>
      <c r="T7" s="29">
        <v>20</v>
      </c>
      <c r="U7" s="29">
        <v>15</v>
      </c>
      <c r="V7" s="29">
        <v>20</v>
      </c>
      <c r="W7" s="29">
        <v>10</v>
      </c>
      <c r="X7" s="29">
        <v>15</v>
      </c>
      <c r="Y7" s="29">
        <v>10</v>
      </c>
      <c r="Z7" s="29">
        <v>15</v>
      </c>
      <c r="AA7" s="29">
        <v>10</v>
      </c>
      <c r="AB7" s="29">
        <v>15</v>
      </c>
      <c r="AC7" s="29">
        <v>10</v>
      </c>
      <c r="AD7" s="29">
        <v>15</v>
      </c>
      <c r="AE7" s="29">
        <v>10</v>
      </c>
      <c r="AF7" s="29">
        <v>15</v>
      </c>
      <c r="AG7" s="29">
        <v>15</v>
      </c>
      <c r="AH7" s="29">
        <v>20</v>
      </c>
      <c r="AI7" s="29">
        <v>15</v>
      </c>
      <c r="AJ7" s="29">
        <v>20</v>
      </c>
      <c r="AK7" s="29">
        <v>15</v>
      </c>
      <c r="AL7" s="29">
        <v>20</v>
      </c>
      <c r="AM7" s="29">
        <v>15</v>
      </c>
      <c r="AN7" s="29">
        <v>20</v>
      </c>
      <c r="AO7" s="29">
        <v>15</v>
      </c>
      <c r="AP7" s="29">
        <v>20</v>
      </c>
      <c r="AQ7" s="29">
        <v>10</v>
      </c>
      <c r="AR7" s="29">
        <v>15</v>
      </c>
      <c r="AS7" s="29">
        <v>10</v>
      </c>
      <c r="AT7" s="29">
        <v>15</v>
      </c>
      <c r="AU7" s="29">
        <v>10</v>
      </c>
      <c r="AV7" s="29">
        <v>15</v>
      </c>
      <c r="AW7" s="29">
        <v>10</v>
      </c>
      <c r="AX7" s="29">
        <v>15</v>
      </c>
      <c r="AY7" s="29">
        <v>10</v>
      </c>
      <c r="AZ7" s="29">
        <v>15</v>
      </c>
      <c r="BA7" s="29">
        <v>10</v>
      </c>
      <c r="BB7" s="29">
        <v>10</v>
      </c>
      <c r="BC7" s="29">
        <v>10</v>
      </c>
      <c r="BD7" s="29">
        <v>10</v>
      </c>
      <c r="BE7" s="29">
        <v>10</v>
      </c>
      <c r="BF7" s="29">
        <v>10</v>
      </c>
      <c r="BG7" s="29">
        <v>10</v>
      </c>
      <c r="BH7" s="29">
        <v>10</v>
      </c>
      <c r="BI7" s="29">
        <v>10</v>
      </c>
      <c r="BJ7" s="29">
        <v>10</v>
      </c>
      <c r="BK7" s="29">
        <v>5</v>
      </c>
      <c r="BL7" s="29">
        <v>5</v>
      </c>
      <c r="BM7" s="29">
        <v>5</v>
      </c>
      <c r="BN7" s="29">
        <v>5</v>
      </c>
      <c r="BO7" s="29">
        <v>5</v>
      </c>
      <c r="BP7" s="29">
        <v>5</v>
      </c>
      <c r="BQ7" s="29">
        <v>5</v>
      </c>
      <c r="BR7" s="29">
        <v>5</v>
      </c>
      <c r="BS7" s="29">
        <v>5</v>
      </c>
      <c r="BT7" s="29">
        <v>5</v>
      </c>
      <c r="BU7" s="29">
        <f>'Норматив '!BM585</f>
        <v>0</v>
      </c>
      <c r="BV7" s="29">
        <v>23</v>
      </c>
      <c r="BW7" s="29">
        <v>19</v>
      </c>
      <c r="BX7" s="29">
        <v>23</v>
      </c>
      <c r="BY7" s="29">
        <v>19</v>
      </c>
      <c r="BZ7" s="29">
        <v>23</v>
      </c>
      <c r="CA7" s="29">
        <v>19</v>
      </c>
      <c r="CB7" s="29">
        <v>23</v>
      </c>
      <c r="CC7" s="29">
        <v>19</v>
      </c>
      <c r="CD7" s="29">
        <v>23</v>
      </c>
      <c r="CE7" s="29">
        <v>15</v>
      </c>
      <c r="CF7" s="29">
        <v>20</v>
      </c>
      <c r="CG7" s="29">
        <v>15</v>
      </c>
      <c r="CH7" s="29">
        <v>20</v>
      </c>
      <c r="CI7" s="29">
        <v>15</v>
      </c>
      <c r="CJ7" s="29">
        <v>20</v>
      </c>
      <c r="CK7" s="29">
        <v>15</v>
      </c>
      <c r="CL7" s="29">
        <v>20</v>
      </c>
      <c r="CM7" s="29">
        <v>15</v>
      </c>
      <c r="CN7" s="29">
        <v>20</v>
      </c>
      <c r="CO7" s="29">
        <v>10</v>
      </c>
      <c r="CP7" s="29">
        <v>15</v>
      </c>
      <c r="CQ7" s="29">
        <v>10</v>
      </c>
      <c r="CR7" s="29">
        <v>15</v>
      </c>
      <c r="CS7" s="29">
        <v>10</v>
      </c>
      <c r="CT7" s="29">
        <v>15</v>
      </c>
      <c r="CU7" s="29">
        <v>10</v>
      </c>
      <c r="CV7" s="29">
        <v>15</v>
      </c>
      <c r="CW7" s="29">
        <v>10</v>
      </c>
      <c r="CX7" s="29">
        <v>15</v>
      </c>
      <c r="CY7" s="29">
        <v>15</v>
      </c>
      <c r="CZ7" s="29">
        <v>20</v>
      </c>
      <c r="DA7" s="29">
        <v>15</v>
      </c>
      <c r="DB7" s="29">
        <v>20</v>
      </c>
      <c r="DC7" s="29">
        <v>15</v>
      </c>
      <c r="DD7" s="29">
        <v>20</v>
      </c>
      <c r="DE7" s="29">
        <v>15</v>
      </c>
      <c r="DF7" s="29">
        <v>20</v>
      </c>
      <c r="DG7" s="29">
        <v>15</v>
      </c>
      <c r="DH7" s="29">
        <v>20</v>
      </c>
      <c r="DI7" s="29">
        <v>10</v>
      </c>
      <c r="DJ7" s="29">
        <v>15</v>
      </c>
      <c r="DK7" s="29">
        <v>10</v>
      </c>
      <c r="DL7" s="29">
        <v>15</v>
      </c>
      <c r="DM7" s="29">
        <v>10</v>
      </c>
      <c r="DN7" s="29">
        <v>15</v>
      </c>
      <c r="DO7" s="29">
        <v>10</v>
      </c>
      <c r="DP7" s="29">
        <v>15</v>
      </c>
      <c r="DQ7" s="29">
        <v>10</v>
      </c>
      <c r="DR7" s="29">
        <v>15</v>
      </c>
      <c r="DS7" s="29">
        <v>10</v>
      </c>
      <c r="DT7" s="29">
        <v>10</v>
      </c>
      <c r="DU7" s="29">
        <v>10</v>
      </c>
      <c r="DV7" s="29">
        <v>10</v>
      </c>
      <c r="DW7" s="29">
        <v>10</v>
      </c>
      <c r="DX7" s="29">
        <v>10</v>
      </c>
      <c r="DY7" s="29">
        <v>10</v>
      </c>
      <c r="DZ7" s="29">
        <v>10</v>
      </c>
      <c r="EA7" s="29">
        <v>10</v>
      </c>
      <c r="EB7" s="29">
        <v>10</v>
      </c>
      <c r="EC7" s="29">
        <v>5</v>
      </c>
      <c r="ED7" s="29">
        <v>5</v>
      </c>
      <c r="EE7" s="29">
        <v>5</v>
      </c>
      <c r="EF7" s="29">
        <v>5</v>
      </c>
      <c r="EG7" s="29">
        <v>5</v>
      </c>
      <c r="EH7" s="29">
        <v>5</v>
      </c>
      <c r="EI7" s="29">
        <v>5</v>
      </c>
      <c r="EJ7" s="29">
        <v>5</v>
      </c>
      <c r="EK7" s="29">
        <v>5</v>
      </c>
      <c r="EL7" s="29">
        <v>5</v>
      </c>
      <c r="EM7" s="102">
        <v>19</v>
      </c>
      <c r="EN7" s="102"/>
      <c r="EO7" s="102">
        <v>23</v>
      </c>
      <c r="EP7" s="102"/>
      <c r="EQ7" s="30"/>
      <c r="ER7" s="30"/>
      <c r="ES7" s="30"/>
      <c r="ET7" s="30"/>
      <c r="EU7" s="102"/>
      <c r="EV7" s="102"/>
      <c r="EW7" s="102"/>
      <c r="EX7" s="102"/>
      <c r="EY7" s="102">
        <v>19</v>
      </c>
      <c r="EZ7" s="102"/>
      <c r="FA7" s="102">
        <v>23</v>
      </c>
      <c r="FB7" s="102"/>
      <c r="FC7" s="102"/>
      <c r="FD7" s="102"/>
      <c r="FE7" s="102"/>
      <c r="FF7" s="102"/>
      <c r="FG7" s="111"/>
      <c r="FH7" s="111"/>
      <c r="FI7" s="111"/>
      <c r="FJ7" s="111"/>
      <c r="FK7" s="111"/>
      <c r="FL7" s="111"/>
    </row>
    <row r="8" spans="1:168" s="33" customFormat="1" ht="23.4" customHeight="1" x14ac:dyDescent="0.2">
      <c r="A8" s="31"/>
      <c r="B8" s="32"/>
      <c r="C8" s="32" t="s">
        <v>71</v>
      </c>
      <c r="D8" s="32" t="s">
        <v>72</v>
      </c>
      <c r="E8" s="32" t="s">
        <v>71</v>
      </c>
      <c r="F8" s="32" t="s">
        <v>72</v>
      </c>
      <c r="G8" s="32" t="s">
        <v>71</v>
      </c>
      <c r="H8" s="32" t="s">
        <v>72</v>
      </c>
      <c r="I8" s="32" t="s">
        <v>71</v>
      </c>
      <c r="J8" s="32" t="s">
        <v>72</v>
      </c>
      <c r="K8" s="32" t="s">
        <v>71</v>
      </c>
      <c r="L8" s="32" t="s">
        <v>72</v>
      </c>
      <c r="M8" s="32" t="s">
        <v>71</v>
      </c>
      <c r="N8" s="32" t="s">
        <v>72</v>
      </c>
      <c r="O8" s="32" t="s">
        <v>71</v>
      </c>
      <c r="P8" s="32" t="s">
        <v>72</v>
      </c>
      <c r="Q8" s="32" t="s">
        <v>71</v>
      </c>
      <c r="R8" s="32" t="s">
        <v>72</v>
      </c>
      <c r="S8" s="32" t="s">
        <v>71</v>
      </c>
      <c r="T8" s="32" t="s">
        <v>72</v>
      </c>
      <c r="U8" s="32" t="s">
        <v>71</v>
      </c>
      <c r="V8" s="32" t="s">
        <v>72</v>
      </c>
      <c r="W8" s="32" t="s">
        <v>71</v>
      </c>
      <c r="X8" s="32" t="s">
        <v>72</v>
      </c>
      <c r="Y8" s="32" t="s">
        <v>71</v>
      </c>
      <c r="Z8" s="32" t="s">
        <v>72</v>
      </c>
      <c r="AA8" s="32" t="s">
        <v>71</v>
      </c>
      <c r="AB8" s="32" t="s">
        <v>72</v>
      </c>
      <c r="AC8" s="32" t="s">
        <v>71</v>
      </c>
      <c r="AD8" s="32" t="s">
        <v>72</v>
      </c>
      <c r="AE8" s="32" t="s">
        <v>71</v>
      </c>
      <c r="AF8" s="32" t="s">
        <v>72</v>
      </c>
      <c r="AG8" s="32" t="s">
        <v>71</v>
      </c>
      <c r="AH8" s="32" t="s">
        <v>72</v>
      </c>
      <c r="AI8" s="32" t="s">
        <v>71</v>
      </c>
      <c r="AJ8" s="32" t="s">
        <v>72</v>
      </c>
      <c r="AK8" s="32" t="s">
        <v>71</v>
      </c>
      <c r="AL8" s="32" t="s">
        <v>72</v>
      </c>
      <c r="AM8" s="32" t="s">
        <v>71</v>
      </c>
      <c r="AN8" s="32" t="s">
        <v>72</v>
      </c>
      <c r="AO8" s="32" t="s">
        <v>71</v>
      </c>
      <c r="AP8" s="32" t="s">
        <v>72</v>
      </c>
      <c r="AQ8" s="32" t="s">
        <v>71</v>
      </c>
      <c r="AR8" s="32" t="s">
        <v>72</v>
      </c>
      <c r="AS8" s="32" t="s">
        <v>71</v>
      </c>
      <c r="AT8" s="32" t="s">
        <v>72</v>
      </c>
      <c r="AU8" s="32" t="s">
        <v>71</v>
      </c>
      <c r="AV8" s="32" t="s">
        <v>72</v>
      </c>
      <c r="AW8" s="32" t="s">
        <v>71</v>
      </c>
      <c r="AX8" s="32" t="s">
        <v>72</v>
      </c>
      <c r="AY8" s="32" t="s">
        <v>71</v>
      </c>
      <c r="AZ8" s="32" t="s">
        <v>72</v>
      </c>
      <c r="BA8" s="32" t="s">
        <v>71</v>
      </c>
      <c r="BB8" s="32" t="s">
        <v>72</v>
      </c>
      <c r="BC8" s="32" t="s">
        <v>71</v>
      </c>
      <c r="BD8" s="32" t="s">
        <v>72</v>
      </c>
      <c r="BE8" s="32" t="s">
        <v>71</v>
      </c>
      <c r="BF8" s="32" t="s">
        <v>72</v>
      </c>
      <c r="BG8" s="32" t="s">
        <v>71</v>
      </c>
      <c r="BH8" s="32" t="s">
        <v>72</v>
      </c>
      <c r="BI8" s="32" t="s">
        <v>71</v>
      </c>
      <c r="BJ8" s="32" t="s">
        <v>72</v>
      </c>
      <c r="BK8" s="32" t="s">
        <v>71</v>
      </c>
      <c r="BL8" s="32" t="s">
        <v>72</v>
      </c>
      <c r="BM8" s="32" t="s">
        <v>71</v>
      </c>
      <c r="BN8" s="32" t="s">
        <v>72</v>
      </c>
      <c r="BO8" s="32" t="s">
        <v>71</v>
      </c>
      <c r="BP8" s="32" t="s">
        <v>72</v>
      </c>
      <c r="BQ8" s="32" t="s">
        <v>71</v>
      </c>
      <c r="BR8" s="32" t="s">
        <v>72</v>
      </c>
      <c r="BS8" s="32" t="s">
        <v>71</v>
      </c>
      <c r="BT8" s="32" t="s">
        <v>72</v>
      </c>
      <c r="BU8" s="32" t="s">
        <v>71</v>
      </c>
      <c r="BV8" s="32" t="s">
        <v>72</v>
      </c>
      <c r="BW8" s="32" t="s">
        <v>71</v>
      </c>
      <c r="BX8" s="32" t="s">
        <v>72</v>
      </c>
      <c r="BY8" s="32" t="s">
        <v>71</v>
      </c>
      <c r="BZ8" s="32" t="s">
        <v>72</v>
      </c>
      <c r="CA8" s="32" t="s">
        <v>71</v>
      </c>
      <c r="CB8" s="32" t="s">
        <v>72</v>
      </c>
      <c r="CC8" s="32" t="s">
        <v>71</v>
      </c>
      <c r="CD8" s="32" t="s">
        <v>72</v>
      </c>
      <c r="CE8" s="32" t="s">
        <v>71</v>
      </c>
      <c r="CF8" s="32" t="s">
        <v>72</v>
      </c>
      <c r="CG8" s="32" t="s">
        <v>71</v>
      </c>
      <c r="CH8" s="32" t="s">
        <v>72</v>
      </c>
      <c r="CI8" s="32" t="s">
        <v>71</v>
      </c>
      <c r="CJ8" s="32" t="s">
        <v>72</v>
      </c>
      <c r="CK8" s="32" t="s">
        <v>71</v>
      </c>
      <c r="CL8" s="32" t="s">
        <v>72</v>
      </c>
      <c r="CM8" s="32" t="s">
        <v>71</v>
      </c>
      <c r="CN8" s="32" t="s">
        <v>72</v>
      </c>
      <c r="CO8" s="32" t="s">
        <v>71</v>
      </c>
      <c r="CP8" s="32" t="s">
        <v>72</v>
      </c>
      <c r="CQ8" s="32" t="s">
        <v>71</v>
      </c>
      <c r="CR8" s="32" t="s">
        <v>72</v>
      </c>
      <c r="CS8" s="32" t="s">
        <v>71</v>
      </c>
      <c r="CT8" s="32" t="s">
        <v>72</v>
      </c>
      <c r="CU8" s="32" t="s">
        <v>71</v>
      </c>
      <c r="CV8" s="32" t="s">
        <v>72</v>
      </c>
      <c r="CW8" s="32" t="s">
        <v>71</v>
      </c>
      <c r="CX8" s="32" t="s">
        <v>72</v>
      </c>
      <c r="CY8" s="32" t="s">
        <v>71</v>
      </c>
      <c r="CZ8" s="32" t="s">
        <v>72</v>
      </c>
      <c r="DA8" s="32" t="s">
        <v>71</v>
      </c>
      <c r="DB8" s="32" t="s">
        <v>72</v>
      </c>
      <c r="DC8" s="32" t="s">
        <v>71</v>
      </c>
      <c r="DD8" s="32" t="s">
        <v>72</v>
      </c>
      <c r="DE8" s="32" t="s">
        <v>71</v>
      </c>
      <c r="DF8" s="32" t="s">
        <v>72</v>
      </c>
      <c r="DG8" s="32" t="s">
        <v>71</v>
      </c>
      <c r="DH8" s="32" t="s">
        <v>72</v>
      </c>
      <c r="DI8" s="32" t="s">
        <v>71</v>
      </c>
      <c r="DJ8" s="32" t="s">
        <v>72</v>
      </c>
      <c r="DK8" s="32" t="s">
        <v>71</v>
      </c>
      <c r="DL8" s="32" t="s">
        <v>72</v>
      </c>
      <c r="DM8" s="32" t="s">
        <v>71</v>
      </c>
      <c r="DN8" s="32" t="s">
        <v>72</v>
      </c>
      <c r="DO8" s="32" t="s">
        <v>71</v>
      </c>
      <c r="DP8" s="32" t="s">
        <v>72</v>
      </c>
      <c r="DQ8" s="32" t="s">
        <v>71</v>
      </c>
      <c r="DR8" s="32" t="s">
        <v>72</v>
      </c>
      <c r="DS8" s="32" t="s">
        <v>71</v>
      </c>
      <c r="DT8" s="32" t="s">
        <v>72</v>
      </c>
      <c r="DU8" s="32" t="s">
        <v>71</v>
      </c>
      <c r="DV8" s="32" t="s">
        <v>72</v>
      </c>
      <c r="DW8" s="32" t="s">
        <v>71</v>
      </c>
      <c r="DX8" s="32" t="s">
        <v>72</v>
      </c>
      <c r="DY8" s="32" t="s">
        <v>71</v>
      </c>
      <c r="DZ8" s="32" t="s">
        <v>72</v>
      </c>
      <c r="EA8" s="32" t="s">
        <v>71</v>
      </c>
      <c r="EB8" s="32" t="s">
        <v>72</v>
      </c>
      <c r="EC8" s="32" t="s">
        <v>71</v>
      </c>
      <c r="ED8" s="32" t="s">
        <v>72</v>
      </c>
      <c r="EE8" s="32" t="s">
        <v>71</v>
      </c>
      <c r="EF8" s="32" t="s">
        <v>72</v>
      </c>
      <c r="EG8" s="32" t="s">
        <v>71</v>
      </c>
      <c r="EH8" s="32" t="s">
        <v>72</v>
      </c>
      <c r="EI8" s="32" t="s">
        <v>71</v>
      </c>
      <c r="EJ8" s="32" t="s">
        <v>72</v>
      </c>
      <c r="EK8" s="32" t="s">
        <v>71</v>
      </c>
      <c r="EL8" s="32" t="s">
        <v>72</v>
      </c>
      <c r="EM8" s="32" t="s">
        <v>71</v>
      </c>
      <c r="EN8" s="32" t="s">
        <v>72</v>
      </c>
      <c r="EO8" s="32" t="s">
        <v>71</v>
      </c>
      <c r="EP8" s="32" t="s">
        <v>72</v>
      </c>
      <c r="EQ8" s="32" t="s">
        <v>71</v>
      </c>
      <c r="ER8" s="32" t="s">
        <v>72</v>
      </c>
      <c r="ES8" s="32" t="s">
        <v>71</v>
      </c>
      <c r="ET8" s="32" t="s">
        <v>72</v>
      </c>
      <c r="EU8" s="32" t="s">
        <v>71</v>
      </c>
      <c r="EV8" s="32" t="s">
        <v>72</v>
      </c>
      <c r="EW8" s="32" t="s">
        <v>71</v>
      </c>
      <c r="EX8" s="32" t="s">
        <v>72</v>
      </c>
      <c r="EY8" s="32" t="s">
        <v>71</v>
      </c>
      <c r="EZ8" s="32" t="s">
        <v>72</v>
      </c>
      <c r="FA8" s="32" t="s">
        <v>71</v>
      </c>
      <c r="FB8" s="32" t="s">
        <v>72</v>
      </c>
      <c r="FC8" s="32" t="s">
        <v>71</v>
      </c>
      <c r="FD8" s="32" t="s">
        <v>72</v>
      </c>
      <c r="FE8" s="32" t="s">
        <v>71</v>
      </c>
      <c r="FF8" s="32" t="s">
        <v>72</v>
      </c>
      <c r="FG8" s="32" t="s">
        <v>71</v>
      </c>
      <c r="FH8" s="32" t="s">
        <v>72</v>
      </c>
      <c r="FI8" s="32" t="s">
        <v>71</v>
      </c>
      <c r="FJ8" s="32" t="s">
        <v>72</v>
      </c>
      <c r="FK8" s="32" t="s">
        <v>71</v>
      </c>
      <c r="FL8" s="32" t="s">
        <v>72</v>
      </c>
    </row>
    <row r="9" spans="1:168" s="28" customFormat="1" ht="13.95" customHeight="1" x14ac:dyDescent="0.2">
      <c r="A9" s="34">
        <v>3</v>
      </c>
      <c r="B9" s="35" t="s">
        <v>73</v>
      </c>
      <c r="C9" s="36"/>
      <c r="D9" s="36">
        <f>'Норматив '!$E$583</f>
        <v>3453</v>
      </c>
      <c r="E9" s="36"/>
      <c r="F9" s="36">
        <f>'Норматив '!$E$584</f>
        <v>2804</v>
      </c>
      <c r="G9" s="36"/>
      <c r="H9" s="36">
        <f>'Норматив '!$F$583</f>
        <v>7251</v>
      </c>
      <c r="I9" s="36"/>
      <c r="J9" s="36">
        <f>'Норматив '!$F$584</f>
        <v>5888</v>
      </c>
      <c r="K9" s="36"/>
      <c r="L9" s="36">
        <f>'Норматив '!$G$583</f>
        <v>8286</v>
      </c>
      <c r="M9" s="36"/>
      <c r="N9" s="36">
        <f>'Норматив '!$G$584</f>
        <v>6729</v>
      </c>
      <c r="O9" s="36"/>
      <c r="P9" s="36">
        <f>'Норматив '!$H$583</f>
        <v>9668</v>
      </c>
      <c r="Q9" s="36"/>
      <c r="R9" s="36">
        <f>'Норматив '!$I$584</f>
        <v>7850</v>
      </c>
      <c r="S9" s="36"/>
      <c r="T9" s="36">
        <f>'Норматив '!$H$583</f>
        <v>9668</v>
      </c>
      <c r="U9" s="36"/>
      <c r="V9" s="36">
        <f>'Норматив '!$I$584</f>
        <v>7850</v>
      </c>
      <c r="W9" s="36"/>
      <c r="X9" s="36">
        <f>'Норматив '!$E$585</f>
        <v>4373</v>
      </c>
      <c r="Y9" s="36"/>
      <c r="Z9" s="36">
        <f>'Норматив '!$E$586</f>
        <v>3224</v>
      </c>
      <c r="AA9" s="36"/>
      <c r="AB9" s="36">
        <f>'Норматив '!$F$585</f>
        <v>9184</v>
      </c>
      <c r="AC9" s="36"/>
      <c r="AD9" s="36">
        <f>'Норматив '!$F$586</f>
        <v>6771</v>
      </c>
      <c r="AE9" s="36"/>
      <c r="AF9" s="36">
        <f>'Норматив '!$G$585</f>
        <v>10496</v>
      </c>
      <c r="AG9" s="36"/>
      <c r="AH9" s="36">
        <f>'Норматив '!$G$586</f>
        <v>7738</v>
      </c>
      <c r="AI9" s="36"/>
      <c r="AJ9" s="36">
        <f>'Норматив '!$H$585</f>
        <v>12246</v>
      </c>
      <c r="AK9" s="36"/>
      <c r="AL9" s="36">
        <f>'Норматив '!$H$586</f>
        <v>9028</v>
      </c>
      <c r="AM9" s="36"/>
      <c r="AN9" s="36">
        <f>'Норматив '!$I$585</f>
        <v>12246</v>
      </c>
      <c r="AO9" s="36"/>
      <c r="AP9" s="36">
        <f>'Норматив '!$I$586</f>
        <v>9028</v>
      </c>
      <c r="AQ9" s="36"/>
      <c r="AR9" s="36">
        <f>'Норматив '!$E$587</f>
        <v>6672</v>
      </c>
      <c r="AS9" s="36"/>
      <c r="AT9" s="36">
        <f>'Норматив '!$E$588</f>
        <v>4373</v>
      </c>
      <c r="AU9" s="36"/>
      <c r="AV9" s="36">
        <f>'Норматив '!$F$587</f>
        <v>14011</v>
      </c>
      <c r="AW9" s="36"/>
      <c r="AX9" s="36">
        <f>'Норматив '!$F$588</f>
        <v>9184</v>
      </c>
      <c r="AY9" s="36"/>
      <c r="AZ9" s="36">
        <f>'Норматив '!$G$587</f>
        <v>16013</v>
      </c>
      <c r="BA9" s="36"/>
      <c r="BB9" s="36">
        <f>'Норматив '!$G$588</f>
        <v>10496</v>
      </c>
      <c r="BC9" s="36"/>
      <c r="BD9" s="36">
        <f>'Норматив '!$H$587</f>
        <v>18681</v>
      </c>
      <c r="BE9" s="36"/>
      <c r="BF9" s="36">
        <f>'Норматив '!$H$588</f>
        <v>12246</v>
      </c>
      <c r="BG9" s="36"/>
      <c r="BH9" s="36">
        <f>'Норматив '!$I$587</f>
        <v>18681</v>
      </c>
      <c r="BI9" s="36"/>
      <c r="BJ9" s="36">
        <f>'Норматив '!$I$588</f>
        <v>12246</v>
      </c>
      <c r="BK9" s="36"/>
      <c r="BL9" s="36">
        <f>'Норматив '!$E$589</f>
        <v>4373</v>
      </c>
      <c r="BM9" s="36"/>
      <c r="BN9" s="36">
        <f>'Норматив '!$E$590</f>
        <v>3224</v>
      </c>
      <c r="BO9" s="36"/>
      <c r="BP9" s="36">
        <f>'Норматив '!$F$589</f>
        <v>9184</v>
      </c>
      <c r="BQ9" s="36"/>
      <c r="BR9" s="36">
        <f>'Норматив '!$F$590</f>
        <v>6771</v>
      </c>
      <c r="BS9" s="36"/>
      <c r="BT9" s="36">
        <f>'Норматив '!$G$589</f>
        <v>10496</v>
      </c>
      <c r="BU9" s="36"/>
      <c r="BV9" s="36">
        <f>'Норматив '!$G$590</f>
        <v>7738</v>
      </c>
      <c r="BW9" s="36"/>
      <c r="BX9" s="36">
        <f>'Норматив '!$H$589</f>
        <v>12246</v>
      </c>
      <c r="BY9" s="36"/>
      <c r="BZ9" s="36">
        <f>'Норматив '!$H$590</f>
        <v>9028</v>
      </c>
      <c r="CA9" s="36"/>
      <c r="CB9" s="36">
        <f>'Норматив '!$I$589</f>
        <v>12246</v>
      </c>
      <c r="CC9" s="36"/>
      <c r="CD9" s="36">
        <f>'Норматив '!$I$590</f>
        <v>9028</v>
      </c>
      <c r="CE9" s="36"/>
      <c r="CF9" s="36">
        <f>'Норматив '!$E$591</f>
        <v>6672</v>
      </c>
      <c r="CG9" s="36"/>
      <c r="CH9" s="36">
        <f>'Норматив '!$E$592</f>
        <v>4373</v>
      </c>
      <c r="CI9" s="36"/>
      <c r="CJ9" s="36">
        <f>'Норматив '!$F$591</f>
        <v>14011</v>
      </c>
      <c r="CK9" s="36"/>
      <c r="CL9" s="36">
        <f>'Норматив '!$F$592</f>
        <v>9184</v>
      </c>
      <c r="CM9" s="36"/>
      <c r="CN9" s="36">
        <f>'Норматив '!$G$591</f>
        <v>16013</v>
      </c>
      <c r="CO9" s="36"/>
      <c r="CP9" s="36">
        <f>'Норматив '!$G$592</f>
        <v>10496</v>
      </c>
      <c r="CQ9" s="36"/>
      <c r="CR9" s="36">
        <f>'Норматив '!$H$591</f>
        <v>18681</v>
      </c>
      <c r="CS9" s="36"/>
      <c r="CT9" s="36">
        <f>'Норматив '!$H$592</f>
        <v>12246</v>
      </c>
      <c r="CU9" s="36"/>
      <c r="CV9" s="36">
        <f>'Норматив '!$I$591</f>
        <v>18681</v>
      </c>
      <c r="CW9" s="36"/>
      <c r="CX9" s="36">
        <f>'Норматив '!$I$592</f>
        <v>12246</v>
      </c>
      <c r="CY9" s="36"/>
      <c r="CZ9" s="36">
        <f>'Норматив '!$E$593</f>
        <v>6784</v>
      </c>
      <c r="DA9" s="36"/>
      <c r="DB9" s="36">
        <f>'Норматив '!$E$594</f>
        <v>6672</v>
      </c>
      <c r="DC9" s="36"/>
      <c r="DD9" s="36">
        <f>'Норматив '!$F$593</f>
        <v>14246</v>
      </c>
      <c r="DE9" s="36"/>
      <c r="DF9" s="36">
        <f>'Норматив '!$F$594</f>
        <v>14011</v>
      </c>
      <c r="DG9" s="36"/>
      <c r="DH9" s="36">
        <f>'Норматив '!$G$593</f>
        <v>16281</v>
      </c>
      <c r="DI9" s="36"/>
      <c r="DJ9" s="36">
        <f>'Норматив '!$G$594</f>
        <v>16013</v>
      </c>
      <c r="DK9" s="36"/>
      <c r="DL9" s="36">
        <f>'Норматив '!$H$593</f>
        <v>18995</v>
      </c>
      <c r="DM9" s="36"/>
      <c r="DN9" s="36">
        <f>'Норматив '!$H$594</f>
        <v>18681</v>
      </c>
      <c r="DO9" s="36"/>
      <c r="DP9" s="36">
        <f>'Норматив '!$I$593</f>
        <v>18995</v>
      </c>
      <c r="DQ9" s="36"/>
      <c r="DR9" s="36">
        <f>'Норматив '!$I$594</f>
        <v>18681</v>
      </c>
      <c r="DS9" s="36"/>
      <c r="DT9" s="36">
        <f>'Норматив '!$E$595</f>
        <v>15804</v>
      </c>
      <c r="DU9" s="36"/>
      <c r="DV9" s="36">
        <f>'Норматив '!$E$596</f>
        <v>15581</v>
      </c>
      <c r="DW9" s="36"/>
      <c r="DX9" s="36">
        <f>'Норматив '!$F$595</f>
        <v>33189</v>
      </c>
      <c r="DY9" s="36"/>
      <c r="DZ9" s="36">
        <f>'Норматив '!$F$596</f>
        <v>32719</v>
      </c>
      <c r="EA9" s="36"/>
      <c r="EB9" s="36">
        <f>'Норматив '!$G$595</f>
        <v>37930</v>
      </c>
      <c r="EC9" s="36"/>
      <c r="ED9" s="36">
        <f>'Норматив '!$G$596</f>
        <v>37393</v>
      </c>
      <c r="EE9" s="36"/>
      <c r="EF9" s="36">
        <f>'Норматив '!$H$595</f>
        <v>44252</v>
      </c>
      <c r="EG9" s="36"/>
      <c r="EH9" s="36">
        <f>'Норматив '!$H$596</f>
        <v>43626</v>
      </c>
      <c r="EI9" s="36"/>
      <c r="EJ9" s="36">
        <f>'Норматив '!$I$595</f>
        <v>44252</v>
      </c>
      <c r="EK9" s="36"/>
      <c r="EL9" s="36">
        <f>'Норматив '!$I$596</f>
        <v>43626</v>
      </c>
      <c r="EM9" s="36"/>
      <c r="EN9" s="36"/>
      <c r="EO9" s="36"/>
      <c r="EP9" s="36"/>
      <c r="EQ9" s="36"/>
      <c r="ER9" s="36"/>
      <c r="ES9" s="36"/>
      <c r="ET9" s="36"/>
      <c r="EU9" s="36"/>
      <c r="EV9" s="36"/>
      <c r="EW9" s="36"/>
      <c r="EX9" s="36"/>
      <c r="EY9" s="36"/>
      <c r="EZ9" s="36"/>
      <c r="FA9" s="36"/>
      <c r="FB9" s="36"/>
      <c r="FC9" s="36"/>
      <c r="FD9" s="36"/>
      <c r="FE9" s="36"/>
      <c r="FF9" s="36"/>
      <c r="FG9" s="36"/>
      <c r="FH9" s="36"/>
      <c r="FI9" s="36"/>
      <c r="FJ9" s="36"/>
      <c r="FK9" s="36"/>
      <c r="FL9" s="36"/>
    </row>
    <row r="10" spans="1:168" s="28" customFormat="1" ht="13.2" hidden="1" customHeight="1" x14ac:dyDescent="0.2">
      <c r="A10" s="34">
        <v>5</v>
      </c>
      <c r="B10" s="35" t="s">
        <v>74</v>
      </c>
      <c r="C10" s="36"/>
      <c r="D10" s="36">
        <f>'Норматив '!$E$583</f>
        <v>3453</v>
      </c>
      <c r="E10" s="36"/>
      <c r="F10" s="36">
        <f>'Норматив '!$E$584</f>
        <v>2804</v>
      </c>
      <c r="G10" s="36"/>
      <c r="H10" s="36">
        <f>'Норматив '!$F$583</f>
        <v>7251</v>
      </c>
      <c r="I10" s="36"/>
      <c r="J10" s="36">
        <f>'Норматив '!$F$584</f>
        <v>5888</v>
      </c>
      <c r="K10" s="36"/>
      <c r="L10" s="36">
        <f>'Норматив '!$G$583</f>
        <v>8286</v>
      </c>
      <c r="M10" s="36"/>
      <c r="N10" s="36">
        <f>'Норматив '!$G$584</f>
        <v>6729</v>
      </c>
      <c r="O10" s="36"/>
      <c r="P10" s="36">
        <f>'Норматив '!$H$583</f>
        <v>9668</v>
      </c>
      <c r="Q10" s="36"/>
      <c r="R10" s="36">
        <f>'Норматив '!$I$584</f>
        <v>7850</v>
      </c>
      <c r="S10" s="36"/>
      <c r="T10" s="36">
        <f>'Норматив '!$H$583</f>
        <v>9668</v>
      </c>
      <c r="U10" s="36"/>
      <c r="V10" s="36">
        <f>'Норматив '!$I$584</f>
        <v>7850</v>
      </c>
      <c r="W10" s="36"/>
      <c r="X10" s="36">
        <f>'Норматив '!$E$585</f>
        <v>4373</v>
      </c>
      <c r="Y10" s="36"/>
      <c r="Z10" s="36">
        <f>'Норматив '!$E$586</f>
        <v>3224</v>
      </c>
      <c r="AA10" s="36"/>
      <c r="AB10" s="36">
        <f>'Норматив '!$F$585</f>
        <v>9184</v>
      </c>
      <c r="AC10" s="36"/>
      <c r="AD10" s="36">
        <f>'Норматив '!$F$586</f>
        <v>6771</v>
      </c>
      <c r="AE10" s="36"/>
      <c r="AF10" s="36">
        <f>'Норматив '!$G$585</f>
        <v>10496</v>
      </c>
      <c r="AG10" s="36"/>
      <c r="AH10" s="36">
        <f>'Норматив '!$G$586</f>
        <v>7738</v>
      </c>
      <c r="AI10" s="36"/>
      <c r="AJ10" s="36">
        <f>'Норматив '!$H$585</f>
        <v>12246</v>
      </c>
      <c r="AK10" s="36"/>
      <c r="AL10" s="36">
        <f>'Норматив '!$H$586</f>
        <v>9028</v>
      </c>
      <c r="AM10" s="36"/>
      <c r="AN10" s="36">
        <f>'Норматив '!$I$585</f>
        <v>12246</v>
      </c>
      <c r="AO10" s="36"/>
      <c r="AP10" s="36">
        <f>'Норматив '!$I$586</f>
        <v>9028</v>
      </c>
      <c r="AQ10" s="36"/>
      <c r="AR10" s="36">
        <f>'Норматив '!$E$587</f>
        <v>6672</v>
      </c>
      <c r="AS10" s="36"/>
      <c r="AT10" s="36">
        <f>'Норматив '!$E$588</f>
        <v>4373</v>
      </c>
      <c r="AU10" s="36"/>
      <c r="AV10" s="36">
        <f>'Норматив '!$F$587</f>
        <v>14011</v>
      </c>
      <c r="AW10" s="36"/>
      <c r="AX10" s="36">
        <f>'Норматив '!$F$588</f>
        <v>9184</v>
      </c>
      <c r="AY10" s="36"/>
      <c r="AZ10" s="36">
        <f>'Норматив '!$G$587</f>
        <v>16013</v>
      </c>
      <c r="BA10" s="36"/>
      <c r="BB10" s="36">
        <f>'Норматив '!$G$588</f>
        <v>10496</v>
      </c>
      <c r="BC10" s="36"/>
      <c r="BD10" s="36">
        <f>'Норматив '!$H$587</f>
        <v>18681</v>
      </c>
      <c r="BE10" s="36"/>
      <c r="BF10" s="36">
        <f>'Норматив '!$H$588</f>
        <v>12246</v>
      </c>
      <c r="BG10" s="36"/>
      <c r="BH10" s="36">
        <f>'Норматив '!$I$587</f>
        <v>18681</v>
      </c>
      <c r="BI10" s="36"/>
      <c r="BJ10" s="36">
        <f>'Норматив '!$I$588</f>
        <v>12246</v>
      </c>
      <c r="BK10" s="36"/>
      <c r="BL10" s="36">
        <f>'Норматив '!$E$589</f>
        <v>4373</v>
      </c>
      <c r="BM10" s="36"/>
      <c r="BN10" s="36">
        <f>'Норматив '!$E$590</f>
        <v>3224</v>
      </c>
      <c r="BO10" s="36"/>
      <c r="BP10" s="36">
        <f>'Норматив '!$F$589</f>
        <v>9184</v>
      </c>
      <c r="BQ10" s="36"/>
      <c r="BR10" s="36">
        <f>'Норматив '!$F$590</f>
        <v>6771</v>
      </c>
      <c r="BS10" s="36"/>
      <c r="BT10" s="36">
        <f>'Норматив '!$G$589</f>
        <v>10496</v>
      </c>
      <c r="BU10" s="36"/>
      <c r="BV10" s="36">
        <f>'Норматив '!$G$590</f>
        <v>7738</v>
      </c>
      <c r="BW10" s="36"/>
      <c r="BX10" s="36">
        <f>'Норматив '!$H$589</f>
        <v>12246</v>
      </c>
      <c r="BY10" s="36"/>
      <c r="BZ10" s="36">
        <f>'Норматив '!$H$590</f>
        <v>9028</v>
      </c>
      <c r="CA10" s="36"/>
      <c r="CB10" s="36">
        <f>'Норматив '!$I$589</f>
        <v>12246</v>
      </c>
      <c r="CC10" s="36"/>
      <c r="CD10" s="36">
        <f>'Норматив '!$I$590</f>
        <v>9028</v>
      </c>
      <c r="CE10" s="36"/>
      <c r="CF10" s="36">
        <f>'Норматив '!$E$591</f>
        <v>6672</v>
      </c>
      <c r="CG10" s="36"/>
      <c r="CH10" s="36">
        <f>'Норматив '!$E$592</f>
        <v>4373</v>
      </c>
      <c r="CI10" s="36"/>
      <c r="CJ10" s="36">
        <f>'Норматив '!$F$591</f>
        <v>14011</v>
      </c>
      <c r="CK10" s="36"/>
      <c r="CL10" s="36">
        <f>'Норматив '!$F$592</f>
        <v>9184</v>
      </c>
      <c r="CM10" s="36"/>
      <c r="CN10" s="36">
        <f>'Норматив '!$G$591</f>
        <v>16013</v>
      </c>
      <c r="CO10" s="36"/>
      <c r="CP10" s="36">
        <f>'Норматив '!$G$592</f>
        <v>10496</v>
      </c>
      <c r="CQ10" s="36"/>
      <c r="CR10" s="36">
        <f>'Норматив '!$H$591</f>
        <v>18681</v>
      </c>
      <c r="CS10" s="36"/>
      <c r="CT10" s="36">
        <f>'Норматив '!$H$592</f>
        <v>12246</v>
      </c>
      <c r="CU10" s="36"/>
      <c r="CV10" s="36">
        <f>'Норматив '!$I$591</f>
        <v>18681</v>
      </c>
      <c r="CW10" s="36"/>
      <c r="CX10" s="36">
        <f>'Норматив '!$I$592</f>
        <v>12246</v>
      </c>
      <c r="CY10" s="36"/>
      <c r="CZ10" s="36">
        <f>'Норматив '!$E$593</f>
        <v>6784</v>
      </c>
      <c r="DA10" s="36"/>
      <c r="DB10" s="36">
        <f>'Норматив '!$E$594</f>
        <v>6672</v>
      </c>
      <c r="DC10" s="36"/>
      <c r="DD10" s="36">
        <f>'Норматив '!$F$593</f>
        <v>14246</v>
      </c>
      <c r="DE10" s="36"/>
      <c r="DF10" s="36">
        <f>'Норматив '!$F$594</f>
        <v>14011</v>
      </c>
      <c r="DG10" s="36"/>
      <c r="DH10" s="36">
        <f>'Норматив '!$G$593</f>
        <v>16281</v>
      </c>
      <c r="DI10" s="36"/>
      <c r="DJ10" s="36">
        <f>'Норматив '!$G$594</f>
        <v>16013</v>
      </c>
      <c r="DK10" s="36"/>
      <c r="DL10" s="36">
        <f>'Норматив '!$H$593</f>
        <v>18995</v>
      </c>
      <c r="DM10" s="36"/>
      <c r="DN10" s="36">
        <f>'Норматив '!$H$594</f>
        <v>18681</v>
      </c>
      <c r="DO10" s="36"/>
      <c r="DP10" s="36">
        <f>'Норматив '!$I$593</f>
        <v>18995</v>
      </c>
      <c r="DQ10" s="36"/>
      <c r="DR10" s="36">
        <f>'Норматив '!$I$594</f>
        <v>18681</v>
      </c>
      <c r="DS10" s="36"/>
      <c r="DT10" s="36">
        <f>'Норматив '!$E$595</f>
        <v>15804</v>
      </c>
      <c r="DU10" s="36"/>
      <c r="DV10" s="36">
        <f>'Норматив '!$E$596</f>
        <v>15581</v>
      </c>
      <c r="DW10" s="36"/>
      <c r="DX10" s="36">
        <f>'Норматив '!$F$595</f>
        <v>33189</v>
      </c>
      <c r="DY10" s="36"/>
      <c r="DZ10" s="36">
        <f>'Норматив '!$F$596</f>
        <v>32719</v>
      </c>
      <c r="EA10" s="36"/>
      <c r="EB10" s="36">
        <f>'Норматив '!$G$595</f>
        <v>37930</v>
      </c>
      <c r="EC10" s="36"/>
      <c r="ED10" s="36">
        <f>'Норматив '!$G$596</f>
        <v>37393</v>
      </c>
      <c r="EE10" s="36"/>
      <c r="EF10" s="36">
        <f>'Норматив '!$H$595</f>
        <v>44252</v>
      </c>
      <c r="EG10" s="36"/>
      <c r="EH10" s="36">
        <f>'Норматив '!$H$596</f>
        <v>43626</v>
      </c>
      <c r="EI10" s="36"/>
      <c r="EJ10" s="36">
        <f>'Норматив '!$I$595</f>
        <v>44252</v>
      </c>
      <c r="EK10" s="36"/>
      <c r="EL10" s="36">
        <f>'Норматив '!$I$596</f>
        <v>43626</v>
      </c>
      <c r="EM10" s="36"/>
      <c r="EN10" s="36"/>
      <c r="EO10" s="36"/>
      <c r="EP10" s="36"/>
      <c r="EQ10" s="36"/>
      <c r="ER10" s="36"/>
      <c r="ES10" s="36"/>
      <c r="ET10" s="36"/>
      <c r="EU10" s="36"/>
      <c r="EV10" s="36"/>
      <c r="EW10" s="36"/>
      <c r="EX10" s="36"/>
      <c r="EY10" s="36"/>
      <c r="EZ10" s="36"/>
      <c r="FA10" s="36"/>
      <c r="FB10" s="36"/>
      <c r="FC10" s="36"/>
      <c r="FD10" s="36"/>
      <c r="FE10" s="36"/>
      <c r="FF10" s="36"/>
      <c r="FG10" s="36"/>
      <c r="FH10" s="36"/>
      <c r="FI10" s="36"/>
      <c r="FJ10" s="36"/>
      <c r="FK10" s="36"/>
      <c r="FL10" s="36"/>
    </row>
    <row r="11" spans="1:168" s="28" customFormat="1" ht="11.4" hidden="1" customHeight="1" x14ac:dyDescent="0.2">
      <c r="A11" s="34">
        <v>4</v>
      </c>
      <c r="B11" s="35" t="s">
        <v>75</v>
      </c>
      <c r="C11" s="36"/>
      <c r="D11" s="36">
        <f>'Норматив '!$E$583</f>
        <v>3453</v>
      </c>
      <c r="E11" s="36"/>
      <c r="F11" s="36">
        <f>'Норматив '!$E$584</f>
        <v>2804</v>
      </c>
      <c r="G11" s="36"/>
      <c r="H11" s="36">
        <f>'Норматив '!$F$583</f>
        <v>7251</v>
      </c>
      <c r="I11" s="36"/>
      <c r="J11" s="36">
        <f>'Норматив '!$F$584</f>
        <v>5888</v>
      </c>
      <c r="K11" s="36"/>
      <c r="L11" s="36">
        <f>'Норматив '!$G$583</f>
        <v>8286</v>
      </c>
      <c r="M11" s="36"/>
      <c r="N11" s="36">
        <f>'Норматив '!$G$584</f>
        <v>6729</v>
      </c>
      <c r="O11" s="36"/>
      <c r="P11" s="36">
        <f>'Норматив '!$H$583</f>
        <v>9668</v>
      </c>
      <c r="Q11" s="36"/>
      <c r="R11" s="36">
        <f>'Норматив '!$I$584</f>
        <v>7850</v>
      </c>
      <c r="S11" s="36"/>
      <c r="T11" s="36">
        <f>'Норматив '!$H$583</f>
        <v>9668</v>
      </c>
      <c r="U11" s="36"/>
      <c r="V11" s="36">
        <f>'Норматив '!$I$584</f>
        <v>7850</v>
      </c>
      <c r="W11" s="36"/>
      <c r="X11" s="36">
        <f>'Норматив '!$E$585</f>
        <v>4373</v>
      </c>
      <c r="Y11" s="36"/>
      <c r="Z11" s="36">
        <f>'Норматив '!$E$586</f>
        <v>3224</v>
      </c>
      <c r="AA11" s="36"/>
      <c r="AB11" s="36">
        <f>'Норматив '!$F$585</f>
        <v>9184</v>
      </c>
      <c r="AC11" s="36"/>
      <c r="AD11" s="36">
        <f>'Норматив '!$F$586</f>
        <v>6771</v>
      </c>
      <c r="AE11" s="36"/>
      <c r="AF11" s="36">
        <f>'Норматив '!$G$585</f>
        <v>10496</v>
      </c>
      <c r="AG11" s="36"/>
      <c r="AH11" s="36">
        <f>'Норматив '!$G$586</f>
        <v>7738</v>
      </c>
      <c r="AI11" s="36"/>
      <c r="AJ11" s="36">
        <f>'Норматив '!$H$585</f>
        <v>12246</v>
      </c>
      <c r="AK11" s="36"/>
      <c r="AL11" s="36">
        <f>'Норматив '!$H$586</f>
        <v>9028</v>
      </c>
      <c r="AM11" s="36"/>
      <c r="AN11" s="36">
        <f>'Норматив '!$I$585</f>
        <v>12246</v>
      </c>
      <c r="AO11" s="36"/>
      <c r="AP11" s="36">
        <f>'Норматив '!$I$586</f>
        <v>9028</v>
      </c>
      <c r="AQ11" s="36"/>
      <c r="AR11" s="36">
        <f>'Норматив '!$E$587</f>
        <v>6672</v>
      </c>
      <c r="AS11" s="36"/>
      <c r="AT11" s="36">
        <f>'Норматив '!$E$588</f>
        <v>4373</v>
      </c>
      <c r="AU11" s="36"/>
      <c r="AV11" s="36">
        <f>'Норматив '!$F$587</f>
        <v>14011</v>
      </c>
      <c r="AW11" s="36"/>
      <c r="AX11" s="36">
        <f>'Норматив '!$F$588</f>
        <v>9184</v>
      </c>
      <c r="AY11" s="36"/>
      <c r="AZ11" s="36">
        <f>'Норматив '!$G$587</f>
        <v>16013</v>
      </c>
      <c r="BA11" s="36"/>
      <c r="BB11" s="36">
        <f>'Норматив '!$G$588</f>
        <v>10496</v>
      </c>
      <c r="BC11" s="36"/>
      <c r="BD11" s="36">
        <f>'Норматив '!$H$587</f>
        <v>18681</v>
      </c>
      <c r="BE11" s="36"/>
      <c r="BF11" s="36">
        <f>'Норматив '!$H$588</f>
        <v>12246</v>
      </c>
      <c r="BG11" s="36"/>
      <c r="BH11" s="36">
        <f>'Норматив '!$I$587</f>
        <v>18681</v>
      </c>
      <c r="BI11" s="36"/>
      <c r="BJ11" s="36">
        <f>'Норматив '!$I$588</f>
        <v>12246</v>
      </c>
      <c r="BK11" s="36"/>
      <c r="BL11" s="36">
        <f>'Норматив '!$E$589</f>
        <v>4373</v>
      </c>
      <c r="BM11" s="36"/>
      <c r="BN11" s="36">
        <f>'Норматив '!$E$590</f>
        <v>3224</v>
      </c>
      <c r="BO11" s="36"/>
      <c r="BP11" s="36">
        <f>'Норматив '!$F$589</f>
        <v>9184</v>
      </c>
      <c r="BQ11" s="36"/>
      <c r="BR11" s="36">
        <f>'Норматив '!$F$590</f>
        <v>6771</v>
      </c>
      <c r="BS11" s="36"/>
      <c r="BT11" s="36">
        <f>'Норматив '!$G$589</f>
        <v>10496</v>
      </c>
      <c r="BU11" s="36"/>
      <c r="BV11" s="36">
        <f>'Норматив '!$G$590</f>
        <v>7738</v>
      </c>
      <c r="BW11" s="36"/>
      <c r="BX11" s="36">
        <f>'Норматив '!$H$589</f>
        <v>12246</v>
      </c>
      <c r="BY11" s="36"/>
      <c r="BZ11" s="36">
        <f>'Норматив '!$H$590</f>
        <v>9028</v>
      </c>
      <c r="CA11" s="36"/>
      <c r="CB11" s="36">
        <f>'Норматив '!$I$589</f>
        <v>12246</v>
      </c>
      <c r="CC11" s="36"/>
      <c r="CD11" s="36">
        <f>'Норматив '!$I$590</f>
        <v>9028</v>
      </c>
      <c r="CE11" s="36"/>
      <c r="CF11" s="36">
        <f>'Норматив '!$E$591</f>
        <v>6672</v>
      </c>
      <c r="CG11" s="36"/>
      <c r="CH11" s="36">
        <f>'Норматив '!$E$592</f>
        <v>4373</v>
      </c>
      <c r="CI11" s="36"/>
      <c r="CJ11" s="36">
        <f>'Норматив '!$F$591</f>
        <v>14011</v>
      </c>
      <c r="CK11" s="36"/>
      <c r="CL11" s="36">
        <f>'Норматив '!$F$592</f>
        <v>9184</v>
      </c>
      <c r="CM11" s="36"/>
      <c r="CN11" s="36">
        <f>'Норматив '!$G$591</f>
        <v>16013</v>
      </c>
      <c r="CO11" s="36"/>
      <c r="CP11" s="36">
        <f>'Норматив '!$G$592</f>
        <v>10496</v>
      </c>
      <c r="CQ11" s="36"/>
      <c r="CR11" s="36">
        <f>'Норматив '!$H$591</f>
        <v>18681</v>
      </c>
      <c r="CS11" s="36"/>
      <c r="CT11" s="36">
        <f>'Норматив '!$H$592</f>
        <v>12246</v>
      </c>
      <c r="CU11" s="36"/>
      <c r="CV11" s="36">
        <f>'Норматив '!$I$591</f>
        <v>18681</v>
      </c>
      <c r="CW11" s="36"/>
      <c r="CX11" s="36">
        <f>'Норматив '!$I$592</f>
        <v>12246</v>
      </c>
      <c r="CY11" s="36"/>
      <c r="CZ11" s="36">
        <f>'Норматив '!$E$593</f>
        <v>6784</v>
      </c>
      <c r="DA11" s="36"/>
      <c r="DB11" s="36">
        <f>'Норматив '!$E$594</f>
        <v>6672</v>
      </c>
      <c r="DC11" s="36"/>
      <c r="DD11" s="36">
        <f>'Норматив '!$F$593</f>
        <v>14246</v>
      </c>
      <c r="DE11" s="36"/>
      <c r="DF11" s="36">
        <f>'Норматив '!$F$594</f>
        <v>14011</v>
      </c>
      <c r="DG11" s="36"/>
      <c r="DH11" s="36">
        <f>'Норматив '!$G$593</f>
        <v>16281</v>
      </c>
      <c r="DI11" s="36"/>
      <c r="DJ11" s="36">
        <f>'Норматив '!$G$594</f>
        <v>16013</v>
      </c>
      <c r="DK11" s="36"/>
      <c r="DL11" s="36">
        <f>'Норматив '!$H$593</f>
        <v>18995</v>
      </c>
      <c r="DM11" s="36"/>
      <c r="DN11" s="36">
        <f>'Норматив '!$H$594</f>
        <v>18681</v>
      </c>
      <c r="DO11" s="36"/>
      <c r="DP11" s="36">
        <f>'Норматив '!$I$593</f>
        <v>18995</v>
      </c>
      <c r="DQ11" s="36"/>
      <c r="DR11" s="36">
        <f>'Норматив '!$I$594</f>
        <v>18681</v>
      </c>
      <c r="DS11" s="36"/>
      <c r="DT11" s="36">
        <f>'Норматив '!$E$595</f>
        <v>15804</v>
      </c>
      <c r="DU11" s="36"/>
      <c r="DV11" s="36">
        <f>'Норматив '!$E$596</f>
        <v>15581</v>
      </c>
      <c r="DW11" s="36"/>
      <c r="DX11" s="36">
        <f>'Норматив '!$F$595</f>
        <v>33189</v>
      </c>
      <c r="DY11" s="36"/>
      <c r="DZ11" s="36">
        <f>'Норматив '!$F$596</f>
        <v>32719</v>
      </c>
      <c r="EA11" s="36"/>
      <c r="EB11" s="36">
        <f>'Норматив '!$G$595</f>
        <v>37930</v>
      </c>
      <c r="EC11" s="36"/>
      <c r="ED11" s="36">
        <f>'Норматив '!$G$596</f>
        <v>37393</v>
      </c>
      <c r="EE11" s="36"/>
      <c r="EF11" s="36">
        <f>'Норматив '!$H$595</f>
        <v>44252</v>
      </c>
      <c r="EG11" s="36"/>
      <c r="EH11" s="36">
        <f>'Норматив '!$H$596</f>
        <v>43626</v>
      </c>
      <c r="EI11" s="36"/>
      <c r="EJ11" s="36">
        <f>'Норматив '!$I$595</f>
        <v>44252</v>
      </c>
      <c r="EK11" s="36"/>
      <c r="EL11" s="36">
        <f>'Норматив '!$I$596</f>
        <v>43626</v>
      </c>
      <c r="EM11" s="36"/>
      <c r="EN11" s="36"/>
      <c r="EO11" s="36"/>
      <c r="EP11" s="36"/>
      <c r="EQ11" s="36"/>
      <c r="ER11" s="36"/>
      <c r="ES11" s="36"/>
      <c r="ET11" s="36"/>
      <c r="EU11" s="36"/>
      <c r="EV11" s="36"/>
      <c r="EW11" s="36"/>
      <c r="EX11" s="36"/>
      <c r="EY11" s="36"/>
      <c r="EZ11" s="36"/>
      <c r="FA11" s="36"/>
      <c r="FB11" s="36"/>
      <c r="FC11" s="36"/>
      <c r="FD11" s="36"/>
      <c r="FE11" s="36"/>
      <c r="FF11" s="36"/>
      <c r="FG11" s="36"/>
      <c r="FH11" s="36"/>
      <c r="FI11" s="36"/>
      <c r="FJ11" s="36"/>
      <c r="FK11" s="36"/>
      <c r="FL11" s="36"/>
    </row>
    <row r="12" spans="1:168" s="22" customFormat="1" ht="12.75" customHeight="1" x14ac:dyDescent="0.2">
      <c r="A12" s="37">
        <v>1</v>
      </c>
      <c r="B12" s="38" t="s">
        <v>76</v>
      </c>
      <c r="C12" s="36">
        <v>0</v>
      </c>
      <c r="D12" s="36">
        <f t="shared" ref="D12:D29" si="0">C12*D$9*3+C12*D$10*5+C12*D$11*4</f>
        <v>0</v>
      </c>
      <c r="E12" s="36">
        <v>0</v>
      </c>
      <c r="F12" s="36">
        <f t="shared" ref="F12:F29" si="1">E12*F$9*3+E12*F$10*5+E12*F$11*4</f>
        <v>0</v>
      </c>
      <c r="G12" s="36">
        <v>409</v>
      </c>
      <c r="H12" s="36">
        <f t="shared" ref="H12:H29" si="2">G12*H$9*3+G12*H$10*5+G12*H$11*4</f>
        <v>35587908</v>
      </c>
      <c r="I12" s="36">
        <v>1016</v>
      </c>
      <c r="J12" s="36">
        <f t="shared" ref="J12:J29" si="3">I12*J$9*3+I12*J$10*5+I12*J$11*4</f>
        <v>71786496</v>
      </c>
      <c r="K12" s="36">
        <v>130</v>
      </c>
      <c r="L12" s="36">
        <f t="shared" ref="L12:L29" si="4">K12*L$9*3+K12*L$10*5+K12*L$11*4</f>
        <v>12926160</v>
      </c>
      <c r="M12" s="36">
        <v>326</v>
      </c>
      <c r="N12" s="36">
        <f t="shared" ref="N12:N29" si="5">M12*N$9*3+M12*N$10*5+M12*N$11*4</f>
        <v>26323848</v>
      </c>
      <c r="O12" s="36">
        <v>0</v>
      </c>
      <c r="P12" s="36">
        <f t="shared" ref="P12:P29" si="6">O12*P$9*3+O12*P$10*5+O12*P$11*4</f>
        <v>0</v>
      </c>
      <c r="Q12" s="36">
        <v>0</v>
      </c>
      <c r="R12" s="36">
        <f t="shared" ref="R12:R29" si="7">Q12*R$9*3+Q12*R$10*5+Q12*R$11*4</f>
        <v>0</v>
      </c>
      <c r="S12" s="36">
        <v>0</v>
      </c>
      <c r="T12" s="36">
        <f t="shared" ref="T12:T29" si="8">S12*T$9*3+S12*T$10*5+S12*T$11*4</f>
        <v>0</v>
      </c>
      <c r="U12" s="36">
        <v>0</v>
      </c>
      <c r="V12" s="36">
        <f t="shared" ref="V12:V29" si="9">U12*V$9*3+U12*V$10*5+U12*V$11*4</f>
        <v>0</v>
      </c>
      <c r="W12" s="36">
        <v>0</v>
      </c>
      <c r="X12" s="36">
        <f t="shared" ref="X12:X29" si="10">W12*X$9*3+W12*X$10*5+W12*X$11*4</f>
        <v>0</v>
      </c>
      <c r="Y12" s="36">
        <v>0</v>
      </c>
      <c r="Z12" s="36">
        <f t="shared" ref="Z12:Z29" si="11">Y12*Z$9*3+Y12*Z$10*5+Y12*Z$11*4</f>
        <v>0</v>
      </c>
      <c r="AA12" s="36">
        <v>0</v>
      </c>
      <c r="AB12" s="36">
        <f t="shared" ref="AB12:AB29" si="12">AA12*AB$9*3+AA12*AB$10*5+AA12*AB$11*4</f>
        <v>0</v>
      </c>
      <c r="AC12" s="36">
        <v>0</v>
      </c>
      <c r="AD12" s="36">
        <f t="shared" ref="AD12:AD29" si="13">AC12*AD$9*3+AC12*AD$10*5+AC12*AD$11*4</f>
        <v>0</v>
      </c>
      <c r="AE12" s="36">
        <v>0</v>
      </c>
      <c r="AF12" s="36">
        <f t="shared" ref="AF12:AF29" si="14">AE12*AF$9*3+AE12*AF$10*5+AE12*AF$11*4</f>
        <v>0</v>
      </c>
      <c r="AG12" s="36">
        <v>0</v>
      </c>
      <c r="AH12" s="36">
        <f t="shared" ref="AH12:AH29" si="15">AG12*AH$9*3+AG12*AH$10*5+AG12*AH$11*4</f>
        <v>0</v>
      </c>
      <c r="AI12" s="36">
        <v>0</v>
      </c>
      <c r="AJ12" s="36">
        <f t="shared" ref="AJ12:AJ29" si="16">AI12*AJ$9*3+AI12*AJ$10*5+AI12*AJ$11*4</f>
        <v>0</v>
      </c>
      <c r="AK12" s="36">
        <v>0</v>
      </c>
      <c r="AL12" s="36">
        <f t="shared" ref="AL12:AL29" si="17">AK12*AL$9*3+AK12*AL$10*5+AK12*AL$11*4</f>
        <v>0</v>
      </c>
      <c r="AM12" s="36">
        <v>0</v>
      </c>
      <c r="AN12" s="36">
        <f t="shared" ref="AN12:AN29" si="18">AM12*AN$9*3+AM12*AN$10*5+AM12*AN$11*4</f>
        <v>0</v>
      </c>
      <c r="AO12" s="36">
        <v>0</v>
      </c>
      <c r="AP12" s="36">
        <f t="shared" ref="AP12:AP29" si="19">AO12*AP$9*3+AO12*AP$10*5+AO12*AP$11*4</f>
        <v>0</v>
      </c>
      <c r="AQ12" s="36">
        <v>0</v>
      </c>
      <c r="AR12" s="36">
        <f t="shared" ref="AR12:AR29" si="20">AQ12*AR$9*3+AQ12*AR$10*5+AQ12*AR$11*4</f>
        <v>0</v>
      </c>
      <c r="AS12" s="36">
        <v>0</v>
      </c>
      <c r="AT12" s="36">
        <f t="shared" ref="AT12:AT29" si="21">AS12*AT$9*3+AS12*AT$10*5+AS12*AT$11*4</f>
        <v>0</v>
      </c>
      <c r="AU12" s="36">
        <v>0</v>
      </c>
      <c r="AV12" s="36">
        <f t="shared" ref="AV12:AV29" si="22">AU12*AV$9*3+AU12*AV$10*5+AU12*AV$11*4</f>
        <v>0</v>
      </c>
      <c r="AW12" s="36">
        <v>0</v>
      </c>
      <c r="AX12" s="36">
        <f t="shared" ref="AX12:AX29" si="23">AW12*AX$9*3+AW12*AX$10*5+AW12*AX$11*4</f>
        <v>0</v>
      </c>
      <c r="AY12" s="36">
        <v>0</v>
      </c>
      <c r="AZ12" s="36">
        <f t="shared" ref="AZ12:AZ29" si="24">AY12*AZ$9*3+AY12*AZ$10*5+AY12*AZ$11*4</f>
        <v>0</v>
      </c>
      <c r="BA12" s="36">
        <v>0</v>
      </c>
      <c r="BB12" s="36">
        <f t="shared" ref="BB12:BB29" si="25">BA12*BB$9*3+BA12*BB$10*5+BA12*BB$11*4</f>
        <v>0</v>
      </c>
      <c r="BC12" s="36">
        <v>0</v>
      </c>
      <c r="BD12" s="36">
        <f t="shared" ref="BD12:BD29" si="26">BC12*BD$9*3+BC12*BD$10*5+BC12*BD$11*4</f>
        <v>0</v>
      </c>
      <c r="BE12" s="36">
        <v>0</v>
      </c>
      <c r="BF12" s="36">
        <f t="shared" ref="BF12:BF29" si="27">BE12*BF$9*3+BE12*BF$10*5+BE12*BF$11*4</f>
        <v>0</v>
      </c>
      <c r="BG12" s="36">
        <v>0</v>
      </c>
      <c r="BH12" s="36">
        <f t="shared" ref="BH12:BH29" si="28">BG12*BH$9*3+BG12*BH$10*5+BG12*BH$11*4</f>
        <v>0</v>
      </c>
      <c r="BI12" s="36">
        <v>0</v>
      </c>
      <c r="BJ12" s="36">
        <f t="shared" ref="BJ12:BJ29" si="29">BI12*BJ$9*3+BI12*BJ$10*5+BI12*BJ$11*4</f>
        <v>0</v>
      </c>
      <c r="BK12" s="36">
        <v>0</v>
      </c>
      <c r="BL12" s="36">
        <f t="shared" ref="BL12:BL29" si="30">BK12*BL$9*3+BK12*BL$10*5+BK12*BL$11*4</f>
        <v>0</v>
      </c>
      <c r="BM12" s="36">
        <v>0</v>
      </c>
      <c r="BN12" s="36">
        <f t="shared" ref="BN12:BN29" si="31">BM12*BN$9*3+BM12*BN$10*5+BM12*BN$11*4</f>
        <v>0</v>
      </c>
      <c r="BO12" s="36">
        <v>19</v>
      </c>
      <c r="BP12" s="36">
        <f t="shared" ref="BP12:BP29" si="32">BO12*BP$9*3+BO12*BP$10*5+BO12*BP$11*4</f>
        <v>2093952</v>
      </c>
      <c r="BQ12" s="36">
        <v>48</v>
      </c>
      <c r="BR12" s="36">
        <f t="shared" ref="BR12:BR29" si="33">BQ12*BR$9*3+BQ12*BR$10*5+BQ12*BR$11*4</f>
        <v>3900096</v>
      </c>
      <c r="BS12" s="36">
        <v>0</v>
      </c>
      <c r="BT12" s="36">
        <f t="shared" ref="BT12:BT29" si="34">BS12*BT$9*3+BS12*BT$10*5+BS12*BT$11*4</f>
        <v>0</v>
      </c>
      <c r="BU12" s="36">
        <v>15</v>
      </c>
      <c r="BV12" s="36">
        <f t="shared" ref="BV12:BV29" si="35">BU12*BV$9*3+BU12*BV$10*5+BU12*BV$11*4</f>
        <v>1392840</v>
      </c>
      <c r="BW12" s="36">
        <v>0</v>
      </c>
      <c r="BX12" s="36">
        <f t="shared" ref="BX12:BX29" si="36">BW12*BX$9*3+BW12*BX$10*5+BW12*BX$11*4</f>
        <v>0</v>
      </c>
      <c r="BY12" s="36">
        <v>0</v>
      </c>
      <c r="BZ12" s="36">
        <f t="shared" ref="BZ12:BZ29" si="37">BY12*BZ$9*3+BY12*BZ$10*5+BY12*BZ$11*4</f>
        <v>0</v>
      </c>
      <c r="CA12" s="36">
        <v>0</v>
      </c>
      <c r="CB12" s="36">
        <f t="shared" ref="CB12:CB29" si="38">CA12*CB$9*3+CA12*CB$10*5+CA12*CB$11*4</f>
        <v>0</v>
      </c>
      <c r="CC12" s="36">
        <v>0</v>
      </c>
      <c r="CD12" s="36">
        <f t="shared" ref="CD12:CD29" si="39">CC12*CD$9*3+CC12*CD$10*5+CC12*CD$11*4</f>
        <v>0</v>
      </c>
      <c r="CE12" s="36">
        <v>0</v>
      </c>
      <c r="CF12" s="36">
        <f t="shared" ref="CF12:CF29" si="40">CE12*CF$9*3+CE12*CF$10*5+CE12*CF$11*4</f>
        <v>0</v>
      </c>
      <c r="CG12" s="36">
        <v>0</v>
      </c>
      <c r="CH12" s="36">
        <f t="shared" ref="CH12:CH29" si="41">CG12*CH$9*3+CG12*CH$10*5+CG12*CH$11*4</f>
        <v>0</v>
      </c>
      <c r="CI12" s="36">
        <v>27</v>
      </c>
      <c r="CJ12" s="36">
        <f t="shared" ref="CJ12:CJ29" si="42">CI12*CJ$9*3+CI12*CJ$10*5+CI12*CJ$11*4</f>
        <v>4539564</v>
      </c>
      <c r="CK12" s="36">
        <v>32</v>
      </c>
      <c r="CL12" s="36">
        <f t="shared" ref="CL12:CL29" si="43">CK12*CL$9*3+CK12*CL$10*5+CK12*CL$11*4</f>
        <v>3526656</v>
      </c>
      <c r="CM12" s="36">
        <v>0</v>
      </c>
      <c r="CN12" s="36">
        <f t="shared" ref="CN12:CN29" si="44">CM12*CN$9*3+CM12*CN$10*5+CM12*CN$11*4</f>
        <v>0</v>
      </c>
      <c r="CO12" s="36">
        <v>0</v>
      </c>
      <c r="CP12" s="36">
        <f t="shared" ref="CP12:CP29" si="45">CO12*CP$9*3+CO12*CP$10*5+CO12*CP$11*4</f>
        <v>0</v>
      </c>
      <c r="CQ12" s="36">
        <v>0</v>
      </c>
      <c r="CR12" s="36">
        <f t="shared" ref="CR12:CR29" si="46">CQ12*CR$9*3+CQ12*CR$10*5+CQ12*CR$11*4</f>
        <v>0</v>
      </c>
      <c r="CS12" s="36">
        <v>0</v>
      </c>
      <c r="CT12" s="36">
        <f t="shared" ref="CT12:CT29" si="47">CS12*CT$9*3+CS12*CT$10*5+CS12*CT$11*4</f>
        <v>0</v>
      </c>
      <c r="CU12" s="36">
        <v>0</v>
      </c>
      <c r="CV12" s="36">
        <f t="shared" ref="CV12:CV29" si="48">CU12*CV$9*3+CU12*CV$10*5+CU12*CV$11*4</f>
        <v>0</v>
      </c>
      <c r="CW12" s="36">
        <v>0</v>
      </c>
      <c r="CX12" s="36">
        <f t="shared" ref="CX12:CX29" si="49">CW12*CX$9*3+CW12*CX$10*5+CW12*CX$11*4</f>
        <v>0</v>
      </c>
      <c r="CY12" s="36">
        <v>0</v>
      </c>
      <c r="CZ12" s="36">
        <f t="shared" ref="CZ12:CZ29" si="50">CY12*CZ$9*3+CY12*CZ$10*5+CY12*CZ$11*4</f>
        <v>0</v>
      </c>
      <c r="DA12" s="36">
        <v>0</v>
      </c>
      <c r="DB12" s="36">
        <f t="shared" ref="DB12:DB29" si="51">DA12*DB$9*3+DA12*DB$10*5+DA12*DB$11*4</f>
        <v>0</v>
      </c>
      <c r="DC12" s="36">
        <v>9</v>
      </c>
      <c r="DD12" s="36">
        <f t="shared" ref="DD12:DD29" si="52">DC12*DD$9*3+DC12*DD$10*5+DC12*DD$11*4</f>
        <v>1538568</v>
      </c>
      <c r="DE12" s="36">
        <v>28</v>
      </c>
      <c r="DF12" s="36">
        <f t="shared" ref="DF12:DF29" si="53">DE12*DF$9*3+DE12*DF$10*5+DE12*DF$11*4</f>
        <v>4707696</v>
      </c>
      <c r="DG12" s="36">
        <v>0</v>
      </c>
      <c r="DH12" s="36">
        <f t="shared" ref="DH12:DH29" si="54">DG12*DH$9*3+DG12*DH$10*5+DG12*DH$11*4</f>
        <v>0</v>
      </c>
      <c r="DI12" s="36">
        <v>0</v>
      </c>
      <c r="DJ12" s="36">
        <f t="shared" ref="DJ12:DJ29" si="55">DI12*DJ$9*3+DI12*DJ$10*5+DI12*DJ$11*4</f>
        <v>0</v>
      </c>
      <c r="DK12" s="36">
        <v>0</v>
      </c>
      <c r="DL12" s="36">
        <f t="shared" ref="DL12:DL29" si="56">DK12*DL$9*3+DK12*DL$10*5+DK12*DL$11*4</f>
        <v>0</v>
      </c>
      <c r="DM12" s="36">
        <v>0</v>
      </c>
      <c r="DN12" s="36">
        <f t="shared" ref="DN12:DN29" si="57">DM12*DN$9*3+DM12*DN$10*5+DM12*DN$11*4</f>
        <v>0</v>
      </c>
      <c r="DO12" s="36">
        <v>0</v>
      </c>
      <c r="DP12" s="36">
        <f t="shared" ref="DP12:DP29" si="58">DO12*DP$9*3+DO12*DP$10*5+DO12*DP$11*4</f>
        <v>0</v>
      </c>
      <c r="DQ12" s="36">
        <v>0</v>
      </c>
      <c r="DR12" s="36">
        <f t="shared" ref="DR12:DR29" si="59">DQ12*DR$9*3+DQ12*DR$10*5+DQ12*DR$11*4</f>
        <v>0</v>
      </c>
      <c r="DS12" s="36">
        <v>0</v>
      </c>
      <c r="DT12" s="36">
        <f t="shared" ref="DT12:DT29" si="60">DS12*DT$9*3+DS12*DT$10*5+DS12*DT$11*4</f>
        <v>0</v>
      </c>
      <c r="DU12" s="36">
        <v>0</v>
      </c>
      <c r="DV12" s="36">
        <f t="shared" ref="DV12:DV29" si="61">DU12*DV$9*3+DU12*DV$10*5+DU12*DV$11*4</f>
        <v>0</v>
      </c>
      <c r="DW12" s="36">
        <v>0</v>
      </c>
      <c r="DX12" s="36">
        <f t="shared" ref="DX12:DX29" si="62">DW12*DX$9*3+DW12*DX$10*5+DW12*DX$11*4</f>
        <v>0</v>
      </c>
      <c r="DY12" s="36">
        <v>6</v>
      </c>
      <c r="DZ12" s="36">
        <f t="shared" ref="DZ12:DZ29" si="63">DY12*DZ$9*3+DY12*DZ$10*5+DY12*DZ$11*4</f>
        <v>2355768</v>
      </c>
      <c r="EA12" s="36">
        <v>0</v>
      </c>
      <c r="EB12" s="36">
        <f t="shared" ref="EB12:EB29" si="64">EA12*EB$9*3+EA12*EB$10*5+EA12*EB$11*4</f>
        <v>0</v>
      </c>
      <c r="EC12" s="36">
        <v>0</v>
      </c>
      <c r="ED12" s="36">
        <f t="shared" ref="ED12:ED29" si="65">EC12*ED$9*3+EC12*ED$10*5+EC12*ED$11*4</f>
        <v>0</v>
      </c>
      <c r="EE12" s="36">
        <v>0</v>
      </c>
      <c r="EF12" s="36">
        <f t="shared" ref="EF12:EF29" si="66">EE12*EF$9*3+EE12*EF$10*5+EE12*EF$11*4</f>
        <v>0</v>
      </c>
      <c r="EG12" s="36">
        <v>0</v>
      </c>
      <c r="EH12" s="36">
        <f t="shared" ref="EH12:EH29" si="67">EG12*EH$9*3+EG12*EH$10*5+EG12*EH$11*4</f>
        <v>0</v>
      </c>
      <c r="EI12" s="36">
        <v>0</v>
      </c>
      <c r="EJ12" s="36">
        <f t="shared" ref="EJ12:EJ29" si="68">EI12*EJ$9*3+EI12*EJ$10*5+EI12*EJ$11*4</f>
        <v>0</v>
      </c>
      <c r="EK12" s="36">
        <v>0</v>
      </c>
      <c r="EL12" s="36">
        <f t="shared" ref="EL12:EL29" si="69">EK12*EL$9*3+EK12*EL$10*5+EK12*EL$11*4</f>
        <v>0</v>
      </c>
      <c r="EM12" s="36">
        <f t="shared" ref="EM12:FF24" si="70">C12+W12+AQ12+BK12+CE12+CY12+DS12</f>
        <v>0</v>
      </c>
      <c r="EN12" s="36">
        <f t="shared" si="70"/>
        <v>0</v>
      </c>
      <c r="EO12" s="36">
        <f t="shared" si="70"/>
        <v>0</v>
      </c>
      <c r="EP12" s="36">
        <f t="shared" si="70"/>
        <v>0</v>
      </c>
      <c r="EQ12" s="36">
        <f t="shared" si="70"/>
        <v>464</v>
      </c>
      <c r="ER12" s="36">
        <f t="shared" si="70"/>
        <v>43759992</v>
      </c>
      <c r="ES12" s="36">
        <f t="shared" si="70"/>
        <v>1130</v>
      </c>
      <c r="ET12" s="36">
        <f t="shared" si="70"/>
        <v>86276712</v>
      </c>
      <c r="EU12" s="36">
        <f t="shared" si="70"/>
        <v>130</v>
      </c>
      <c r="EV12" s="36">
        <f t="shared" si="70"/>
        <v>12926160</v>
      </c>
      <c r="EW12" s="36">
        <f t="shared" si="70"/>
        <v>341</v>
      </c>
      <c r="EX12" s="36">
        <f t="shared" si="70"/>
        <v>27716688</v>
      </c>
      <c r="EY12" s="36">
        <f t="shared" si="70"/>
        <v>0</v>
      </c>
      <c r="EZ12" s="36">
        <f t="shared" si="70"/>
        <v>0</v>
      </c>
      <c r="FA12" s="36">
        <f t="shared" si="70"/>
        <v>0</v>
      </c>
      <c r="FB12" s="36">
        <f t="shared" si="70"/>
        <v>0</v>
      </c>
      <c r="FC12" s="36">
        <f t="shared" si="70"/>
        <v>0</v>
      </c>
      <c r="FD12" s="36">
        <f t="shared" si="70"/>
        <v>0</v>
      </c>
      <c r="FE12" s="36">
        <f t="shared" si="70"/>
        <v>0</v>
      </c>
      <c r="FF12" s="36">
        <f t="shared" si="70"/>
        <v>0</v>
      </c>
      <c r="FG12" s="36">
        <f>EM12+EQ12+EU12+EY12+FC12</f>
        <v>594</v>
      </c>
      <c r="FH12" s="36">
        <f>EN12+ER12+EV12+EZ12+FD12</f>
        <v>56686152</v>
      </c>
      <c r="FI12" s="36">
        <f>EO12+ES12+EW12+FA12+FE12</f>
        <v>1471</v>
      </c>
      <c r="FJ12" s="36">
        <f>EP12+ET12+EX12+FB12+FF12</f>
        <v>113993400</v>
      </c>
      <c r="FK12" s="36">
        <f>FG12+FI12</f>
        <v>2065</v>
      </c>
      <c r="FL12" s="36">
        <f>FH12+FJ12</f>
        <v>170679552</v>
      </c>
    </row>
    <row r="13" spans="1:168" s="22" customFormat="1" ht="12.75" customHeight="1" x14ac:dyDescent="0.2">
      <c r="A13" s="37">
        <v>2</v>
      </c>
      <c r="B13" s="38" t="s">
        <v>77</v>
      </c>
      <c r="C13" s="36">
        <v>0</v>
      </c>
      <c r="D13" s="36">
        <f t="shared" si="0"/>
        <v>0</v>
      </c>
      <c r="E13" s="36">
        <v>0</v>
      </c>
      <c r="F13" s="36">
        <f t="shared" si="1"/>
        <v>0</v>
      </c>
      <c r="G13" s="36">
        <v>99</v>
      </c>
      <c r="H13" s="36">
        <f t="shared" si="2"/>
        <v>8614188</v>
      </c>
      <c r="I13" s="36">
        <v>241</v>
      </c>
      <c r="J13" s="36">
        <f t="shared" si="3"/>
        <v>17028096</v>
      </c>
      <c r="K13" s="36">
        <v>235</v>
      </c>
      <c r="L13" s="36">
        <f t="shared" si="4"/>
        <v>23366520</v>
      </c>
      <c r="M13" s="36">
        <v>617</v>
      </c>
      <c r="N13" s="36">
        <f t="shared" si="5"/>
        <v>49821516</v>
      </c>
      <c r="O13" s="36">
        <v>0</v>
      </c>
      <c r="P13" s="36">
        <f t="shared" si="6"/>
        <v>0</v>
      </c>
      <c r="Q13" s="36">
        <v>0</v>
      </c>
      <c r="R13" s="36">
        <f t="shared" si="7"/>
        <v>0</v>
      </c>
      <c r="S13" s="36">
        <v>0</v>
      </c>
      <c r="T13" s="36">
        <f t="shared" si="8"/>
        <v>0</v>
      </c>
      <c r="U13" s="36">
        <v>0</v>
      </c>
      <c r="V13" s="36">
        <f t="shared" si="9"/>
        <v>0</v>
      </c>
      <c r="W13" s="36">
        <v>0</v>
      </c>
      <c r="X13" s="36">
        <f t="shared" si="10"/>
        <v>0</v>
      </c>
      <c r="Y13" s="36">
        <v>0</v>
      </c>
      <c r="Z13" s="36">
        <f t="shared" si="11"/>
        <v>0</v>
      </c>
      <c r="AA13" s="36">
        <v>0</v>
      </c>
      <c r="AB13" s="36">
        <f t="shared" si="12"/>
        <v>0</v>
      </c>
      <c r="AC13" s="36">
        <v>0</v>
      </c>
      <c r="AD13" s="36">
        <f t="shared" si="13"/>
        <v>0</v>
      </c>
      <c r="AE13" s="36">
        <v>0</v>
      </c>
      <c r="AF13" s="36">
        <f t="shared" si="14"/>
        <v>0</v>
      </c>
      <c r="AG13" s="36">
        <v>0</v>
      </c>
      <c r="AH13" s="36">
        <f t="shared" si="15"/>
        <v>0</v>
      </c>
      <c r="AI13" s="36">
        <v>0</v>
      </c>
      <c r="AJ13" s="36">
        <f t="shared" si="16"/>
        <v>0</v>
      </c>
      <c r="AK13" s="36">
        <v>0</v>
      </c>
      <c r="AL13" s="36">
        <f t="shared" si="17"/>
        <v>0</v>
      </c>
      <c r="AM13" s="36">
        <v>0</v>
      </c>
      <c r="AN13" s="36">
        <f t="shared" si="18"/>
        <v>0</v>
      </c>
      <c r="AO13" s="36">
        <v>0</v>
      </c>
      <c r="AP13" s="36">
        <f t="shared" si="19"/>
        <v>0</v>
      </c>
      <c r="AQ13" s="36">
        <v>0</v>
      </c>
      <c r="AR13" s="36">
        <f t="shared" si="20"/>
        <v>0</v>
      </c>
      <c r="AS13" s="36">
        <v>0</v>
      </c>
      <c r="AT13" s="36">
        <f t="shared" si="21"/>
        <v>0</v>
      </c>
      <c r="AU13" s="36">
        <v>0</v>
      </c>
      <c r="AV13" s="36">
        <f t="shared" si="22"/>
        <v>0</v>
      </c>
      <c r="AW13" s="36">
        <v>0</v>
      </c>
      <c r="AX13" s="36">
        <f t="shared" si="23"/>
        <v>0</v>
      </c>
      <c r="AY13" s="36">
        <v>0</v>
      </c>
      <c r="AZ13" s="36">
        <f t="shared" si="24"/>
        <v>0</v>
      </c>
      <c r="BA13" s="36">
        <v>0</v>
      </c>
      <c r="BB13" s="36">
        <f t="shared" si="25"/>
        <v>0</v>
      </c>
      <c r="BC13" s="36">
        <v>0</v>
      </c>
      <c r="BD13" s="36">
        <f t="shared" si="26"/>
        <v>0</v>
      </c>
      <c r="BE13" s="36">
        <v>0</v>
      </c>
      <c r="BF13" s="36">
        <f t="shared" si="27"/>
        <v>0</v>
      </c>
      <c r="BG13" s="36">
        <v>0</v>
      </c>
      <c r="BH13" s="36">
        <f t="shared" si="28"/>
        <v>0</v>
      </c>
      <c r="BI13" s="36">
        <v>0</v>
      </c>
      <c r="BJ13" s="36">
        <f t="shared" si="29"/>
        <v>0</v>
      </c>
      <c r="BK13" s="36">
        <v>0</v>
      </c>
      <c r="BL13" s="36">
        <f t="shared" si="30"/>
        <v>0</v>
      </c>
      <c r="BM13" s="36">
        <v>0</v>
      </c>
      <c r="BN13" s="36">
        <f t="shared" si="31"/>
        <v>0</v>
      </c>
      <c r="BO13" s="36">
        <v>208</v>
      </c>
      <c r="BP13" s="36">
        <f t="shared" si="32"/>
        <v>22923264</v>
      </c>
      <c r="BQ13" s="36">
        <v>558</v>
      </c>
      <c r="BR13" s="36">
        <f t="shared" si="33"/>
        <v>45338616</v>
      </c>
      <c r="BS13" s="36">
        <v>0</v>
      </c>
      <c r="BT13" s="36">
        <f t="shared" si="34"/>
        <v>0</v>
      </c>
      <c r="BU13" s="36">
        <v>0</v>
      </c>
      <c r="BV13" s="36">
        <f t="shared" si="35"/>
        <v>0</v>
      </c>
      <c r="BW13" s="36">
        <v>0</v>
      </c>
      <c r="BX13" s="36">
        <f t="shared" si="36"/>
        <v>0</v>
      </c>
      <c r="BY13" s="36">
        <v>0</v>
      </c>
      <c r="BZ13" s="36">
        <f t="shared" si="37"/>
        <v>0</v>
      </c>
      <c r="CA13" s="36">
        <v>0</v>
      </c>
      <c r="CB13" s="36">
        <f t="shared" si="38"/>
        <v>0</v>
      </c>
      <c r="CC13" s="36">
        <v>0</v>
      </c>
      <c r="CD13" s="36">
        <f t="shared" si="39"/>
        <v>0</v>
      </c>
      <c r="CE13" s="36">
        <v>0</v>
      </c>
      <c r="CF13" s="36">
        <f t="shared" si="40"/>
        <v>0</v>
      </c>
      <c r="CG13" s="36">
        <v>0</v>
      </c>
      <c r="CH13" s="36">
        <f t="shared" si="41"/>
        <v>0</v>
      </c>
      <c r="CI13" s="36">
        <v>36</v>
      </c>
      <c r="CJ13" s="36">
        <f t="shared" si="42"/>
        <v>6052752</v>
      </c>
      <c r="CK13" s="36">
        <v>89</v>
      </c>
      <c r="CL13" s="36">
        <f t="shared" si="43"/>
        <v>9808512</v>
      </c>
      <c r="CM13" s="36">
        <v>0</v>
      </c>
      <c r="CN13" s="36">
        <f t="shared" si="44"/>
        <v>0</v>
      </c>
      <c r="CO13" s="36">
        <v>0</v>
      </c>
      <c r="CP13" s="36">
        <f t="shared" si="45"/>
        <v>0</v>
      </c>
      <c r="CQ13" s="36">
        <v>0</v>
      </c>
      <c r="CR13" s="36">
        <f t="shared" si="46"/>
        <v>0</v>
      </c>
      <c r="CS13" s="36">
        <v>0</v>
      </c>
      <c r="CT13" s="36">
        <f t="shared" si="47"/>
        <v>0</v>
      </c>
      <c r="CU13" s="36">
        <v>0</v>
      </c>
      <c r="CV13" s="36">
        <f t="shared" si="48"/>
        <v>0</v>
      </c>
      <c r="CW13" s="36">
        <v>0</v>
      </c>
      <c r="CX13" s="36">
        <f t="shared" si="49"/>
        <v>0</v>
      </c>
      <c r="CY13" s="36">
        <v>0</v>
      </c>
      <c r="CZ13" s="36">
        <f t="shared" si="50"/>
        <v>0</v>
      </c>
      <c r="DA13" s="36">
        <v>0</v>
      </c>
      <c r="DB13" s="36">
        <f t="shared" si="51"/>
        <v>0</v>
      </c>
      <c r="DC13" s="36">
        <v>0</v>
      </c>
      <c r="DD13" s="36">
        <f t="shared" si="52"/>
        <v>0</v>
      </c>
      <c r="DE13" s="36">
        <v>0</v>
      </c>
      <c r="DF13" s="36">
        <f t="shared" si="53"/>
        <v>0</v>
      </c>
      <c r="DG13" s="36">
        <v>0</v>
      </c>
      <c r="DH13" s="36">
        <f t="shared" si="54"/>
        <v>0</v>
      </c>
      <c r="DI13" s="36">
        <v>0</v>
      </c>
      <c r="DJ13" s="36">
        <f t="shared" si="55"/>
        <v>0</v>
      </c>
      <c r="DK13" s="36">
        <v>0</v>
      </c>
      <c r="DL13" s="36">
        <f t="shared" si="56"/>
        <v>0</v>
      </c>
      <c r="DM13" s="36">
        <v>0</v>
      </c>
      <c r="DN13" s="36">
        <f t="shared" si="57"/>
        <v>0</v>
      </c>
      <c r="DO13" s="36">
        <v>0</v>
      </c>
      <c r="DP13" s="36">
        <f t="shared" si="58"/>
        <v>0</v>
      </c>
      <c r="DQ13" s="36">
        <v>0</v>
      </c>
      <c r="DR13" s="36">
        <f t="shared" si="59"/>
        <v>0</v>
      </c>
      <c r="DS13" s="36">
        <v>0</v>
      </c>
      <c r="DT13" s="36">
        <f t="shared" si="60"/>
        <v>0</v>
      </c>
      <c r="DU13" s="36">
        <v>0</v>
      </c>
      <c r="DV13" s="36">
        <f t="shared" si="61"/>
        <v>0</v>
      </c>
      <c r="DW13" s="36">
        <v>0</v>
      </c>
      <c r="DX13" s="36">
        <f t="shared" si="62"/>
        <v>0</v>
      </c>
      <c r="DY13" s="36">
        <v>0</v>
      </c>
      <c r="DZ13" s="36">
        <f t="shared" si="63"/>
        <v>0</v>
      </c>
      <c r="EA13" s="36">
        <v>0</v>
      </c>
      <c r="EB13" s="36">
        <f t="shared" si="64"/>
        <v>0</v>
      </c>
      <c r="EC13" s="36">
        <v>0</v>
      </c>
      <c r="ED13" s="36">
        <f t="shared" si="65"/>
        <v>0</v>
      </c>
      <c r="EE13" s="36">
        <v>0</v>
      </c>
      <c r="EF13" s="36">
        <f t="shared" si="66"/>
        <v>0</v>
      </c>
      <c r="EG13" s="36">
        <v>0</v>
      </c>
      <c r="EH13" s="36">
        <f t="shared" si="67"/>
        <v>0</v>
      </c>
      <c r="EI13" s="36">
        <v>0</v>
      </c>
      <c r="EJ13" s="36">
        <f t="shared" si="68"/>
        <v>0</v>
      </c>
      <c r="EK13" s="36">
        <v>0</v>
      </c>
      <c r="EL13" s="36">
        <f t="shared" si="69"/>
        <v>0</v>
      </c>
      <c r="EM13" s="36">
        <f t="shared" si="70"/>
        <v>0</v>
      </c>
      <c r="EN13" s="36">
        <f t="shared" si="70"/>
        <v>0</v>
      </c>
      <c r="EO13" s="36">
        <f t="shared" si="70"/>
        <v>0</v>
      </c>
      <c r="EP13" s="36">
        <f t="shared" si="70"/>
        <v>0</v>
      </c>
      <c r="EQ13" s="36">
        <f t="shared" si="70"/>
        <v>343</v>
      </c>
      <c r="ER13" s="36">
        <f t="shared" si="70"/>
        <v>37590204</v>
      </c>
      <c r="ES13" s="36">
        <f t="shared" si="70"/>
        <v>888</v>
      </c>
      <c r="ET13" s="36">
        <f t="shared" si="70"/>
        <v>72175224</v>
      </c>
      <c r="EU13" s="36">
        <f t="shared" si="70"/>
        <v>235</v>
      </c>
      <c r="EV13" s="36">
        <f t="shared" si="70"/>
        <v>23366520</v>
      </c>
      <c r="EW13" s="36">
        <f t="shared" si="70"/>
        <v>617</v>
      </c>
      <c r="EX13" s="36">
        <f t="shared" si="70"/>
        <v>49821516</v>
      </c>
      <c r="EY13" s="36">
        <f t="shared" si="70"/>
        <v>0</v>
      </c>
      <c r="EZ13" s="36">
        <f t="shared" si="70"/>
        <v>0</v>
      </c>
      <c r="FA13" s="36">
        <f t="shared" si="70"/>
        <v>0</v>
      </c>
      <c r="FB13" s="36">
        <f t="shared" si="70"/>
        <v>0</v>
      </c>
      <c r="FC13" s="36">
        <f t="shared" si="70"/>
        <v>0</v>
      </c>
      <c r="FD13" s="36">
        <f t="shared" si="70"/>
        <v>0</v>
      </c>
      <c r="FE13" s="36">
        <f t="shared" si="70"/>
        <v>0</v>
      </c>
      <c r="FF13" s="36">
        <f t="shared" si="70"/>
        <v>0</v>
      </c>
      <c r="FG13" s="36">
        <f t="shared" ref="FG13:FJ29" si="71">EM13+EQ13+EU13+EY13+FC13</f>
        <v>578</v>
      </c>
      <c r="FH13" s="36">
        <f t="shared" si="71"/>
        <v>60956724</v>
      </c>
      <c r="FI13" s="36">
        <f t="shared" si="71"/>
        <v>1505</v>
      </c>
      <c r="FJ13" s="36">
        <f t="shared" si="71"/>
        <v>121996740</v>
      </c>
      <c r="FK13" s="36">
        <f t="shared" ref="FK13:FL29" si="72">FG13+FI13</f>
        <v>2083</v>
      </c>
      <c r="FL13" s="36">
        <f t="shared" si="72"/>
        <v>182953464</v>
      </c>
    </row>
    <row r="14" spans="1:168" s="22" customFormat="1" ht="12.75" customHeight="1" x14ac:dyDescent="0.2">
      <c r="A14" s="37">
        <v>3</v>
      </c>
      <c r="B14" s="38" t="s">
        <v>78</v>
      </c>
      <c r="C14" s="36">
        <v>0</v>
      </c>
      <c r="D14" s="36">
        <f t="shared" si="0"/>
        <v>0</v>
      </c>
      <c r="E14" s="36">
        <v>0</v>
      </c>
      <c r="F14" s="36">
        <f t="shared" si="1"/>
        <v>0</v>
      </c>
      <c r="G14" s="36">
        <v>54</v>
      </c>
      <c r="H14" s="36">
        <f t="shared" si="2"/>
        <v>4698648</v>
      </c>
      <c r="I14" s="36">
        <v>108</v>
      </c>
      <c r="J14" s="36">
        <f t="shared" si="3"/>
        <v>7630848</v>
      </c>
      <c r="K14" s="36">
        <v>861</v>
      </c>
      <c r="L14" s="36">
        <f t="shared" si="4"/>
        <v>85610952</v>
      </c>
      <c r="M14" s="36">
        <v>2050</v>
      </c>
      <c r="N14" s="36">
        <f t="shared" si="5"/>
        <v>165533400</v>
      </c>
      <c r="O14" s="36">
        <v>10</v>
      </c>
      <c r="P14" s="36">
        <f t="shared" si="6"/>
        <v>1160160</v>
      </c>
      <c r="Q14" s="36">
        <v>0</v>
      </c>
      <c r="R14" s="36">
        <f t="shared" si="7"/>
        <v>0</v>
      </c>
      <c r="S14" s="36">
        <v>0</v>
      </c>
      <c r="T14" s="36">
        <f t="shared" si="8"/>
        <v>0</v>
      </c>
      <c r="U14" s="36">
        <v>37</v>
      </c>
      <c r="V14" s="36">
        <f t="shared" si="9"/>
        <v>3485400</v>
      </c>
      <c r="W14" s="36">
        <v>0</v>
      </c>
      <c r="X14" s="36">
        <f t="shared" si="10"/>
        <v>0</v>
      </c>
      <c r="Y14" s="36">
        <v>0</v>
      </c>
      <c r="Z14" s="36">
        <f t="shared" si="11"/>
        <v>0</v>
      </c>
      <c r="AA14" s="36">
        <v>0</v>
      </c>
      <c r="AB14" s="36">
        <f t="shared" si="12"/>
        <v>0</v>
      </c>
      <c r="AC14" s="36">
        <v>0</v>
      </c>
      <c r="AD14" s="36">
        <f t="shared" si="13"/>
        <v>0</v>
      </c>
      <c r="AE14" s="36">
        <v>0</v>
      </c>
      <c r="AF14" s="36">
        <f t="shared" si="14"/>
        <v>0</v>
      </c>
      <c r="AG14" s="36">
        <v>0</v>
      </c>
      <c r="AH14" s="36">
        <f t="shared" si="15"/>
        <v>0</v>
      </c>
      <c r="AI14" s="36">
        <v>0</v>
      </c>
      <c r="AJ14" s="36">
        <f t="shared" si="16"/>
        <v>0</v>
      </c>
      <c r="AK14" s="36">
        <v>0</v>
      </c>
      <c r="AL14" s="36">
        <f t="shared" si="17"/>
        <v>0</v>
      </c>
      <c r="AM14" s="36">
        <v>0</v>
      </c>
      <c r="AN14" s="36">
        <f t="shared" si="18"/>
        <v>0</v>
      </c>
      <c r="AO14" s="36">
        <v>0</v>
      </c>
      <c r="AP14" s="36">
        <f t="shared" si="19"/>
        <v>0</v>
      </c>
      <c r="AQ14" s="36">
        <v>0</v>
      </c>
      <c r="AR14" s="36">
        <f t="shared" si="20"/>
        <v>0</v>
      </c>
      <c r="AS14" s="36">
        <v>0</v>
      </c>
      <c r="AT14" s="36">
        <f t="shared" si="21"/>
        <v>0</v>
      </c>
      <c r="AU14" s="36">
        <v>0</v>
      </c>
      <c r="AV14" s="36">
        <f t="shared" si="22"/>
        <v>0</v>
      </c>
      <c r="AW14" s="36">
        <v>0</v>
      </c>
      <c r="AX14" s="36">
        <f t="shared" si="23"/>
        <v>0</v>
      </c>
      <c r="AY14" s="36">
        <v>0</v>
      </c>
      <c r="AZ14" s="36">
        <f t="shared" si="24"/>
        <v>0</v>
      </c>
      <c r="BA14" s="36">
        <v>0</v>
      </c>
      <c r="BB14" s="36">
        <f t="shared" si="25"/>
        <v>0</v>
      </c>
      <c r="BC14" s="36">
        <v>0</v>
      </c>
      <c r="BD14" s="36">
        <f t="shared" si="26"/>
        <v>0</v>
      </c>
      <c r="BE14" s="36">
        <v>0</v>
      </c>
      <c r="BF14" s="36">
        <f t="shared" si="27"/>
        <v>0</v>
      </c>
      <c r="BG14" s="36">
        <v>0</v>
      </c>
      <c r="BH14" s="36">
        <f t="shared" si="28"/>
        <v>0</v>
      </c>
      <c r="BI14" s="36">
        <v>0</v>
      </c>
      <c r="BJ14" s="36">
        <f t="shared" si="29"/>
        <v>0</v>
      </c>
      <c r="BK14" s="36">
        <v>0</v>
      </c>
      <c r="BL14" s="36">
        <f t="shared" si="30"/>
        <v>0</v>
      </c>
      <c r="BM14" s="36">
        <v>0</v>
      </c>
      <c r="BN14" s="36">
        <f t="shared" si="31"/>
        <v>0</v>
      </c>
      <c r="BO14" s="36">
        <v>62</v>
      </c>
      <c r="BP14" s="36">
        <f t="shared" si="32"/>
        <v>6832896</v>
      </c>
      <c r="BQ14" s="36">
        <v>149</v>
      </c>
      <c r="BR14" s="36">
        <f t="shared" si="33"/>
        <v>12106548</v>
      </c>
      <c r="BS14" s="36">
        <v>0</v>
      </c>
      <c r="BT14" s="36">
        <f t="shared" si="34"/>
        <v>0</v>
      </c>
      <c r="BU14" s="36">
        <v>38</v>
      </c>
      <c r="BV14" s="36">
        <f t="shared" si="35"/>
        <v>3528528</v>
      </c>
      <c r="BW14" s="36">
        <v>0</v>
      </c>
      <c r="BX14" s="36">
        <f t="shared" si="36"/>
        <v>0</v>
      </c>
      <c r="BY14" s="36">
        <v>0</v>
      </c>
      <c r="BZ14" s="36">
        <f t="shared" si="37"/>
        <v>0</v>
      </c>
      <c r="CA14" s="36">
        <v>0</v>
      </c>
      <c r="CB14" s="36">
        <f t="shared" si="38"/>
        <v>0</v>
      </c>
      <c r="CC14" s="36">
        <v>0</v>
      </c>
      <c r="CD14" s="36">
        <f t="shared" si="39"/>
        <v>0</v>
      </c>
      <c r="CE14" s="36">
        <v>0</v>
      </c>
      <c r="CF14" s="36">
        <f t="shared" si="40"/>
        <v>0</v>
      </c>
      <c r="CG14" s="36">
        <v>0</v>
      </c>
      <c r="CH14" s="36">
        <f t="shared" si="41"/>
        <v>0</v>
      </c>
      <c r="CI14" s="36">
        <v>43</v>
      </c>
      <c r="CJ14" s="36">
        <f t="shared" si="42"/>
        <v>7229676</v>
      </c>
      <c r="CK14" s="36">
        <v>54</v>
      </c>
      <c r="CL14" s="36">
        <f t="shared" si="43"/>
        <v>5951232</v>
      </c>
      <c r="CM14" s="36">
        <v>0</v>
      </c>
      <c r="CN14" s="36">
        <f t="shared" si="44"/>
        <v>0</v>
      </c>
      <c r="CO14" s="36">
        <v>19</v>
      </c>
      <c r="CP14" s="36">
        <f t="shared" si="45"/>
        <v>2393088</v>
      </c>
      <c r="CQ14" s="36">
        <v>0</v>
      </c>
      <c r="CR14" s="36">
        <f t="shared" si="46"/>
        <v>0</v>
      </c>
      <c r="CS14" s="36">
        <v>0</v>
      </c>
      <c r="CT14" s="36">
        <f t="shared" si="47"/>
        <v>0</v>
      </c>
      <c r="CU14" s="36">
        <v>0</v>
      </c>
      <c r="CV14" s="36">
        <f t="shared" si="48"/>
        <v>0</v>
      </c>
      <c r="CW14" s="36">
        <v>0</v>
      </c>
      <c r="CX14" s="36">
        <f t="shared" si="49"/>
        <v>0</v>
      </c>
      <c r="CY14" s="36">
        <v>0</v>
      </c>
      <c r="CZ14" s="36">
        <f t="shared" si="50"/>
        <v>0</v>
      </c>
      <c r="DA14" s="36">
        <v>0</v>
      </c>
      <c r="DB14" s="36">
        <f t="shared" si="51"/>
        <v>0</v>
      </c>
      <c r="DC14" s="36">
        <v>9</v>
      </c>
      <c r="DD14" s="36">
        <f t="shared" si="52"/>
        <v>1538568</v>
      </c>
      <c r="DE14" s="36">
        <v>23</v>
      </c>
      <c r="DF14" s="36">
        <f t="shared" si="53"/>
        <v>3867036</v>
      </c>
      <c r="DG14" s="36">
        <v>0</v>
      </c>
      <c r="DH14" s="36">
        <f t="shared" si="54"/>
        <v>0</v>
      </c>
      <c r="DI14" s="36">
        <v>0</v>
      </c>
      <c r="DJ14" s="36">
        <f t="shared" si="55"/>
        <v>0</v>
      </c>
      <c r="DK14" s="36">
        <v>0</v>
      </c>
      <c r="DL14" s="36">
        <f t="shared" si="56"/>
        <v>0</v>
      </c>
      <c r="DM14" s="36">
        <v>0</v>
      </c>
      <c r="DN14" s="36">
        <f t="shared" si="57"/>
        <v>0</v>
      </c>
      <c r="DO14" s="36">
        <v>0</v>
      </c>
      <c r="DP14" s="36">
        <f t="shared" si="58"/>
        <v>0</v>
      </c>
      <c r="DQ14" s="36">
        <v>0</v>
      </c>
      <c r="DR14" s="36">
        <f t="shared" si="59"/>
        <v>0</v>
      </c>
      <c r="DS14" s="36">
        <v>0</v>
      </c>
      <c r="DT14" s="36">
        <f t="shared" si="60"/>
        <v>0</v>
      </c>
      <c r="DU14" s="36">
        <v>0</v>
      </c>
      <c r="DV14" s="36">
        <f t="shared" si="61"/>
        <v>0</v>
      </c>
      <c r="DW14" s="36">
        <v>3</v>
      </c>
      <c r="DX14" s="36">
        <f t="shared" si="62"/>
        <v>1194804</v>
      </c>
      <c r="DY14" s="36">
        <v>7</v>
      </c>
      <c r="DZ14" s="36">
        <f t="shared" si="63"/>
        <v>2748396</v>
      </c>
      <c r="EA14" s="36">
        <v>0</v>
      </c>
      <c r="EB14" s="36">
        <f t="shared" si="64"/>
        <v>0</v>
      </c>
      <c r="EC14" s="36">
        <v>0</v>
      </c>
      <c r="ED14" s="36">
        <f t="shared" si="65"/>
        <v>0</v>
      </c>
      <c r="EE14" s="36">
        <v>0</v>
      </c>
      <c r="EF14" s="36">
        <f t="shared" si="66"/>
        <v>0</v>
      </c>
      <c r="EG14" s="36">
        <v>0</v>
      </c>
      <c r="EH14" s="36">
        <f t="shared" si="67"/>
        <v>0</v>
      </c>
      <c r="EI14" s="36">
        <v>0</v>
      </c>
      <c r="EJ14" s="36">
        <f t="shared" si="68"/>
        <v>0</v>
      </c>
      <c r="EK14" s="36">
        <v>0</v>
      </c>
      <c r="EL14" s="36">
        <f t="shared" si="69"/>
        <v>0</v>
      </c>
      <c r="EM14" s="36">
        <f t="shared" si="70"/>
        <v>0</v>
      </c>
      <c r="EN14" s="36">
        <f t="shared" si="70"/>
        <v>0</v>
      </c>
      <c r="EO14" s="36">
        <f t="shared" si="70"/>
        <v>0</v>
      </c>
      <c r="EP14" s="36">
        <f t="shared" si="70"/>
        <v>0</v>
      </c>
      <c r="EQ14" s="36">
        <f t="shared" si="70"/>
        <v>171</v>
      </c>
      <c r="ER14" s="36">
        <f t="shared" si="70"/>
        <v>21494592</v>
      </c>
      <c r="ES14" s="36">
        <f t="shared" si="70"/>
        <v>341</v>
      </c>
      <c r="ET14" s="36">
        <f t="shared" si="70"/>
        <v>32304060</v>
      </c>
      <c r="EU14" s="36">
        <f t="shared" si="70"/>
        <v>861</v>
      </c>
      <c r="EV14" s="36">
        <f t="shared" si="70"/>
        <v>85610952</v>
      </c>
      <c r="EW14" s="36">
        <f t="shared" si="70"/>
        <v>2107</v>
      </c>
      <c r="EX14" s="36">
        <f t="shared" si="70"/>
        <v>171455016</v>
      </c>
      <c r="EY14" s="36">
        <f t="shared" si="70"/>
        <v>10</v>
      </c>
      <c r="EZ14" s="36">
        <f t="shared" si="70"/>
        <v>1160160</v>
      </c>
      <c r="FA14" s="36">
        <f t="shared" si="70"/>
        <v>0</v>
      </c>
      <c r="FB14" s="36">
        <f t="shared" si="70"/>
        <v>0</v>
      </c>
      <c r="FC14" s="36">
        <f t="shared" si="70"/>
        <v>0</v>
      </c>
      <c r="FD14" s="36">
        <f t="shared" si="70"/>
        <v>0</v>
      </c>
      <c r="FE14" s="36">
        <f t="shared" si="70"/>
        <v>37</v>
      </c>
      <c r="FF14" s="36">
        <f t="shared" si="70"/>
        <v>3485400</v>
      </c>
      <c r="FG14" s="36">
        <f t="shared" si="71"/>
        <v>1042</v>
      </c>
      <c r="FH14" s="36">
        <f t="shared" si="71"/>
        <v>108265704</v>
      </c>
      <c r="FI14" s="36">
        <f t="shared" si="71"/>
        <v>2485</v>
      </c>
      <c r="FJ14" s="36">
        <f t="shared" si="71"/>
        <v>207244476</v>
      </c>
      <c r="FK14" s="36">
        <f t="shared" si="72"/>
        <v>3527</v>
      </c>
      <c r="FL14" s="36">
        <f t="shared" si="72"/>
        <v>315510180</v>
      </c>
    </row>
    <row r="15" spans="1:168" s="22" customFormat="1" ht="12.75" customHeight="1" x14ac:dyDescent="0.2">
      <c r="A15" s="37">
        <v>4</v>
      </c>
      <c r="B15" s="38" t="s">
        <v>79</v>
      </c>
      <c r="C15" s="36">
        <v>163</v>
      </c>
      <c r="D15" s="36">
        <f t="shared" si="0"/>
        <v>6754068</v>
      </c>
      <c r="E15" s="36">
        <v>0</v>
      </c>
      <c r="F15" s="36">
        <f t="shared" si="1"/>
        <v>0</v>
      </c>
      <c r="G15" s="36">
        <v>0</v>
      </c>
      <c r="H15" s="36">
        <f t="shared" si="2"/>
        <v>0</v>
      </c>
      <c r="I15" s="36">
        <v>0</v>
      </c>
      <c r="J15" s="36">
        <f t="shared" si="3"/>
        <v>0</v>
      </c>
      <c r="K15" s="36">
        <v>680</v>
      </c>
      <c r="L15" s="36">
        <f t="shared" si="4"/>
        <v>67613760</v>
      </c>
      <c r="M15" s="36">
        <v>12166</v>
      </c>
      <c r="N15" s="36">
        <f t="shared" si="5"/>
        <v>982380168</v>
      </c>
      <c r="O15" s="36">
        <v>0</v>
      </c>
      <c r="P15" s="36">
        <f t="shared" si="6"/>
        <v>0</v>
      </c>
      <c r="Q15" s="36">
        <v>0</v>
      </c>
      <c r="R15" s="36">
        <f t="shared" si="7"/>
        <v>0</v>
      </c>
      <c r="S15" s="36">
        <v>0</v>
      </c>
      <c r="T15" s="36">
        <f t="shared" si="8"/>
        <v>0</v>
      </c>
      <c r="U15" s="36">
        <v>28</v>
      </c>
      <c r="V15" s="36">
        <f t="shared" si="9"/>
        <v>2637600</v>
      </c>
      <c r="W15" s="36">
        <v>0</v>
      </c>
      <c r="X15" s="36">
        <f t="shared" si="10"/>
        <v>0</v>
      </c>
      <c r="Y15" s="36">
        <v>0</v>
      </c>
      <c r="Z15" s="36">
        <f t="shared" si="11"/>
        <v>0</v>
      </c>
      <c r="AA15" s="36">
        <v>0</v>
      </c>
      <c r="AB15" s="36">
        <f t="shared" si="12"/>
        <v>0</v>
      </c>
      <c r="AC15" s="36">
        <v>0</v>
      </c>
      <c r="AD15" s="36">
        <f t="shared" si="13"/>
        <v>0</v>
      </c>
      <c r="AE15" s="36">
        <v>0</v>
      </c>
      <c r="AF15" s="36">
        <f t="shared" si="14"/>
        <v>0</v>
      </c>
      <c r="AG15" s="36">
        <v>0</v>
      </c>
      <c r="AH15" s="36">
        <f t="shared" si="15"/>
        <v>0</v>
      </c>
      <c r="AI15" s="36">
        <v>0</v>
      </c>
      <c r="AJ15" s="36">
        <f t="shared" si="16"/>
        <v>0</v>
      </c>
      <c r="AK15" s="36">
        <v>0</v>
      </c>
      <c r="AL15" s="36">
        <f t="shared" si="17"/>
        <v>0</v>
      </c>
      <c r="AM15" s="36">
        <v>0</v>
      </c>
      <c r="AN15" s="36">
        <f t="shared" si="18"/>
        <v>0</v>
      </c>
      <c r="AO15" s="36">
        <v>0</v>
      </c>
      <c r="AP15" s="36">
        <f t="shared" si="19"/>
        <v>0</v>
      </c>
      <c r="AQ15" s="36">
        <v>0</v>
      </c>
      <c r="AR15" s="36">
        <f t="shared" si="20"/>
        <v>0</v>
      </c>
      <c r="AS15" s="36">
        <v>0</v>
      </c>
      <c r="AT15" s="36">
        <f t="shared" si="21"/>
        <v>0</v>
      </c>
      <c r="AU15" s="36">
        <v>0</v>
      </c>
      <c r="AV15" s="36">
        <f t="shared" si="22"/>
        <v>0</v>
      </c>
      <c r="AW15" s="36">
        <v>0</v>
      </c>
      <c r="AX15" s="36">
        <f t="shared" si="23"/>
        <v>0</v>
      </c>
      <c r="AY15" s="36">
        <v>0</v>
      </c>
      <c r="AZ15" s="36">
        <f t="shared" si="24"/>
        <v>0</v>
      </c>
      <c r="BA15" s="36">
        <v>0</v>
      </c>
      <c r="BB15" s="36">
        <f t="shared" si="25"/>
        <v>0</v>
      </c>
      <c r="BC15" s="36">
        <v>0</v>
      </c>
      <c r="BD15" s="36">
        <f t="shared" si="26"/>
        <v>0</v>
      </c>
      <c r="BE15" s="36">
        <v>0</v>
      </c>
      <c r="BF15" s="36">
        <f t="shared" si="27"/>
        <v>0</v>
      </c>
      <c r="BG15" s="36">
        <v>0</v>
      </c>
      <c r="BH15" s="36">
        <f t="shared" si="28"/>
        <v>0</v>
      </c>
      <c r="BI15" s="36">
        <v>0</v>
      </c>
      <c r="BJ15" s="36">
        <f t="shared" si="29"/>
        <v>0</v>
      </c>
      <c r="BK15" s="36">
        <v>0</v>
      </c>
      <c r="BL15" s="36">
        <f t="shared" si="30"/>
        <v>0</v>
      </c>
      <c r="BM15" s="36">
        <v>0</v>
      </c>
      <c r="BN15" s="36">
        <f t="shared" si="31"/>
        <v>0</v>
      </c>
      <c r="BO15" s="36">
        <v>0</v>
      </c>
      <c r="BP15" s="36">
        <f t="shared" si="32"/>
        <v>0</v>
      </c>
      <c r="BQ15" s="36">
        <v>0</v>
      </c>
      <c r="BR15" s="36">
        <f t="shared" si="33"/>
        <v>0</v>
      </c>
      <c r="BS15" s="36">
        <v>0</v>
      </c>
      <c r="BT15" s="36">
        <f t="shared" si="34"/>
        <v>0</v>
      </c>
      <c r="BU15" s="36">
        <v>142</v>
      </c>
      <c r="BV15" s="36">
        <f t="shared" si="35"/>
        <v>13185552</v>
      </c>
      <c r="BW15" s="36">
        <v>0</v>
      </c>
      <c r="BX15" s="36">
        <f t="shared" si="36"/>
        <v>0</v>
      </c>
      <c r="BY15" s="36">
        <v>0</v>
      </c>
      <c r="BZ15" s="36">
        <f t="shared" si="37"/>
        <v>0</v>
      </c>
      <c r="CA15" s="36">
        <v>0</v>
      </c>
      <c r="CB15" s="36">
        <f t="shared" si="38"/>
        <v>0</v>
      </c>
      <c r="CC15" s="36">
        <v>0</v>
      </c>
      <c r="CD15" s="36">
        <f t="shared" si="39"/>
        <v>0</v>
      </c>
      <c r="CE15" s="36">
        <v>0</v>
      </c>
      <c r="CF15" s="36">
        <f t="shared" si="40"/>
        <v>0</v>
      </c>
      <c r="CG15" s="36">
        <v>0</v>
      </c>
      <c r="CH15" s="36">
        <f t="shared" si="41"/>
        <v>0</v>
      </c>
      <c r="CI15" s="36">
        <v>0</v>
      </c>
      <c r="CJ15" s="36">
        <f t="shared" si="42"/>
        <v>0</v>
      </c>
      <c r="CK15" s="36">
        <v>0</v>
      </c>
      <c r="CL15" s="36">
        <f t="shared" si="43"/>
        <v>0</v>
      </c>
      <c r="CM15" s="36">
        <v>0</v>
      </c>
      <c r="CN15" s="36">
        <f t="shared" si="44"/>
        <v>0</v>
      </c>
      <c r="CO15" s="36">
        <v>0</v>
      </c>
      <c r="CP15" s="36">
        <f t="shared" si="45"/>
        <v>0</v>
      </c>
      <c r="CQ15" s="36">
        <v>0</v>
      </c>
      <c r="CR15" s="36">
        <f t="shared" si="46"/>
        <v>0</v>
      </c>
      <c r="CS15" s="36">
        <v>0</v>
      </c>
      <c r="CT15" s="36">
        <f t="shared" si="47"/>
        <v>0</v>
      </c>
      <c r="CU15" s="36">
        <v>0</v>
      </c>
      <c r="CV15" s="36">
        <f t="shared" si="48"/>
        <v>0</v>
      </c>
      <c r="CW15" s="36">
        <v>0</v>
      </c>
      <c r="CX15" s="36">
        <f t="shared" si="49"/>
        <v>0</v>
      </c>
      <c r="CY15" s="36">
        <v>0</v>
      </c>
      <c r="CZ15" s="36">
        <f t="shared" si="50"/>
        <v>0</v>
      </c>
      <c r="DA15" s="36">
        <v>0</v>
      </c>
      <c r="DB15" s="36">
        <f t="shared" si="51"/>
        <v>0</v>
      </c>
      <c r="DC15" s="36">
        <v>0</v>
      </c>
      <c r="DD15" s="36">
        <f t="shared" si="52"/>
        <v>0</v>
      </c>
      <c r="DE15" s="36">
        <v>0</v>
      </c>
      <c r="DF15" s="36">
        <f t="shared" si="53"/>
        <v>0</v>
      </c>
      <c r="DG15" s="36">
        <v>0</v>
      </c>
      <c r="DH15" s="36">
        <f t="shared" si="54"/>
        <v>0</v>
      </c>
      <c r="DI15" s="36">
        <v>0</v>
      </c>
      <c r="DJ15" s="36">
        <f t="shared" si="55"/>
        <v>0</v>
      </c>
      <c r="DK15" s="36">
        <v>0</v>
      </c>
      <c r="DL15" s="36">
        <f t="shared" si="56"/>
        <v>0</v>
      </c>
      <c r="DM15" s="36">
        <v>0</v>
      </c>
      <c r="DN15" s="36">
        <f t="shared" si="57"/>
        <v>0</v>
      </c>
      <c r="DO15" s="36">
        <v>0</v>
      </c>
      <c r="DP15" s="36">
        <f t="shared" si="58"/>
        <v>0</v>
      </c>
      <c r="DQ15" s="36">
        <v>0</v>
      </c>
      <c r="DR15" s="36">
        <f t="shared" si="59"/>
        <v>0</v>
      </c>
      <c r="DS15" s="36">
        <v>0</v>
      </c>
      <c r="DT15" s="36">
        <f t="shared" si="60"/>
        <v>0</v>
      </c>
      <c r="DU15" s="36">
        <v>0</v>
      </c>
      <c r="DV15" s="36">
        <f t="shared" si="61"/>
        <v>0</v>
      </c>
      <c r="DW15" s="36">
        <v>0</v>
      </c>
      <c r="DX15" s="36">
        <f t="shared" si="62"/>
        <v>0</v>
      </c>
      <c r="DY15" s="36">
        <v>0</v>
      </c>
      <c r="DZ15" s="36">
        <f t="shared" si="63"/>
        <v>0</v>
      </c>
      <c r="EA15" s="36">
        <v>0</v>
      </c>
      <c r="EB15" s="36">
        <f t="shared" si="64"/>
        <v>0</v>
      </c>
      <c r="EC15" s="36">
        <v>0</v>
      </c>
      <c r="ED15" s="36">
        <f t="shared" si="65"/>
        <v>0</v>
      </c>
      <c r="EE15" s="36">
        <v>0</v>
      </c>
      <c r="EF15" s="36">
        <f t="shared" si="66"/>
        <v>0</v>
      </c>
      <c r="EG15" s="36">
        <v>0</v>
      </c>
      <c r="EH15" s="36">
        <f t="shared" si="67"/>
        <v>0</v>
      </c>
      <c r="EI15" s="36">
        <v>0</v>
      </c>
      <c r="EJ15" s="36">
        <f t="shared" si="68"/>
        <v>0</v>
      </c>
      <c r="EK15" s="36">
        <v>0</v>
      </c>
      <c r="EL15" s="36">
        <f t="shared" si="69"/>
        <v>0</v>
      </c>
      <c r="EM15" s="36">
        <f t="shared" si="70"/>
        <v>163</v>
      </c>
      <c r="EN15" s="36">
        <f t="shared" si="70"/>
        <v>6754068</v>
      </c>
      <c r="EO15" s="36">
        <f t="shared" si="70"/>
        <v>0</v>
      </c>
      <c r="EP15" s="36">
        <f t="shared" si="70"/>
        <v>0</v>
      </c>
      <c r="EQ15" s="36">
        <f t="shared" si="70"/>
        <v>0</v>
      </c>
      <c r="ER15" s="36">
        <f t="shared" si="70"/>
        <v>0</v>
      </c>
      <c r="ES15" s="36">
        <f t="shared" si="70"/>
        <v>0</v>
      </c>
      <c r="ET15" s="36">
        <f t="shared" si="70"/>
        <v>0</v>
      </c>
      <c r="EU15" s="36">
        <f t="shared" si="70"/>
        <v>680</v>
      </c>
      <c r="EV15" s="36">
        <f t="shared" si="70"/>
        <v>67613760</v>
      </c>
      <c r="EW15" s="36">
        <f t="shared" si="70"/>
        <v>12308</v>
      </c>
      <c r="EX15" s="36">
        <f t="shared" si="70"/>
        <v>995565720</v>
      </c>
      <c r="EY15" s="36">
        <f t="shared" si="70"/>
        <v>0</v>
      </c>
      <c r="EZ15" s="36">
        <f t="shared" si="70"/>
        <v>0</v>
      </c>
      <c r="FA15" s="36">
        <f t="shared" si="70"/>
        <v>0</v>
      </c>
      <c r="FB15" s="36">
        <f t="shared" si="70"/>
        <v>0</v>
      </c>
      <c r="FC15" s="36">
        <f t="shared" si="70"/>
        <v>0</v>
      </c>
      <c r="FD15" s="36">
        <f t="shared" si="70"/>
        <v>0</v>
      </c>
      <c r="FE15" s="36">
        <f t="shared" si="70"/>
        <v>28</v>
      </c>
      <c r="FF15" s="36">
        <f t="shared" si="70"/>
        <v>2637600</v>
      </c>
      <c r="FG15" s="36">
        <f t="shared" si="71"/>
        <v>843</v>
      </c>
      <c r="FH15" s="36">
        <f t="shared" si="71"/>
        <v>74367828</v>
      </c>
      <c r="FI15" s="36">
        <f t="shared" si="71"/>
        <v>12336</v>
      </c>
      <c r="FJ15" s="36">
        <f t="shared" si="71"/>
        <v>998203320</v>
      </c>
      <c r="FK15" s="36">
        <f t="shared" si="72"/>
        <v>13179</v>
      </c>
      <c r="FL15" s="36">
        <f t="shared" si="72"/>
        <v>1072571148</v>
      </c>
    </row>
    <row r="16" spans="1:168" s="22" customFormat="1" ht="12.75" customHeight="1" x14ac:dyDescent="0.2">
      <c r="A16" s="37">
        <v>5</v>
      </c>
      <c r="B16" s="38" t="s">
        <v>80</v>
      </c>
      <c r="C16" s="36">
        <v>0</v>
      </c>
      <c r="D16" s="36">
        <f t="shared" si="0"/>
        <v>0</v>
      </c>
      <c r="E16" s="36">
        <v>0</v>
      </c>
      <c r="F16" s="36">
        <f t="shared" si="1"/>
        <v>0</v>
      </c>
      <c r="G16" s="36">
        <v>521</v>
      </c>
      <c r="H16" s="36">
        <f t="shared" si="2"/>
        <v>45333252</v>
      </c>
      <c r="I16" s="36">
        <v>1482</v>
      </c>
      <c r="J16" s="36">
        <f t="shared" si="3"/>
        <v>104712192</v>
      </c>
      <c r="K16" s="36">
        <v>1206</v>
      </c>
      <c r="L16" s="36">
        <f t="shared" si="4"/>
        <v>119914992</v>
      </c>
      <c r="M16" s="36">
        <v>3176</v>
      </c>
      <c r="N16" s="36">
        <f t="shared" si="5"/>
        <v>256455648</v>
      </c>
      <c r="O16" s="36">
        <v>0</v>
      </c>
      <c r="P16" s="36">
        <f t="shared" si="6"/>
        <v>0</v>
      </c>
      <c r="Q16" s="36">
        <v>0</v>
      </c>
      <c r="R16" s="36">
        <f t="shared" si="7"/>
        <v>0</v>
      </c>
      <c r="S16" s="36">
        <v>0</v>
      </c>
      <c r="T16" s="36">
        <f t="shared" si="8"/>
        <v>0</v>
      </c>
      <c r="U16" s="36">
        <v>23</v>
      </c>
      <c r="V16" s="36">
        <f t="shared" si="9"/>
        <v>2166600</v>
      </c>
      <c r="W16" s="36">
        <v>0</v>
      </c>
      <c r="X16" s="36">
        <f t="shared" si="10"/>
        <v>0</v>
      </c>
      <c r="Y16" s="36">
        <v>0</v>
      </c>
      <c r="Z16" s="36">
        <f t="shared" si="11"/>
        <v>0</v>
      </c>
      <c r="AA16" s="36">
        <v>32</v>
      </c>
      <c r="AB16" s="36">
        <f t="shared" si="12"/>
        <v>3526656</v>
      </c>
      <c r="AC16" s="36">
        <v>64</v>
      </c>
      <c r="AD16" s="36">
        <f t="shared" si="13"/>
        <v>5200128</v>
      </c>
      <c r="AE16" s="36">
        <v>24</v>
      </c>
      <c r="AF16" s="36">
        <f t="shared" si="14"/>
        <v>3022848</v>
      </c>
      <c r="AG16" s="36">
        <v>87</v>
      </c>
      <c r="AH16" s="36">
        <f t="shared" si="15"/>
        <v>8078472</v>
      </c>
      <c r="AI16" s="36">
        <v>0</v>
      </c>
      <c r="AJ16" s="36">
        <f t="shared" si="16"/>
        <v>0</v>
      </c>
      <c r="AK16" s="36">
        <v>0</v>
      </c>
      <c r="AL16" s="36">
        <f t="shared" si="17"/>
        <v>0</v>
      </c>
      <c r="AM16" s="36">
        <v>0</v>
      </c>
      <c r="AN16" s="36">
        <f t="shared" si="18"/>
        <v>0</v>
      </c>
      <c r="AO16" s="36">
        <v>0</v>
      </c>
      <c r="AP16" s="36">
        <f t="shared" si="19"/>
        <v>0</v>
      </c>
      <c r="AQ16" s="36">
        <v>0</v>
      </c>
      <c r="AR16" s="36">
        <f t="shared" si="20"/>
        <v>0</v>
      </c>
      <c r="AS16" s="36">
        <v>0</v>
      </c>
      <c r="AT16" s="36">
        <f t="shared" si="21"/>
        <v>0</v>
      </c>
      <c r="AU16" s="36">
        <v>0</v>
      </c>
      <c r="AV16" s="36">
        <f t="shared" si="22"/>
        <v>0</v>
      </c>
      <c r="AW16" s="36">
        <v>0</v>
      </c>
      <c r="AX16" s="36">
        <f t="shared" si="23"/>
        <v>0</v>
      </c>
      <c r="AY16" s="36">
        <v>0</v>
      </c>
      <c r="AZ16" s="36">
        <f t="shared" si="24"/>
        <v>0</v>
      </c>
      <c r="BA16" s="36">
        <v>0</v>
      </c>
      <c r="BB16" s="36">
        <f t="shared" si="25"/>
        <v>0</v>
      </c>
      <c r="BC16" s="36">
        <v>0</v>
      </c>
      <c r="BD16" s="36">
        <f t="shared" si="26"/>
        <v>0</v>
      </c>
      <c r="BE16" s="36">
        <v>0</v>
      </c>
      <c r="BF16" s="36">
        <f t="shared" si="27"/>
        <v>0</v>
      </c>
      <c r="BG16" s="36">
        <v>0</v>
      </c>
      <c r="BH16" s="36">
        <f t="shared" si="28"/>
        <v>0</v>
      </c>
      <c r="BI16" s="36">
        <v>0</v>
      </c>
      <c r="BJ16" s="36">
        <f t="shared" si="29"/>
        <v>0</v>
      </c>
      <c r="BK16" s="36">
        <v>0</v>
      </c>
      <c r="BL16" s="36">
        <f t="shared" si="30"/>
        <v>0</v>
      </c>
      <c r="BM16" s="36">
        <v>0</v>
      </c>
      <c r="BN16" s="36">
        <f t="shared" si="31"/>
        <v>0</v>
      </c>
      <c r="BO16" s="36">
        <v>53</v>
      </c>
      <c r="BP16" s="36">
        <f t="shared" si="32"/>
        <v>5841024</v>
      </c>
      <c r="BQ16" s="36">
        <v>9</v>
      </c>
      <c r="BR16" s="36">
        <f t="shared" si="33"/>
        <v>731268</v>
      </c>
      <c r="BS16" s="36">
        <v>147</v>
      </c>
      <c r="BT16" s="36">
        <f t="shared" si="34"/>
        <v>18514944</v>
      </c>
      <c r="BU16" s="36">
        <v>425</v>
      </c>
      <c r="BV16" s="36">
        <f t="shared" si="35"/>
        <v>39463800</v>
      </c>
      <c r="BW16" s="36">
        <v>0</v>
      </c>
      <c r="BX16" s="36">
        <f t="shared" si="36"/>
        <v>0</v>
      </c>
      <c r="BY16" s="36">
        <v>0</v>
      </c>
      <c r="BZ16" s="36">
        <f t="shared" si="37"/>
        <v>0</v>
      </c>
      <c r="CA16" s="36">
        <v>0</v>
      </c>
      <c r="CB16" s="36">
        <f t="shared" si="38"/>
        <v>0</v>
      </c>
      <c r="CC16" s="36">
        <v>0</v>
      </c>
      <c r="CD16" s="36">
        <f t="shared" si="39"/>
        <v>0</v>
      </c>
      <c r="CE16" s="36">
        <v>0</v>
      </c>
      <c r="CF16" s="36">
        <f t="shared" si="40"/>
        <v>0</v>
      </c>
      <c r="CG16" s="36">
        <v>0</v>
      </c>
      <c r="CH16" s="36">
        <f t="shared" si="41"/>
        <v>0</v>
      </c>
      <c r="CI16" s="36">
        <v>10</v>
      </c>
      <c r="CJ16" s="36">
        <f t="shared" si="42"/>
        <v>1681320</v>
      </c>
      <c r="CK16" s="36">
        <v>30</v>
      </c>
      <c r="CL16" s="36">
        <f t="shared" si="43"/>
        <v>3306240</v>
      </c>
      <c r="CM16" s="36">
        <v>74</v>
      </c>
      <c r="CN16" s="36">
        <f t="shared" si="44"/>
        <v>14219544</v>
      </c>
      <c r="CO16" s="36">
        <v>67</v>
      </c>
      <c r="CP16" s="36">
        <f t="shared" si="45"/>
        <v>8438784</v>
      </c>
      <c r="CQ16" s="36">
        <v>0</v>
      </c>
      <c r="CR16" s="36">
        <f t="shared" si="46"/>
        <v>0</v>
      </c>
      <c r="CS16" s="36">
        <v>0</v>
      </c>
      <c r="CT16" s="36">
        <f t="shared" si="47"/>
        <v>0</v>
      </c>
      <c r="CU16" s="36">
        <v>0</v>
      </c>
      <c r="CV16" s="36">
        <f t="shared" si="48"/>
        <v>0</v>
      </c>
      <c r="CW16" s="36">
        <v>21</v>
      </c>
      <c r="CX16" s="36">
        <f t="shared" si="49"/>
        <v>3085992</v>
      </c>
      <c r="CY16" s="36">
        <v>0</v>
      </c>
      <c r="CZ16" s="36">
        <f t="shared" si="50"/>
        <v>0</v>
      </c>
      <c r="DA16" s="36">
        <v>0</v>
      </c>
      <c r="DB16" s="36">
        <f t="shared" si="51"/>
        <v>0</v>
      </c>
      <c r="DC16" s="36">
        <v>0</v>
      </c>
      <c r="DD16" s="36">
        <f t="shared" si="52"/>
        <v>0</v>
      </c>
      <c r="DE16" s="36">
        <v>0</v>
      </c>
      <c r="DF16" s="36">
        <f t="shared" si="53"/>
        <v>0</v>
      </c>
      <c r="DG16" s="36">
        <v>1</v>
      </c>
      <c r="DH16" s="36">
        <f t="shared" si="54"/>
        <v>195372</v>
      </c>
      <c r="DI16" s="36">
        <v>20</v>
      </c>
      <c r="DJ16" s="36">
        <f t="shared" si="55"/>
        <v>3843120</v>
      </c>
      <c r="DK16" s="36">
        <v>0</v>
      </c>
      <c r="DL16" s="36">
        <f t="shared" si="56"/>
        <v>0</v>
      </c>
      <c r="DM16" s="36">
        <v>0</v>
      </c>
      <c r="DN16" s="36">
        <f t="shared" si="57"/>
        <v>0</v>
      </c>
      <c r="DO16" s="36">
        <v>0</v>
      </c>
      <c r="DP16" s="36">
        <f t="shared" si="58"/>
        <v>0</v>
      </c>
      <c r="DQ16" s="36">
        <v>0</v>
      </c>
      <c r="DR16" s="36">
        <f t="shared" si="59"/>
        <v>0</v>
      </c>
      <c r="DS16" s="36">
        <v>0</v>
      </c>
      <c r="DT16" s="36">
        <f t="shared" si="60"/>
        <v>0</v>
      </c>
      <c r="DU16" s="36">
        <v>0</v>
      </c>
      <c r="DV16" s="36">
        <f t="shared" si="61"/>
        <v>0</v>
      </c>
      <c r="DW16" s="36">
        <v>0</v>
      </c>
      <c r="DX16" s="36">
        <f t="shared" si="62"/>
        <v>0</v>
      </c>
      <c r="DY16" s="36">
        <v>0</v>
      </c>
      <c r="DZ16" s="36">
        <f t="shared" si="63"/>
        <v>0</v>
      </c>
      <c r="EA16" s="36">
        <v>0</v>
      </c>
      <c r="EB16" s="36">
        <f t="shared" si="64"/>
        <v>0</v>
      </c>
      <c r="EC16" s="36">
        <v>0</v>
      </c>
      <c r="ED16" s="36">
        <f t="shared" si="65"/>
        <v>0</v>
      </c>
      <c r="EE16" s="36">
        <v>0</v>
      </c>
      <c r="EF16" s="36">
        <f t="shared" si="66"/>
        <v>0</v>
      </c>
      <c r="EG16" s="36">
        <v>0</v>
      </c>
      <c r="EH16" s="36">
        <f t="shared" si="67"/>
        <v>0</v>
      </c>
      <c r="EI16" s="36">
        <v>0</v>
      </c>
      <c r="EJ16" s="36">
        <f t="shared" si="68"/>
        <v>0</v>
      </c>
      <c r="EK16" s="36">
        <v>0</v>
      </c>
      <c r="EL16" s="36">
        <f t="shared" si="69"/>
        <v>0</v>
      </c>
      <c r="EM16" s="36">
        <f t="shared" si="70"/>
        <v>0</v>
      </c>
      <c r="EN16" s="36">
        <f t="shared" si="70"/>
        <v>0</v>
      </c>
      <c r="EO16" s="36">
        <f t="shared" si="70"/>
        <v>0</v>
      </c>
      <c r="EP16" s="36">
        <f t="shared" si="70"/>
        <v>0</v>
      </c>
      <c r="EQ16" s="36">
        <f t="shared" si="70"/>
        <v>616</v>
      </c>
      <c r="ER16" s="36">
        <f t="shared" si="70"/>
        <v>56382252</v>
      </c>
      <c r="ES16" s="36">
        <f t="shared" si="70"/>
        <v>1585</v>
      </c>
      <c r="ET16" s="36">
        <f t="shared" si="70"/>
        <v>113949828</v>
      </c>
      <c r="EU16" s="36">
        <f t="shared" si="70"/>
        <v>1452</v>
      </c>
      <c r="EV16" s="36">
        <f t="shared" si="70"/>
        <v>155867700</v>
      </c>
      <c r="EW16" s="36">
        <f t="shared" si="70"/>
        <v>3775</v>
      </c>
      <c r="EX16" s="36">
        <f t="shared" si="70"/>
        <v>316279824</v>
      </c>
      <c r="EY16" s="36">
        <f t="shared" si="70"/>
        <v>0</v>
      </c>
      <c r="EZ16" s="36">
        <f t="shared" si="70"/>
        <v>0</v>
      </c>
      <c r="FA16" s="36">
        <f t="shared" si="70"/>
        <v>0</v>
      </c>
      <c r="FB16" s="36">
        <f t="shared" si="70"/>
        <v>0</v>
      </c>
      <c r="FC16" s="36">
        <f t="shared" si="70"/>
        <v>0</v>
      </c>
      <c r="FD16" s="36">
        <f t="shared" si="70"/>
        <v>0</v>
      </c>
      <c r="FE16" s="36">
        <f t="shared" si="70"/>
        <v>44</v>
      </c>
      <c r="FF16" s="36">
        <f t="shared" si="70"/>
        <v>5252592</v>
      </c>
      <c r="FG16" s="36">
        <f t="shared" si="71"/>
        <v>2068</v>
      </c>
      <c r="FH16" s="36">
        <f t="shared" si="71"/>
        <v>212249952</v>
      </c>
      <c r="FI16" s="36">
        <f t="shared" si="71"/>
        <v>5404</v>
      </c>
      <c r="FJ16" s="36">
        <f t="shared" si="71"/>
        <v>435482244</v>
      </c>
      <c r="FK16" s="36">
        <f t="shared" si="72"/>
        <v>7472</v>
      </c>
      <c r="FL16" s="36">
        <f t="shared" si="72"/>
        <v>647732196</v>
      </c>
    </row>
    <row r="17" spans="1:168" s="22" customFormat="1" ht="12.75" customHeight="1" x14ac:dyDescent="0.2">
      <c r="A17" s="37">
        <v>6</v>
      </c>
      <c r="B17" s="38" t="s">
        <v>81</v>
      </c>
      <c r="C17" s="36">
        <v>0</v>
      </c>
      <c r="D17" s="36">
        <f t="shared" si="0"/>
        <v>0</v>
      </c>
      <c r="E17" s="36">
        <v>0</v>
      </c>
      <c r="F17" s="36">
        <f t="shared" si="1"/>
        <v>0</v>
      </c>
      <c r="G17" s="36">
        <v>0</v>
      </c>
      <c r="H17" s="36">
        <f t="shared" si="2"/>
        <v>0</v>
      </c>
      <c r="I17" s="36">
        <v>559</v>
      </c>
      <c r="J17" s="36">
        <f t="shared" si="3"/>
        <v>39496704</v>
      </c>
      <c r="K17" s="36">
        <v>1385</v>
      </c>
      <c r="L17" s="36">
        <f t="shared" si="4"/>
        <v>137713320</v>
      </c>
      <c r="M17" s="36">
        <v>5081</v>
      </c>
      <c r="N17" s="36">
        <f t="shared" si="5"/>
        <v>410280588</v>
      </c>
      <c r="O17" s="36">
        <v>0</v>
      </c>
      <c r="P17" s="36">
        <f t="shared" si="6"/>
        <v>0</v>
      </c>
      <c r="Q17" s="36">
        <v>0</v>
      </c>
      <c r="R17" s="36">
        <f t="shared" si="7"/>
        <v>0</v>
      </c>
      <c r="S17" s="36">
        <v>0</v>
      </c>
      <c r="T17" s="36">
        <f t="shared" si="8"/>
        <v>0</v>
      </c>
      <c r="U17" s="36">
        <v>20</v>
      </c>
      <c r="V17" s="36">
        <f t="shared" si="9"/>
        <v>1884000</v>
      </c>
      <c r="W17" s="36">
        <v>0</v>
      </c>
      <c r="X17" s="36">
        <f t="shared" si="10"/>
        <v>0</v>
      </c>
      <c r="Y17" s="36">
        <v>0</v>
      </c>
      <c r="Z17" s="36">
        <f t="shared" si="11"/>
        <v>0</v>
      </c>
      <c r="AA17" s="36">
        <v>0</v>
      </c>
      <c r="AB17" s="36">
        <f t="shared" si="12"/>
        <v>0</v>
      </c>
      <c r="AC17" s="36">
        <v>22</v>
      </c>
      <c r="AD17" s="36">
        <f t="shared" si="13"/>
        <v>1787544</v>
      </c>
      <c r="AE17" s="36">
        <v>66</v>
      </c>
      <c r="AF17" s="36">
        <f t="shared" si="14"/>
        <v>8312832</v>
      </c>
      <c r="AG17" s="36">
        <v>80</v>
      </c>
      <c r="AH17" s="36">
        <f t="shared" si="15"/>
        <v>7428480</v>
      </c>
      <c r="AI17" s="36">
        <v>0</v>
      </c>
      <c r="AJ17" s="36">
        <f t="shared" si="16"/>
        <v>0</v>
      </c>
      <c r="AK17" s="36">
        <v>0</v>
      </c>
      <c r="AL17" s="36">
        <f t="shared" si="17"/>
        <v>0</v>
      </c>
      <c r="AM17" s="36">
        <v>0</v>
      </c>
      <c r="AN17" s="36">
        <f t="shared" si="18"/>
        <v>0</v>
      </c>
      <c r="AO17" s="36">
        <v>22</v>
      </c>
      <c r="AP17" s="36">
        <f t="shared" si="19"/>
        <v>2383392</v>
      </c>
      <c r="AQ17" s="36">
        <v>0</v>
      </c>
      <c r="AR17" s="36">
        <f t="shared" si="20"/>
        <v>0</v>
      </c>
      <c r="AS17" s="36">
        <v>0</v>
      </c>
      <c r="AT17" s="36">
        <f t="shared" si="21"/>
        <v>0</v>
      </c>
      <c r="AU17" s="36">
        <v>0</v>
      </c>
      <c r="AV17" s="36">
        <f t="shared" si="22"/>
        <v>0</v>
      </c>
      <c r="AW17" s="36">
        <v>0</v>
      </c>
      <c r="AX17" s="36">
        <f t="shared" si="23"/>
        <v>0</v>
      </c>
      <c r="AY17" s="36">
        <v>0</v>
      </c>
      <c r="AZ17" s="36">
        <f t="shared" si="24"/>
        <v>0</v>
      </c>
      <c r="BA17" s="36">
        <v>0</v>
      </c>
      <c r="BB17" s="36">
        <f t="shared" si="25"/>
        <v>0</v>
      </c>
      <c r="BC17" s="36">
        <v>0</v>
      </c>
      <c r="BD17" s="36">
        <f t="shared" si="26"/>
        <v>0</v>
      </c>
      <c r="BE17" s="36">
        <v>0</v>
      </c>
      <c r="BF17" s="36">
        <f t="shared" si="27"/>
        <v>0</v>
      </c>
      <c r="BG17" s="36">
        <v>0</v>
      </c>
      <c r="BH17" s="36">
        <f t="shared" si="28"/>
        <v>0</v>
      </c>
      <c r="BI17" s="36">
        <v>0</v>
      </c>
      <c r="BJ17" s="36">
        <f t="shared" si="29"/>
        <v>0</v>
      </c>
      <c r="BK17" s="36">
        <v>0</v>
      </c>
      <c r="BL17" s="36">
        <f t="shared" si="30"/>
        <v>0</v>
      </c>
      <c r="BM17" s="36">
        <v>0</v>
      </c>
      <c r="BN17" s="36">
        <f t="shared" si="31"/>
        <v>0</v>
      </c>
      <c r="BO17" s="36">
        <v>0</v>
      </c>
      <c r="BP17" s="36">
        <f t="shared" si="32"/>
        <v>0</v>
      </c>
      <c r="BQ17" s="36">
        <v>67</v>
      </c>
      <c r="BR17" s="36">
        <f t="shared" si="33"/>
        <v>5443884</v>
      </c>
      <c r="BS17" s="36">
        <v>191</v>
      </c>
      <c r="BT17" s="36">
        <f t="shared" si="34"/>
        <v>24056832</v>
      </c>
      <c r="BU17" s="36">
        <v>413</v>
      </c>
      <c r="BV17" s="36">
        <f t="shared" si="35"/>
        <v>38349528</v>
      </c>
      <c r="BW17" s="36">
        <v>0</v>
      </c>
      <c r="BX17" s="36">
        <f t="shared" si="36"/>
        <v>0</v>
      </c>
      <c r="BY17" s="36">
        <v>0</v>
      </c>
      <c r="BZ17" s="36">
        <f t="shared" si="37"/>
        <v>0</v>
      </c>
      <c r="CA17" s="36">
        <v>0</v>
      </c>
      <c r="CB17" s="36">
        <f t="shared" si="38"/>
        <v>0</v>
      </c>
      <c r="CC17" s="36">
        <v>15</v>
      </c>
      <c r="CD17" s="36">
        <f t="shared" si="39"/>
        <v>1625040</v>
      </c>
      <c r="CE17" s="36">
        <v>0</v>
      </c>
      <c r="CF17" s="36">
        <f t="shared" si="40"/>
        <v>0</v>
      </c>
      <c r="CG17" s="36">
        <v>0</v>
      </c>
      <c r="CH17" s="36">
        <f t="shared" si="41"/>
        <v>0</v>
      </c>
      <c r="CI17" s="36">
        <v>0</v>
      </c>
      <c r="CJ17" s="36">
        <f t="shared" si="42"/>
        <v>0</v>
      </c>
      <c r="CK17" s="36">
        <v>14</v>
      </c>
      <c r="CL17" s="36">
        <f t="shared" si="43"/>
        <v>1542912</v>
      </c>
      <c r="CM17" s="36">
        <v>0</v>
      </c>
      <c r="CN17" s="36">
        <f t="shared" si="44"/>
        <v>0</v>
      </c>
      <c r="CO17" s="36">
        <v>41</v>
      </c>
      <c r="CP17" s="36">
        <f t="shared" si="45"/>
        <v>5164032</v>
      </c>
      <c r="CQ17" s="36">
        <v>0</v>
      </c>
      <c r="CR17" s="36">
        <f t="shared" si="46"/>
        <v>0</v>
      </c>
      <c r="CS17" s="36">
        <v>0</v>
      </c>
      <c r="CT17" s="36">
        <f t="shared" si="47"/>
        <v>0</v>
      </c>
      <c r="CU17" s="36">
        <v>0</v>
      </c>
      <c r="CV17" s="36">
        <f t="shared" si="48"/>
        <v>0</v>
      </c>
      <c r="CW17" s="36">
        <v>0</v>
      </c>
      <c r="CX17" s="36">
        <f t="shared" si="49"/>
        <v>0</v>
      </c>
      <c r="CY17" s="36">
        <v>0</v>
      </c>
      <c r="CZ17" s="36">
        <f t="shared" si="50"/>
        <v>0</v>
      </c>
      <c r="DA17" s="36">
        <v>0</v>
      </c>
      <c r="DB17" s="36">
        <f t="shared" si="51"/>
        <v>0</v>
      </c>
      <c r="DC17" s="36">
        <v>0</v>
      </c>
      <c r="DD17" s="36">
        <f t="shared" si="52"/>
        <v>0</v>
      </c>
      <c r="DE17" s="36">
        <v>0</v>
      </c>
      <c r="DF17" s="36">
        <f t="shared" si="53"/>
        <v>0</v>
      </c>
      <c r="DG17" s="36">
        <v>0</v>
      </c>
      <c r="DH17" s="36">
        <f t="shared" si="54"/>
        <v>0</v>
      </c>
      <c r="DI17" s="36">
        <v>0</v>
      </c>
      <c r="DJ17" s="36">
        <f t="shared" si="55"/>
        <v>0</v>
      </c>
      <c r="DK17" s="36">
        <v>0</v>
      </c>
      <c r="DL17" s="36">
        <f t="shared" si="56"/>
        <v>0</v>
      </c>
      <c r="DM17" s="36">
        <v>0</v>
      </c>
      <c r="DN17" s="36">
        <f t="shared" si="57"/>
        <v>0</v>
      </c>
      <c r="DO17" s="36">
        <v>0</v>
      </c>
      <c r="DP17" s="36">
        <f t="shared" si="58"/>
        <v>0</v>
      </c>
      <c r="DQ17" s="36">
        <v>0</v>
      </c>
      <c r="DR17" s="36">
        <f t="shared" si="59"/>
        <v>0</v>
      </c>
      <c r="DS17" s="36">
        <v>0</v>
      </c>
      <c r="DT17" s="36">
        <f t="shared" si="60"/>
        <v>0</v>
      </c>
      <c r="DU17" s="36">
        <v>0</v>
      </c>
      <c r="DV17" s="36">
        <f t="shared" si="61"/>
        <v>0</v>
      </c>
      <c r="DW17" s="36">
        <v>0</v>
      </c>
      <c r="DX17" s="36">
        <f t="shared" si="62"/>
        <v>0</v>
      </c>
      <c r="DY17" s="36">
        <v>0</v>
      </c>
      <c r="DZ17" s="36">
        <f t="shared" si="63"/>
        <v>0</v>
      </c>
      <c r="EA17" s="36">
        <v>0</v>
      </c>
      <c r="EB17" s="36">
        <f t="shared" si="64"/>
        <v>0</v>
      </c>
      <c r="EC17" s="36">
        <v>0</v>
      </c>
      <c r="ED17" s="36">
        <f t="shared" si="65"/>
        <v>0</v>
      </c>
      <c r="EE17" s="36">
        <v>0</v>
      </c>
      <c r="EF17" s="36">
        <f t="shared" si="66"/>
        <v>0</v>
      </c>
      <c r="EG17" s="36">
        <v>0</v>
      </c>
      <c r="EH17" s="36">
        <f t="shared" si="67"/>
        <v>0</v>
      </c>
      <c r="EI17" s="36">
        <v>0</v>
      </c>
      <c r="EJ17" s="36">
        <f t="shared" si="68"/>
        <v>0</v>
      </c>
      <c r="EK17" s="36">
        <v>0</v>
      </c>
      <c r="EL17" s="36">
        <f t="shared" si="69"/>
        <v>0</v>
      </c>
      <c r="EM17" s="36">
        <f t="shared" si="70"/>
        <v>0</v>
      </c>
      <c r="EN17" s="36">
        <f t="shared" si="70"/>
        <v>0</v>
      </c>
      <c r="EO17" s="36">
        <f t="shared" si="70"/>
        <v>0</v>
      </c>
      <c r="EP17" s="36">
        <f t="shared" si="70"/>
        <v>0</v>
      </c>
      <c r="EQ17" s="36">
        <f t="shared" si="70"/>
        <v>0</v>
      </c>
      <c r="ER17" s="36">
        <f t="shared" si="70"/>
        <v>0</v>
      </c>
      <c r="ES17" s="36">
        <f t="shared" si="70"/>
        <v>662</v>
      </c>
      <c r="ET17" s="36">
        <f t="shared" si="70"/>
        <v>48271044</v>
      </c>
      <c r="EU17" s="36">
        <f t="shared" si="70"/>
        <v>1642</v>
      </c>
      <c r="EV17" s="36">
        <f t="shared" si="70"/>
        <v>170082984</v>
      </c>
      <c r="EW17" s="36">
        <f t="shared" si="70"/>
        <v>5615</v>
      </c>
      <c r="EX17" s="36">
        <f t="shared" si="70"/>
        <v>461222628</v>
      </c>
      <c r="EY17" s="36">
        <f t="shared" si="70"/>
        <v>0</v>
      </c>
      <c r="EZ17" s="36">
        <f t="shared" si="70"/>
        <v>0</v>
      </c>
      <c r="FA17" s="36">
        <f t="shared" si="70"/>
        <v>0</v>
      </c>
      <c r="FB17" s="36">
        <f t="shared" si="70"/>
        <v>0</v>
      </c>
      <c r="FC17" s="36">
        <f t="shared" si="70"/>
        <v>0</v>
      </c>
      <c r="FD17" s="36">
        <f t="shared" si="70"/>
        <v>0</v>
      </c>
      <c r="FE17" s="36">
        <f t="shared" si="70"/>
        <v>57</v>
      </c>
      <c r="FF17" s="36">
        <f t="shared" si="70"/>
        <v>5892432</v>
      </c>
      <c r="FG17" s="36">
        <f t="shared" si="71"/>
        <v>1642</v>
      </c>
      <c r="FH17" s="36">
        <f t="shared" si="71"/>
        <v>170082984</v>
      </c>
      <c r="FI17" s="36">
        <f t="shared" si="71"/>
        <v>6334</v>
      </c>
      <c r="FJ17" s="36">
        <f t="shared" si="71"/>
        <v>515386104</v>
      </c>
      <c r="FK17" s="36">
        <f t="shared" si="72"/>
        <v>7976</v>
      </c>
      <c r="FL17" s="36">
        <f t="shared" si="72"/>
        <v>685469088</v>
      </c>
    </row>
    <row r="18" spans="1:168" s="22" customFormat="1" ht="12.75" customHeight="1" x14ac:dyDescent="0.2">
      <c r="A18" s="37">
        <v>7</v>
      </c>
      <c r="B18" s="38" t="s">
        <v>82</v>
      </c>
      <c r="C18" s="36">
        <v>0</v>
      </c>
      <c r="D18" s="36">
        <f t="shared" si="0"/>
        <v>0</v>
      </c>
      <c r="E18" s="36">
        <v>0</v>
      </c>
      <c r="F18" s="36">
        <f t="shared" si="1"/>
        <v>0</v>
      </c>
      <c r="G18" s="36">
        <v>644</v>
      </c>
      <c r="H18" s="36">
        <f t="shared" si="2"/>
        <v>56035728</v>
      </c>
      <c r="I18" s="36">
        <v>1531</v>
      </c>
      <c r="J18" s="36">
        <f t="shared" si="3"/>
        <v>108174336</v>
      </c>
      <c r="K18" s="36">
        <v>295</v>
      </c>
      <c r="L18" s="36">
        <f t="shared" si="4"/>
        <v>29332440</v>
      </c>
      <c r="M18" s="36">
        <v>1044</v>
      </c>
      <c r="N18" s="36">
        <f t="shared" si="5"/>
        <v>84300912</v>
      </c>
      <c r="O18" s="36">
        <v>0</v>
      </c>
      <c r="P18" s="36">
        <f t="shared" si="6"/>
        <v>0</v>
      </c>
      <c r="Q18" s="36">
        <v>0</v>
      </c>
      <c r="R18" s="36">
        <f t="shared" si="7"/>
        <v>0</v>
      </c>
      <c r="S18" s="36">
        <v>0</v>
      </c>
      <c r="T18" s="36">
        <f t="shared" si="8"/>
        <v>0</v>
      </c>
      <c r="U18" s="36">
        <v>16</v>
      </c>
      <c r="V18" s="36">
        <f t="shared" si="9"/>
        <v>1507200</v>
      </c>
      <c r="W18" s="36">
        <v>0</v>
      </c>
      <c r="X18" s="36">
        <f t="shared" si="10"/>
        <v>0</v>
      </c>
      <c r="Y18" s="36">
        <v>0</v>
      </c>
      <c r="Z18" s="36">
        <f t="shared" si="11"/>
        <v>0</v>
      </c>
      <c r="AA18" s="36">
        <v>0</v>
      </c>
      <c r="AB18" s="36">
        <f t="shared" si="12"/>
        <v>0</v>
      </c>
      <c r="AC18" s="36">
        <v>0</v>
      </c>
      <c r="AD18" s="36">
        <f t="shared" si="13"/>
        <v>0</v>
      </c>
      <c r="AE18" s="36">
        <v>0</v>
      </c>
      <c r="AF18" s="36">
        <f t="shared" si="14"/>
        <v>0</v>
      </c>
      <c r="AG18" s="36">
        <v>0</v>
      </c>
      <c r="AH18" s="36">
        <f t="shared" si="15"/>
        <v>0</v>
      </c>
      <c r="AI18" s="36">
        <v>0</v>
      </c>
      <c r="AJ18" s="36">
        <f t="shared" si="16"/>
        <v>0</v>
      </c>
      <c r="AK18" s="36">
        <v>0</v>
      </c>
      <c r="AL18" s="36">
        <f t="shared" si="17"/>
        <v>0</v>
      </c>
      <c r="AM18" s="36">
        <v>0</v>
      </c>
      <c r="AN18" s="36">
        <f t="shared" si="18"/>
        <v>0</v>
      </c>
      <c r="AO18" s="36">
        <v>0</v>
      </c>
      <c r="AP18" s="36">
        <f t="shared" si="19"/>
        <v>0</v>
      </c>
      <c r="AQ18" s="36">
        <v>0</v>
      </c>
      <c r="AR18" s="36">
        <f t="shared" si="20"/>
        <v>0</v>
      </c>
      <c r="AS18" s="36">
        <v>0</v>
      </c>
      <c r="AT18" s="36">
        <f t="shared" si="21"/>
        <v>0</v>
      </c>
      <c r="AU18" s="36">
        <v>0</v>
      </c>
      <c r="AV18" s="36">
        <f t="shared" si="22"/>
        <v>0</v>
      </c>
      <c r="AW18" s="36">
        <v>0</v>
      </c>
      <c r="AX18" s="36">
        <f t="shared" si="23"/>
        <v>0</v>
      </c>
      <c r="AY18" s="36">
        <v>0</v>
      </c>
      <c r="AZ18" s="36">
        <f t="shared" si="24"/>
        <v>0</v>
      </c>
      <c r="BA18" s="36">
        <v>0</v>
      </c>
      <c r="BB18" s="36">
        <f t="shared" si="25"/>
        <v>0</v>
      </c>
      <c r="BC18" s="36">
        <v>0</v>
      </c>
      <c r="BD18" s="36">
        <f t="shared" si="26"/>
        <v>0</v>
      </c>
      <c r="BE18" s="36">
        <v>0</v>
      </c>
      <c r="BF18" s="36">
        <f t="shared" si="27"/>
        <v>0</v>
      </c>
      <c r="BG18" s="36">
        <v>0</v>
      </c>
      <c r="BH18" s="36">
        <f t="shared" si="28"/>
        <v>0</v>
      </c>
      <c r="BI18" s="36">
        <v>0</v>
      </c>
      <c r="BJ18" s="36">
        <f t="shared" si="29"/>
        <v>0</v>
      </c>
      <c r="BK18" s="36">
        <v>0</v>
      </c>
      <c r="BL18" s="36">
        <f t="shared" si="30"/>
        <v>0</v>
      </c>
      <c r="BM18" s="36">
        <v>0</v>
      </c>
      <c r="BN18" s="36">
        <f t="shared" si="31"/>
        <v>0</v>
      </c>
      <c r="BO18" s="36">
        <v>71</v>
      </c>
      <c r="BP18" s="36">
        <f t="shared" si="32"/>
        <v>7824768</v>
      </c>
      <c r="BQ18" s="36">
        <v>158</v>
      </c>
      <c r="BR18" s="36">
        <f t="shared" si="33"/>
        <v>12837816</v>
      </c>
      <c r="BS18" s="36">
        <v>17</v>
      </c>
      <c r="BT18" s="36">
        <f t="shared" si="34"/>
        <v>2141184</v>
      </c>
      <c r="BU18" s="36">
        <v>83</v>
      </c>
      <c r="BV18" s="36">
        <f t="shared" si="35"/>
        <v>7707048</v>
      </c>
      <c r="BW18" s="36">
        <v>0</v>
      </c>
      <c r="BX18" s="36">
        <f t="shared" si="36"/>
        <v>0</v>
      </c>
      <c r="BY18" s="36">
        <v>0</v>
      </c>
      <c r="BZ18" s="36">
        <f t="shared" si="37"/>
        <v>0</v>
      </c>
      <c r="CA18" s="36">
        <v>0</v>
      </c>
      <c r="CB18" s="36">
        <f t="shared" si="38"/>
        <v>0</v>
      </c>
      <c r="CC18" s="36">
        <v>0</v>
      </c>
      <c r="CD18" s="36">
        <f t="shared" si="39"/>
        <v>0</v>
      </c>
      <c r="CE18" s="36">
        <v>0</v>
      </c>
      <c r="CF18" s="36">
        <f t="shared" si="40"/>
        <v>0</v>
      </c>
      <c r="CG18" s="36">
        <v>0</v>
      </c>
      <c r="CH18" s="36">
        <f t="shared" si="41"/>
        <v>0</v>
      </c>
      <c r="CI18" s="36">
        <v>15</v>
      </c>
      <c r="CJ18" s="36">
        <f t="shared" si="42"/>
        <v>2521980</v>
      </c>
      <c r="CK18" s="36">
        <v>50</v>
      </c>
      <c r="CL18" s="36">
        <f t="shared" si="43"/>
        <v>5510400</v>
      </c>
      <c r="CM18" s="36">
        <v>13</v>
      </c>
      <c r="CN18" s="36">
        <f t="shared" si="44"/>
        <v>2498028</v>
      </c>
      <c r="CO18" s="36">
        <v>18</v>
      </c>
      <c r="CP18" s="36">
        <f t="shared" si="45"/>
        <v>2267136</v>
      </c>
      <c r="CQ18" s="36">
        <v>0</v>
      </c>
      <c r="CR18" s="36">
        <f t="shared" si="46"/>
        <v>0</v>
      </c>
      <c r="CS18" s="36">
        <v>0</v>
      </c>
      <c r="CT18" s="36">
        <f t="shared" si="47"/>
        <v>0</v>
      </c>
      <c r="CU18" s="36">
        <v>0</v>
      </c>
      <c r="CV18" s="36">
        <f t="shared" si="48"/>
        <v>0</v>
      </c>
      <c r="CW18" s="36">
        <v>0</v>
      </c>
      <c r="CX18" s="36">
        <f t="shared" si="49"/>
        <v>0</v>
      </c>
      <c r="CY18" s="36">
        <v>0</v>
      </c>
      <c r="CZ18" s="36">
        <f t="shared" si="50"/>
        <v>0</v>
      </c>
      <c r="DA18" s="36">
        <v>0</v>
      </c>
      <c r="DB18" s="36">
        <f t="shared" si="51"/>
        <v>0</v>
      </c>
      <c r="DC18" s="36">
        <v>0</v>
      </c>
      <c r="DD18" s="36">
        <f t="shared" si="52"/>
        <v>0</v>
      </c>
      <c r="DE18" s="36">
        <v>0</v>
      </c>
      <c r="DF18" s="36">
        <f t="shared" si="53"/>
        <v>0</v>
      </c>
      <c r="DG18" s="36">
        <v>0</v>
      </c>
      <c r="DH18" s="36">
        <f t="shared" si="54"/>
        <v>0</v>
      </c>
      <c r="DI18" s="36">
        <v>0</v>
      </c>
      <c r="DJ18" s="36">
        <f t="shared" si="55"/>
        <v>0</v>
      </c>
      <c r="DK18" s="36">
        <v>0</v>
      </c>
      <c r="DL18" s="36">
        <f t="shared" si="56"/>
        <v>0</v>
      </c>
      <c r="DM18" s="36">
        <v>0</v>
      </c>
      <c r="DN18" s="36">
        <f t="shared" si="57"/>
        <v>0</v>
      </c>
      <c r="DO18" s="36">
        <v>0</v>
      </c>
      <c r="DP18" s="36">
        <f t="shared" si="58"/>
        <v>0</v>
      </c>
      <c r="DQ18" s="36">
        <v>0</v>
      </c>
      <c r="DR18" s="36">
        <f t="shared" si="59"/>
        <v>0</v>
      </c>
      <c r="DS18" s="36">
        <v>0</v>
      </c>
      <c r="DT18" s="36">
        <f t="shared" si="60"/>
        <v>0</v>
      </c>
      <c r="DU18" s="36">
        <v>0</v>
      </c>
      <c r="DV18" s="36">
        <f t="shared" si="61"/>
        <v>0</v>
      </c>
      <c r="DW18" s="36">
        <v>0</v>
      </c>
      <c r="DX18" s="36">
        <f t="shared" si="62"/>
        <v>0</v>
      </c>
      <c r="DY18" s="36">
        <v>0</v>
      </c>
      <c r="DZ18" s="36">
        <f t="shared" si="63"/>
        <v>0</v>
      </c>
      <c r="EA18" s="36">
        <v>0</v>
      </c>
      <c r="EB18" s="36">
        <f t="shared" si="64"/>
        <v>0</v>
      </c>
      <c r="EC18" s="36">
        <v>0</v>
      </c>
      <c r="ED18" s="36">
        <f t="shared" si="65"/>
        <v>0</v>
      </c>
      <c r="EE18" s="36">
        <v>0</v>
      </c>
      <c r="EF18" s="36">
        <f t="shared" si="66"/>
        <v>0</v>
      </c>
      <c r="EG18" s="36">
        <v>0</v>
      </c>
      <c r="EH18" s="36">
        <f t="shared" si="67"/>
        <v>0</v>
      </c>
      <c r="EI18" s="36">
        <v>0</v>
      </c>
      <c r="EJ18" s="36">
        <f t="shared" si="68"/>
        <v>0</v>
      </c>
      <c r="EK18" s="36">
        <v>0</v>
      </c>
      <c r="EL18" s="36">
        <f t="shared" si="69"/>
        <v>0</v>
      </c>
      <c r="EM18" s="36">
        <f t="shared" si="70"/>
        <v>0</v>
      </c>
      <c r="EN18" s="36">
        <f t="shared" si="70"/>
        <v>0</v>
      </c>
      <c r="EO18" s="36">
        <f t="shared" si="70"/>
        <v>0</v>
      </c>
      <c r="EP18" s="36">
        <f t="shared" si="70"/>
        <v>0</v>
      </c>
      <c r="EQ18" s="36">
        <f t="shared" si="70"/>
        <v>730</v>
      </c>
      <c r="ER18" s="36">
        <f t="shared" si="70"/>
        <v>66382476</v>
      </c>
      <c r="ES18" s="36">
        <f t="shared" si="70"/>
        <v>1739</v>
      </c>
      <c r="ET18" s="36">
        <f t="shared" si="70"/>
        <v>126522552</v>
      </c>
      <c r="EU18" s="36">
        <f t="shared" si="70"/>
        <v>325</v>
      </c>
      <c r="EV18" s="36">
        <f t="shared" si="70"/>
        <v>33971652</v>
      </c>
      <c r="EW18" s="36">
        <f t="shared" si="70"/>
        <v>1145</v>
      </c>
      <c r="EX18" s="36">
        <f t="shared" si="70"/>
        <v>94275096</v>
      </c>
      <c r="EY18" s="36">
        <f t="shared" si="70"/>
        <v>0</v>
      </c>
      <c r="EZ18" s="36">
        <f t="shared" si="70"/>
        <v>0</v>
      </c>
      <c r="FA18" s="36">
        <f t="shared" si="70"/>
        <v>0</v>
      </c>
      <c r="FB18" s="36">
        <f t="shared" si="70"/>
        <v>0</v>
      </c>
      <c r="FC18" s="36">
        <f t="shared" si="70"/>
        <v>0</v>
      </c>
      <c r="FD18" s="36">
        <f t="shared" si="70"/>
        <v>0</v>
      </c>
      <c r="FE18" s="36">
        <f t="shared" si="70"/>
        <v>16</v>
      </c>
      <c r="FF18" s="36">
        <f t="shared" si="70"/>
        <v>1507200</v>
      </c>
      <c r="FG18" s="36">
        <f t="shared" si="71"/>
        <v>1055</v>
      </c>
      <c r="FH18" s="36">
        <f t="shared" si="71"/>
        <v>100354128</v>
      </c>
      <c r="FI18" s="36">
        <f t="shared" si="71"/>
        <v>2900</v>
      </c>
      <c r="FJ18" s="36">
        <f t="shared" si="71"/>
        <v>222304848</v>
      </c>
      <c r="FK18" s="36">
        <f t="shared" si="72"/>
        <v>3955</v>
      </c>
      <c r="FL18" s="36">
        <f t="shared" si="72"/>
        <v>322658976</v>
      </c>
    </row>
    <row r="19" spans="1:168" s="22" customFormat="1" ht="12.75" customHeight="1" x14ac:dyDescent="0.2">
      <c r="A19" s="37">
        <v>8</v>
      </c>
      <c r="B19" s="38" t="s">
        <v>83</v>
      </c>
      <c r="C19" s="36">
        <v>0</v>
      </c>
      <c r="D19" s="36">
        <f t="shared" si="0"/>
        <v>0</v>
      </c>
      <c r="E19" s="36">
        <v>0</v>
      </c>
      <c r="F19" s="36">
        <f t="shared" si="1"/>
        <v>0</v>
      </c>
      <c r="G19" s="36">
        <v>516</v>
      </c>
      <c r="H19" s="36">
        <f t="shared" si="2"/>
        <v>44898192</v>
      </c>
      <c r="I19" s="36">
        <v>1910</v>
      </c>
      <c r="J19" s="36">
        <f t="shared" si="3"/>
        <v>134952960</v>
      </c>
      <c r="K19" s="36">
        <v>235</v>
      </c>
      <c r="L19" s="36">
        <f t="shared" si="4"/>
        <v>23366520</v>
      </c>
      <c r="M19" s="36">
        <v>418</v>
      </c>
      <c r="N19" s="36">
        <f t="shared" si="5"/>
        <v>33752664</v>
      </c>
      <c r="O19" s="36">
        <v>0</v>
      </c>
      <c r="P19" s="36">
        <f t="shared" si="6"/>
        <v>0</v>
      </c>
      <c r="Q19" s="36">
        <v>0</v>
      </c>
      <c r="R19" s="36">
        <f t="shared" si="7"/>
        <v>0</v>
      </c>
      <c r="S19" s="36">
        <v>0</v>
      </c>
      <c r="T19" s="36">
        <f t="shared" si="8"/>
        <v>0</v>
      </c>
      <c r="U19" s="36">
        <v>0</v>
      </c>
      <c r="V19" s="36">
        <f t="shared" si="9"/>
        <v>0</v>
      </c>
      <c r="W19" s="36">
        <v>0</v>
      </c>
      <c r="X19" s="36">
        <f t="shared" si="10"/>
        <v>0</v>
      </c>
      <c r="Y19" s="36">
        <v>0</v>
      </c>
      <c r="Z19" s="36">
        <f t="shared" si="11"/>
        <v>0</v>
      </c>
      <c r="AA19" s="36">
        <v>57</v>
      </c>
      <c r="AB19" s="36">
        <f t="shared" si="12"/>
        <v>6281856</v>
      </c>
      <c r="AC19" s="36">
        <v>43</v>
      </c>
      <c r="AD19" s="36">
        <f t="shared" si="13"/>
        <v>3493836</v>
      </c>
      <c r="AE19" s="36">
        <v>0</v>
      </c>
      <c r="AF19" s="36">
        <f t="shared" si="14"/>
        <v>0</v>
      </c>
      <c r="AG19" s="36">
        <v>46</v>
      </c>
      <c r="AH19" s="36">
        <f t="shared" si="15"/>
        <v>4271376</v>
      </c>
      <c r="AI19" s="36">
        <v>0</v>
      </c>
      <c r="AJ19" s="36">
        <f t="shared" si="16"/>
        <v>0</v>
      </c>
      <c r="AK19" s="36">
        <v>0</v>
      </c>
      <c r="AL19" s="36">
        <f t="shared" si="17"/>
        <v>0</v>
      </c>
      <c r="AM19" s="36">
        <v>0</v>
      </c>
      <c r="AN19" s="36">
        <f t="shared" si="18"/>
        <v>0</v>
      </c>
      <c r="AO19" s="36">
        <v>0</v>
      </c>
      <c r="AP19" s="36">
        <f t="shared" si="19"/>
        <v>0</v>
      </c>
      <c r="AQ19" s="36">
        <v>0</v>
      </c>
      <c r="AR19" s="36">
        <f t="shared" si="20"/>
        <v>0</v>
      </c>
      <c r="AS19" s="36">
        <v>0</v>
      </c>
      <c r="AT19" s="36">
        <f t="shared" si="21"/>
        <v>0</v>
      </c>
      <c r="AU19" s="36">
        <v>0</v>
      </c>
      <c r="AV19" s="36">
        <f t="shared" si="22"/>
        <v>0</v>
      </c>
      <c r="AW19" s="36">
        <v>0</v>
      </c>
      <c r="AX19" s="36">
        <f t="shared" si="23"/>
        <v>0</v>
      </c>
      <c r="AY19" s="36">
        <v>0</v>
      </c>
      <c r="AZ19" s="36">
        <f t="shared" si="24"/>
        <v>0</v>
      </c>
      <c r="BA19" s="36">
        <v>0</v>
      </c>
      <c r="BB19" s="36">
        <f t="shared" si="25"/>
        <v>0</v>
      </c>
      <c r="BC19" s="36">
        <v>0</v>
      </c>
      <c r="BD19" s="36">
        <f t="shared" si="26"/>
        <v>0</v>
      </c>
      <c r="BE19" s="36">
        <v>0</v>
      </c>
      <c r="BF19" s="36">
        <f t="shared" si="27"/>
        <v>0</v>
      </c>
      <c r="BG19" s="36">
        <v>0</v>
      </c>
      <c r="BH19" s="36">
        <f t="shared" si="28"/>
        <v>0</v>
      </c>
      <c r="BI19" s="36">
        <v>0</v>
      </c>
      <c r="BJ19" s="36">
        <f t="shared" si="29"/>
        <v>0</v>
      </c>
      <c r="BK19" s="36">
        <v>0</v>
      </c>
      <c r="BL19" s="36">
        <f t="shared" si="30"/>
        <v>0</v>
      </c>
      <c r="BM19" s="36">
        <v>0</v>
      </c>
      <c r="BN19" s="36">
        <f t="shared" si="31"/>
        <v>0</v>
      </c>
      <c r="BO19" s="36">
        <v>78</v>
      </c>
      <c r="BP19" s="36">
        <f t="shared" si="32"/>
        <v>8596224</v>
      </c>
      <c r="BQ19" s="36">
        <v>65</v>
      </c>
      <c r="BR19" s="36">
        <f t="shared" si="33"/>
        <v>5281380</v>
      </c>
      <c r="BS19" s="36">
        <v>0</v>
      </c>
      <c r="BT19" s="36">
        <f t="shared" si="34"/>
        <v>0</v>
      </c>
      <c r="BU19" s="36">
        <v>35</v>
      </c>
      <c r="BV19" s="36">
        <f t="shared" si="35"/>
        <v>3249960</v>
      </c>
      <c r="BW19" s="36">
        <v>0</v>
      </c>
      <c r="BX19" s="36">
        <f t="shared" si="36"/>
        <v>0</v>
      </c>
      <c r="BY19" s="36">
        <v>0</v>
      </c>
      <c r="BZ19" s="36">
        <f t="shared" si="37"/>
        <v>0</v>
      </c>
      <c r="CA19" s="36">
        <v>0</v>
      </c>
      <c r="CB19" s="36">
        <f t="shared" si="38"/>
        <v>0</v>
      </c>
      <c r="CC19" s="36">
        <v>0</v>
      </c>
      <c r="CD19" s="36">
        <f t="shared" si="39"/>
        <v>0</v>
      </c>
      <c r="CE19" s="36">
        <v>0</v>
      </c>
      <c r="CF19" s="36">
        <f t="shared" si="40"/>
        <v>0</v>
      </c>
      <c r="CG19" s="36">
        <v>0</v>
      </c>
      <c r="CH19" s="36">
        <f t="shared" si="41"/>
        <v>0</v>
      </c>
      <c r="CI19" s="36">
        <v>22</v>
      </c>
      <c r="CJ19" s="36">
        <f t="shared" si="42"/>
        <v>3698904</v>
      </c>
      <c r="CK19" s="36">
        <v>29</v>
      </c>
      <c r="CL19" s="36">
        <f t="shared" si="43"/>
        <v>3196032</v>
      </c>
      <c r="CM19" s="36">
        <v>0</v>
      </c>
      <c r="CN19" s="36">
        <f t="shared" si="44"/>
        <v>0</v>
      </c>
      <c r="CO19" s="36">
        <v>37</v>
      </c>
      <c r="CP19" s="36">
        <f t="shared" si="45"/>
        <v>4660224</v>
      </c>
      <c r="CQ19" s="36">
        <v>0</v>
      </c>
      <c r="CR19" s="36">
        <f t="shared" si="46"/>
        <v>0</v>
      </c>
      <c r="CS19" s="36">
        <v>0</v>
      </c>
      <c r="CT19" s="36">
        <f t="shared" si="47"/>
        <v>0</v>
      </c>
      <c r="CU19" s="36">
        <v>0</v>
      </c>
      <c r="CV19" s="36">
        <f t="shared" si="48"/>
        <v>0</v>
      </c>
      <c r="CW19" s="36">
        <v>0</v>
      </c>
      <c r="CX19" s="36">
        <f t="shared" si="49"/>
        <v>0</v>
      </c>
      <c r="CY19" s="36">
        <v>0</v>
      </c>
      <c r="CZ19" s="36">
        <f t="shared" si="50"/>
        <v>0</v>
      </c>
      <c r="DA19" s="36">
        <v>0</v>
      </c>
      <c r="DB19" s="36">
        <f t="shared" si="51"/>
        <v>0</v>
      </c>
      <c r="DC19" s="36">
        <v>0</v>
      </c>
      <c r="DD19" s="36">
        <f t="shared" si="52"/>
        <v>0</v>
      </c>
      <c r="DE19" s="36">
        <v>0</v>
      </c>
      <c r="DF19" s="36">
        <f t="shared" si="53"/>
        <v>0</v>
      </c>
      <c r="DG19" s="36">
        <v>0</v>
      </c>
      <c r="DH19" s="36">
        <f t="shared" si="54"/>
        <v>0</v>
      </c>
      <c r="DI19" s="36">
        <v>0</v>
      </c>
      <c r="DJ19" s="36">
        <f t="shared" si="55"/>
        <v>0</v>
      </c>
      <c r="DK19" s="36">
        <v>0</v>
      </c>
      <c r="DL19" s="36">
        <f t="shared" si="56"/>
        <v>0</v>
      </c>
      <c r="DM19" s="36">
        <v>0</v>
      </c>
      <c r="DN19" s="36">
        <f t="shared" si="57"/>
        <v>0</v>
      </c>
      <c r="DO19" s="36">
        <v>0</v>
      </c>
      <c r="DP19" s="36">
        <f t="shared" si="58"/>
        <v>0</v>
      </c>
      <c r="DQ19" s="36">
        <v>0</v>
      </c>
      <c r="DR19" s="36">
        <f t="shared" si="59"/>
        <v>0</v>
      </c>
      <c r="DS19" s="36">
        <v>0</v>
      </c>
      <c r="DT19" s="36">
        <f t="shared" si="60"/>
        <v>0</v>
      </c>
      <c r="DU19" s="36">
        <v>0</v>
      </c>
      <c r="DV19" s="36">
        <f t="shared" si="61"/>
        <v>0</v>
      </c>
      <c r="DW19" s="36">
        <v>0</v>
      </c>
      <c r="DX19" s="36">
        <f t="shared" si="62"/>
        <v>0</v>
      </c>
      <c r="DY19" s="36">
        <v>0</v>
      </c>
      <c r="DZ19" s="36">
        <f t="shared" si="63"/>
        <v>0</v>
      </c>
      <c r="EA19" s="36">
        <v>0</v>
      </c>
      <c r="EB19" s="36">
        <f t="shared" si="64"/>
        <v>0</v>
      </c>
      <c r="EC19" s="36">
        <v>0</v>
      </c>
      <c r="ED19" s="36">
        <f t="shared" si="65"/>
        <v>0</v>
      </c>
      <c r="EE19" s="36">
        <v>0</v>
      </c>
      <c r="EF19" s="36">
        <f t="shared" si="66"/>
        <v>0</v>
      </c>
      <c r="EG19" s="36">
        <v>0</v>
      </c>
      <c r="EH19" s="36">
        <f t="shared" si="67"/>
        <v>0</v>
      </c>
      <c r="EI19" s="36">
        <v>0</v>
      </c>
      <c r="EJ19" s="36">
        <f t="shared" si="68"/>
        <v>0</v>
      </c>
      <c r="EK19" s="36">
        <v>0</v>
      </c>
      <c r="EL19" s="36">
        <f t="shared" si="69"/>
        <v>0</v>
      </c>
      <c r="EM19" s="36">
        <f t="shared" si="70"/>
        <v>0</v>
      </c>
      <c r="EN19" s="36">
        <f t="shared" si="70"/>
        <v>0</v>
      </c>
      <c r="EO19" s="36">
        <f t="shared" si="70"/>
        <v>0</v>
      </c>
      <c r="EP19" s="36">
        <f t="shared" si="70"/>
        <v>0</v>
      </c>
      <c r="EQ19" s="36">
        <f t="shared" si="70"/>
        <v>673</v>
      </c>
      <c r="ER19" s="36">
        <f t="shared" si="70"/>
        <v>63475176</v>
      </c>
      <c r="ES19" s="36">
        <f t="shared" si="70"/>
        <v>2047</v>
      </c>
      <c r="ET19" s="36">
        <f t="shared" si="70"/>
        <v>146924208</v>
      </c>
      <c r="EU19" s="36">
        <f t="shared" si="70"/>
        <v>235</v>
      </c>
      <c r="EV19" s="36">
        <f t="shared" si="70"/>
        <v>23366520</v>
      </c>
      <c r="EW19" s="36">
        <f t="shared" si="70"/>
        <v>536</v>
      </c>
      <c r="EX19" s="36">
        <f t="shared" si="70"/>
        <v>45934224</v>
      </c>
      <c r="EY19" s="36">
        <f t="shared" si="70"/>
        <v>0</v>
      </c>
      <c r="EZ19" s="36">
        <f t="shared" si="70"/>
        <v>0</v>
      </c>
      <c r="FA19" s="36">
        <f t="shared" si="70"/>
        <v>0</v>
      </c>
      <c r="FB19" s="36">
        <f t="shared" si="70"/>
        <v>0</v>
      </c>
      <c r="FC19" s="36">
        <f t="shared" si="70"/>
        <v>0</v>
      </c>
      <c r="FD19" s="36">
        <f t="shared" si="70"/>
        <v>0</v>
      </c>
      <c r="FE19" s="36">
        <f t="shared" si="70"/>
        <v>0</v>
      </c>
      <c r="FF19" s="36">
        <f t="shared" si="70"/>
        <v>0</v>
      </c>
      <c r="FG19" s="36">
        <f t="shared" si="71"/>
        <v>908</v>
      </c>
      <c r="FH19" s="36">
        <f t="shared" si="71"/>
        <v>86841696</v>
      </c>
      <c r="FI19" s="36">
        <f t="shared" si="71"/>
        <v>2583</v>
      </c>
      <c r="FJ19" s="36">
        <f t="shared" si="71"/>
        <v>192858432</v>
      </c>
      <c r="FK19" s="36">
        <f t="shared" si="72"/>
        <v>3491</v>
      </c>
      <c r="FL19" s="36">
        <f t="shared" si="72"/>
        <v>279700128</v>
      </c>
    </row>
    <row r="20" spans="1:168" s="22" customFormat="1" ht="12.75" customHeight="1" x14ac:dyDescent="0.2">
      <c r="A20" s="37">
        <v>9</v>
      </c>
      <c r="B20" s="38" t="s">
        <v>84</v>
      </c>
      <c r="C20" s="36">
        <v>0</v>
      </c>
      <c r="D20" s="36">
        <f t="shared" si="0"/>
        <v>0</v>
      </c>
      <c r="E20" s="36">
        <v>58</v>
      </c>
      <c r="F20" s="36">
        <f t="shared" si="1"/>
        <v>1951584</v>
      </c>
      <c r="G20" s="36">
        <v>0</v>
      </c>
      <c r="H20" s="36">
        <f t="shared" si="2"/>
        <v>0</v>
      </c>
      <c r="I20" s="36">
        <v>0</v>
      </c>
      <c r="J20" s="36">
        <f t="shared" si="3"/>
        <v>0</v>
      </c>
      <c r="K20" s="36">
        <v>788</v>
      </c>
      <c r="L20" s="36">
        <f t="shared" si="4"/>
        <v>78352416</v>
      </c>
      <c r="M20" s="36">
        <v>2826</v>
      </c>
      <c r="N20" s="36">
        <f t="shared" si="5"/>
        <v>228193848</v>
      </c>
      <c r="O20" s="36">
        <v>0</v>
      </c>
      <c r="P20" s="36">
        <f t="shared" si="6"/>
        <v>0</v>
      </c>
      <c r="Q20" s="36">
        <v>0</v>
      </c>
      <c r="R20" s="36">
        <f t="shared" si="7"/>
        <v>0</v>
      </c>
      <c r="S20" s="36">
        <v>0</v>
      </c>
      <c r="T20" s="36">
        <f t="shared" si="8"/>
        <v>0</v>
      </c>
      <c r="U20" s="36">
        <v>10</v>
      </c>
      <c r="V20" s="36">
        <f t="shared" si="9"/>
        <v>942000</v>
      </c>
      <c r="W20" s="36">
        <v>0</v>
      </c>
      <c r="X20" s="36">
        <f t="shared" si="10"/>
        <v>0</v>
      </c>
      <c r="Y20" s="36">
        <v>0</v>
      </c>
      <c r="Z20" s="36">
        <f t="shared" si="11"/>
        <v>0</v>
      </c>
      <c r="AA20" s="36">
        <v>0</v>
      </c>
      <c r="AB20" s="36">
        <f t="shared" si="12"/>
        <v>0</v>
      </c>
      <c r="AC20" s="36">
        <v>0</v>
      </c>
      <c r="AD20" s="36">
        <f t="shared" si="13"/>
        <v>0</v>
      </c>
      <c r="AE20" s="36">
        <v>0</v>
      </c>
      <c r="AF20" s="36">
        <f t="shared" si="14"/>
        <v>0</v>
      </c>
      <c r="AG20" s="36">
        <v>0</v>
      </c>
      <c r="AH20" s="36">
        <f t="shared" si="15"/>
        <v>0</v>
      </c>
      <c r="AI20" s="36">
        <v>0</v>
      </c>
      <c r="AJ20" s="36">
        <f t="shared" si="16"/>
        <v>0</v>
      </c>
      <c r="AK20" s="36">
        <v>0</v>
      </c>
      <c r="AL20" s="36">
        <f t="shared" si="17"/>
        <v>0</v>
      </c>
      <c r="AM20" s="36">
        <v>0</v>
      </c>
      <c r="AN20" s="36">
        <f t="shared" si="18"/>
        <v>0</v>
      </c>
      <c r="AO20" s="36">
        <v>0</v>
      </c>
      <c r="AP20" s="36">
        <f t="shared" si="19"/>
        <v>0</v>
      </c>
      <c r="AQ20" s="36">
        <v>0</v>
      </c>
      <c r="AR20" s="36">
        <f t="shared" si="20"/>
        <v>0</v>
      </c>
      <c r="AS20" s="36">
        <v>0</v>
      </c>
      <c r="AT20" s="36">
        <f t="shared" si="21"/>
        <v>0</v>
      </c>
      <c r="AU20" s="36">
        <v>0</v>
      </c>
      <c r="AV20" s="36">
        <f t="shared" si="22"/>
        <v>0</v>
      </c>
      <c r="AW20" s="36">
        <v>0</v>
      </c>
      <c r="AX20" s="36">
        <f t="shared" si="23"/>
        <v>0</v>
      </c>
      <c r="AY20" s="36">
        <v>0</v>
      </c>
      <c r="AZ20" s="36">
        <f t="shared" si="24"/>
        <v>0</v>
      </c>
      <c r="BA20" s="36">
        <v>0</v>
      </c>
      <c r="BB20" s="36">
        <f t="shared" si="25"/>
        <v>0</v>
      </c>
      <c r="BC20" s="36">
        <v>0</v>
      </c>
      <c r="BD20" s="36">
        <f t="shared" si="26"/>
        <v>0</v>
      </c>
      <c r="BE20" s="36">
        <v>0</v>
      </c>
      <c r="BF20" s="36">
        <f t="shared" si="27"/>
        <v>0</v>
      </c>
      <c r="BG20" s="36">
        <v>0</v>
      </c>
      <c r="BH20" s="36">
        <f t="shared" si="28"/>
        <v>0</v>
      </c>
      <c r="BI20" s="36">
        <v>0</v>
      </c>
      <c r="BJ20" s="36">
        <f t="shared" si="29"/>
        <v>0</v>
      </c>
      <c r="BK20" s="36">
        <v>0</v>
      </c>
      <c r="BL20" s="36">
        <f t="shared" si="30"/>
        <v>0</v>
      </c>
      <c r="BM20" s="36">
        <v>0</v>
      </c>
      <c r="BN20" s="36">
        <f t="shared" si="31"/>
        <v>0</v>
      </c>
      <c r="BO20" s="36">
        <v>0</v>
      </c>
      <c r="BP20" s="36">
        <f t="shared" si="32"/>
        <v>0</v>
      </c>
      <c r="BQ20" s="36">
        <v>0</v>
      </c>
      <c r="BR20" s="36">
        <f t="shared" si="33"/>
        <v>0</v>
      </c>
      <c r="BS20" s="36">
        <v>15</v>
      </c>
      <c r="BT20" s="36">
        <f t="shared" si="34"/>
        <v>1889280</v>
      </c>
      <c r="BU20" s="36">
        <v>57</v>
      </c>
      <c r="BV20" s="36">
        <f t="shared" si="35"/>
        <v>5292792</v>
      </c>
      <c r="BW20" s="36">
        <v>0</v>
      </c>
      <c r="BX20" s="36">
        <f t="shared" si="36"/>
        <v>0</v>
      </c>
      <c r="BY20" s="36">
        <v>0</v>
      </c>
      <c r="BZ20" s="36">
        <f t="shared" si="37"/>
        <v>0</v>
      </c>
      <c r="CA20" s="36">
        <v>0</v>
      </c>
      <c r="CB20" s="36">
        <f t="shared" si="38"/>
        <v>0</v>
      </c>
      <c r="CC20" s="36">
        <v>0</v>
      </c>
      <c r="CD20" s="36">
        <f t="shared" si="39"/>
        <v>0</v>
      </c>
      <c r="CE20" s="36">
        <v>0</v>
      </c>
      <c r="CF20" s="36">
        <f t="shared" si="40"/>
        <v>0</v>
      </c>
      <c r="CG20" s="36">
        <v>0</v>
      </c>
      <c r="CH20" s="36">
        <f t="shared" si="41"/>
        <v>0</v>
      </c>
      <c r="CI20" s="36">
        <v>0</v>
      </c>
      <c r="CJ20" s="36">
        <f t="shared" si="42"/>
        <v>0</v>
      </c>
      <c r="CK20" s="36">
        <v>40</v>
      </c>
      <c r="CL20" s="36">
        <f t="shared" si="43"/>
        <v>4408320</v>
      </c>
      <c r="CM20" s="36">
        <v>0</v>
      </c>
      <c r="CN20" s="36">
        <f t="shared" si="44"/>
        <v>0</v>
      </c>
      <c r="CO20" s="36">
        <v>27</v>
      </c>
      <c r="CP20" s="36">
        <f t="shared" si="45"/>
        <v>3400704</v>
      </c>
      <c r="CQ20" s="36">
        <v>0</v>
      </c>
      <c r="CR20" s="36">
        <f t="shared" si="46"/>
        <v>0</v>
      </c>
      <c r="CS20" s="36">
        <v>0</v>
      </c>
      <c r="CT20" s="36">
        <f t="shared" si="47"/>
        <v>0</v>
      </c>
      <c r="CU20" s="36">
        <v>0</v>
      </c>
      <c r="CV20" s="36">
        <f t="shared" si="48"/>
        <v>0</v>
      </c>
      <c r="CW20" s="36">
        <v>0</v>
      </c>
      <c r="CX20" s="36">
        <f t="shared" si="49"/>
        <v>0</v>
      </c>
      <c r="CY20" s="36">
        <v>0</v>
      </c>
      <c r="CZ20" s="36">
        <f t="shared" si="50"/>
        <v>0</v>
      </c>
      <c r="DA20" s="36">
        <v>0</v>
      </c>
      <c r="DB20" s="36">
        <f t="shared" si="51"/>
        <v>0</v>
      </c>
      <c r="DC20" s="36">
        <v>0</v>
      </c>
      <c r="DD20" s="36">
        <f t="shared" si="52"/>
        <v>0</v>
      </c>
      <c r="DE20" s="36">
        <v>0</v>
      </c>
      <c r="DF20" s="36">
        <f t="shared" si="53"/>
        <v>0</v>
      </c>
      <c r="DG20" s="36">
        <v>0</v>
      </c>
      <c r="DH20" s="36">
        <f t="shared" si="54"/>
        <v>0</v>
      </c>
      <c r="DI20" s="36">
        <v>0</v>
      </c>
      <c r="DJ20" s="36">
        <f t="shared" si="55"/>
        <v>0</v>
      </c>
      <c r="DK20" s="36">
        <v>0</v>
      </c>
      <c r="DL20" s="36">
        <f t="shared" si="56"/>
        <v>0</v>
      </c>
      <c r="DM20" s="36">
        <v>0</v>
      </c>
      <c r="DN20" s="36">
        <f t="shared" si="57"/>
        <v>0</v>
      </c>
      <c r="DO20" s="36">
        <v>0</v>
      </c>
      <c r="DP20" s="36">
        <f t="shared" si="58"/>
        <v>0</v>
      </c>
      <c r="DQ20" s="36">
        <v>0</v>
      </c>
      <c r="DR20" s="36">
        <f t="shared" si="59"/>
        <v>0</v>
      </c>
      <c r="DS20" s="36">
        <v>0</v>
      </c>
      <c r="DT20" s="36">
        <f t="shared" si="60"/>
        <v>0</v>
      </c>
      <c r="DU20" s="36">
        <v>0</v>
      </c>
      <c r="DV20" s="36">
        <f t="shared" si="61"/>
        <v>0</v>
      </c>
      <c r="DW20" s="36">
        <v>0</v>
      </c>
      <c r="DX20" s="36">
        <f t="shared" si="62"/>
        <v>0</v>
      </c>
      <c r="DY20" s="36">
        <v>0</v>
      </c>
      <c r="DZ20" s="36">
        <f t="shared" si="63"/>
        <v>0</v>
      </c>
      <c r="EA20" s="36">
        <v>0</v>
      </c>
      <c r="EB20" s="36">
        <f t="shared" si="64"/>
        <v>0</v>
      </c>
      <c r="EC20" s="36">
        <v>0</v>
      </c>
      <c r="ED20" s="36">
        <f t="shared" si="65"/>
        <v>0</v>
      </c>
      <c r="EE20" s="36">
        <v>0</v>
      </c>
      <c r="EF20" s="36">
        <f t="shared" si="66"/>
        <v>0</v>
      </c>
      <c r="EG20" s="36">
        <v>0</v>
      </c>
      <c r="EH20" s="36">
        <f t="shared" si="67"/>
        <v>0</v>
      </c>
      <c r="EI20" s="36">
        <v>0</v>
      </c>
      <c r="EJ20" s="36">
        <f t="shared" si="68"/>
        <v>0</v>
      </c>
      <c r="EK20" s="36">
        <v>0</v>
      </c>
      <c r="EL20" s="36">
        <f t="shared" si="69"/>
        <v>0</v>
      </c>
      <c r="EM20" s="36">
        <f t="shared" si="70"/>
        <v>0</v>
      </c>
      <c r="EN20" s="36">
        <f t="shared" si="70"/>
        <v>0</v>
      </c>
      <c r="EO20" s="36">
        <f t="shared" si="70"/>
        <v>58</v>
      </c>
      <c r="EP20" s="36">
        <f t="shared" si="70"/>
        <v>1951584</v>
      </c>
      <c r="EQ20" s="36">
        <f t="shared" si="70"/>
        <v>0</v>
      </c>
      <c r="ER20" s="36">
        <f t="shared" si="70"/>
        <v>0</v>
      </c>
      <c r="ES20" s="36">
        <f t="shared" si="70"/>
        <v>40</v>
      </c>
      <c r="ET20" s="36">
        <f t="shared" si="70"/>
        <v>4408320</v>
      </c>
      <c r="EU20" s="36">
        <f t="shared" si="70"/>
        <v>803</v>
      </c>
      <c r="EV20" s="36">
        <f t="shared" si="70"/>
        <v>80241696</v>
      </c>
      <c r="EW20" s="36">
        <f t="shared" si="70"/>
        <v>2910</v>
      </c>
      <c r="EX20" s="36">
        <f t="shared" si="70"/>
        <v>236887344</v>
      </c>
      <c r="EY20" s="36">
        <f t="shared" si="70"/>
        <v>0</v>
      </c>
      <c r="EZ20" s="36">
        <f t="shared" si="70"/>
        <v>0</v>
      </c>
      <c r="FA20" s="36">
        <f t="shared" si="70"/>
        <v>0</v>
      </c>
      <c r="FB20" s="36">
        <f t="shared" si="70"/>
        <v>0</v>
      </c>
      <c r="FC20" s="36">
        <f t="shared" si="70"/>
        <v>0</v>
      </c>
      <c r="FD20" s="36">
        <f t="shared" si="70"/>
        <v>0</v>
      </c>
      <c r="FE20" s="36">
        <f t="shared" si="70"/>
        <v>10</v>
      </c>
      <c r="FF20" s="36">
        <f t="shared" si="70"/>
        <v>942000</v>
      </c>
      <c r="FG20" s="36">
        <f t="shared" si="71"/>
        <v>803</v>
      </c>
      <c r="FH20" s="36">
        <f t="shared" si="71"/>
        <v>80241696</v>
      </c>
      <c r="FI20" s="36">
        <f t="shared" si="71"/>
        <v>3018</v>
      </c>
      <c r="FJ20" s="36">
        <f t="shared" si="71"/>
        <v>244189248</v>
      </c>
      <c r="FK20" s="36">
        <f t="shared" si="72"/>
        <v>3821</v>
      </c>
      <c r="FL20" s="36">
        <f t="shared" si="72"/>
        <v>324430944</v>
      </c>
    </row>
    <row r="21" spans="1:168" s="22" customFormat="1" ht="12.75" customHeight="1" x14ac:dyDescent="0.2">
      <c r="A21" s="37">
        <v>10</v>
      </c>
      <c r="B21" s="38" t="s">
        <v>85</v>
      </c>
      <c r="C21" s="36">
        <v>0</v>
      </c>
      <c r="D21" s="36">
        <f t="shared" si="0"/>
        <v>0</v>
      </c>
      <c r="E21" s="36">
        <v>0</v>
      </c>
      <c r="F21" s="36">
        <f t="shared" si="1"/>
        <v>0</v>
      </c>
      <c r="G21" s="36">
        <v>269</v>
      </c>
      <c r="H21" s="36">
        <f t="shared" si="2"/>
        <v>23406228</v>
      </c>
      <c r="I21" s="36">
        <v>477</v>
      </c>
      <c r="J21" s="36">
        <f t="shared" si="3"/>
        <v>33702912</v>
      </c>
      <c r="K21" s="36">
        <v>42</v>
      </c>
      <c r="L21" s="36">
        <f t="shared" si="4"/>
        <v>4176144</v>
      </c>
      <c r="M21" s="36">
        <v>209</v>
      </c>
      <c r="N21" s="36">
        <f t="shared" si="5"/>
        <v>16876332</v>
      </c>
      <c r="O21" s="36">
        <v>0</v>
      </c>
      <c r="P21" s="36">
        <f t="shared" si="6"/>
        <v>0</v>
      </c>
      <c r="Q21" s="36">
        <v>0</v>
      </c>
      <c r="R21" s="36">
        <f t="shared" si="7"/>
        <v>0</v>
      </c>
      <c r="S21" s="36">
        <v>0</v>
      </c>
      <c r="T21" s="36">
        <f t="shared" si="8"/>
        <v>0</v>
      </c>
      <c r="U21" s="36">
        <v>0</v>
      </c>
      <c r="V21" s="36">
        <f t="shared" si="9"/>
        <v>0</v>
      </c>
      <c r="W21" s="36">
        <v>0</v>
      </c>
      <c r="X21" s="36">
        <f t="shared" si="10"/>
        <v>0</v>
      </c>
      <c r="Y21" s="36">
        <v>0</v>
      </c>
      <c r="Z21" s="36">
        <f t="shared" si="11"/>
        <v>0</v>
      </c>
      <c r="AA21" s="36">
        <v>0</v>
      </c>
      <c r="AB21" s="36">
        <f t="shared" si="12"/>
        <v>0</v>
      </c>
      <c r="AC21" s="36">
        <v>0</v>
      </c>
      <c r="AD21" s="36">
        <f t="shared" si="13"/>
        <v>0</v>
      </c>
      <c r="AE21" s="36">
        <v>0</v>
      </c>
      <c r="AF21" s="36">
        <f t="shared" si="14"/>
        <v>0</v>
      </c>
      <c r="AG21" s="36">
        <v>0</v>
      </c>
      <c r="AH21" s="36">
        <f t="shared" si="15"/>
        <v>0</v>
      </c>
      <c r="AI21" s="36">
        <v>0</v>
      </c>
      <c r="AJ21" s="36">
        <f t="shared" si="16"/>
        <v>0</v>
      </c>
      <c r="AK21" s="36">
        <v>0</v>
      </c>
      <c r="AL21" s="36">
        <f t="shared" si="17"/>
        <v>0</v>
      </c>
      <c r="AM21" s="36">
        <v>0</v>
      </c>
      <c r="AN21" s="36">
        <f t="shared" si="18"/>
        <v>0</v>
      </c>
      <c r="AO21" s="36">
        <v>0</v>
      </c>
      <c r="AP21" s="36">
        <f t="shared" si="19"/>
        <v>0</v>
      </c>
      <c r="AQ21" s="36">
        <v>0</v>
      </c>
      <c r="AR21" s="36">
        <f t="shared" si="20"/>
        <v>0</v>
      </c>
      <c r="AS21" s="36">
        <v>0</v>
      </c>
      <c r="AT21" s="36">
        <f t="shared" si="21"/>
        <v>0</v>
      </c>
      <c r="AU21" s="36">
        <v>8</v>
      </c>
      <c r="AV21" s="36">
        <f t="shared" si="22"/>
        <v>1345056</v>
      </c>
      <c r="AW21" s="36">
        <v>15</v>
      </c>
      <c r="AX21" s="36">
        <f t="shared" si="23"/>
        <v>1653120</v>
      </c>
      <c r="AY21" s="36">
        <v>0</v>
      </c>
      <c r="AZ21" s="36">
        <f t="shared" si="24"/>
        <v>0</v>
      </c>
      <c r="BA21" s="36">
        <v>0</v>
      </c>
      <c r="BB21" s="36">
        <f t="shared" si="25"/>
        <v>0</v>
      </c>
      <c r="BC21" s="36">
        <v>0</v>
      </c>
      <c r="BD21" s="36">
        <f t="shared" si="26"/>
        <v>0</v>
      </c>
      <c r="BE21" s="36">
        <v>0</v>
      </c>
      <c r="BF21" s="36">
        <f t="shared" si="27"/>
        <v>0</v>
      </c>
      <c r="BG21" s="36">
        <v>0</v>
      </c>
      <c r="BH21" s="36">
        <f t="shared" si="28"/>
        <v>0</v>
      </c>
      <c r="BI21" s="36">
        <v>0</v>
      </c>
      <c r="BJ21" s="36">
        <f t="shared" si="29"/>
        <v>0</v>
      </c>
      <c r="BK21" s="36">
        <v>0</v>
      </c>
      <c r="BL21" s="36">
        <f t="shared" si="30"/>
        <v>0</v>
      </c>
      <c r="BM21" s="36">
        <v>0</v>
      </c>
      <c r="BN21" s="36">
        <f t="shared" si="31"/>
        <v>0</v>
      </c>
      <c r="BO21" s="36">
        <v>39</v>
      </c>
      <c r="BP21" s="36">
        <f t="shared" si="32"/>
        <v>4298112</v>
      </c>
      <c r="BQ21" s="36">
        <v>74</v>
      </c>
      <c r="BR21" s="36">
        <f t="shared" si="33"/>
        <v>6012648</v>
      </c>
      <c r="BS21" s="36">
        <v>0</v>
      </c>
      <c r="BT21" s="36">
        <f t="shared" si="34"/>
        <v>0</v>
      </c>
      <c r="BU21" s="36">
        <v>0</v>
      </c>
      <c r="BV21" s="36">
        <f t="shared" si="35"/>
        <v>0</v>
      </c>
      <c r="BW21" s="36">
        <v>0</v>
      </c>
      <c r="BX21" s="36">
        <f t="shared" si="36"/>
        <v>0</v>
      </c>
      <c r="BY21" s="36">
        <v>0</v>
      </c>
      <c r="BZ21" s="36">
        <f t="shared" si="37"/>
        <v>0</v>
      </c>
      <c r="CA21" s="36">
        <v>0</v>
      </c>
      <c r="CB21" s="36">
        <f t="shared" si="38"/>
        <v>0</v>
      </c>
      <c r="CC21" s="36">
        <v>0</v>
      </c>
      <c r="CD21" s="36">
        <f t="shared" si="39"/>
        <v>0</v>
      </c>
      <c r="CE21" s="36">
        <v>0</v>
      </c>
      <c r="CF21" s="36">
        <f t="shared" si="40"/>
        <v>0</v>
      </c>
      <c r="CG21" s="36">
        <v>0</v>
      </c>
      <c r="CH21" s="36">
        <f t="shared" si="41"/>
        <v>0</v>
      </c>
      <c r="CI21" s="36">
        <v>0</v>
      </c>
      <c r="CJ21" s="36">
        <f t="shared" si="42"/>
        <v>0</v>
      </c>
      <c r="CK21" s="36">
        <v>0</v>
      </c>
      <c r="CL21" s="36">
        <f t="shared" si="43"/>
        <v>0</v>
      </c>
      <c r="CM21" s="36">
        <v>0</v>
      </c>
      <c r="CN21" s="36">
        <f t="shared" si="44"/>
        <v>0</v>
      </c>
      <c r="CO21" s="36">
        <v>0</v>
      </c>
      <c r="CP21" s="36">
        <f t="shared" si="45"/>
        <v>0</v>
      </c>
      <c r="CQ21" s="36">
        <v>0</v>
      </c>
      <c r="CR21" s="36">
        <f t="shared" si="46"/>
        <v>0</v>
      </c>
      <c r="CS21" s="36">
        <v>0</v>
      </c>
      <c r="CT21" s="36">
        <f t="shared" si="47"/>
        <v>0</v>
      </c>
      <c r="CU21" s="36">
        <v>0</v>
      </c>
      <c r="CV21" s="36">
        <f t="shared" si="48"/>
        <v>0</v>
      </c>
      <c r="CW21" s="36">
        <v>0</v>
      </c>
      <c r="CX21" s="36">
        <f t="shared" si="49"/>
        <v>0</v>
      </c>
      <c r="CY21" s="36">
        <v>0</v>
      </c>
      <c r="CZ21" s="36">
        <f t="shared" si="50"/>
        <v>0</v>
      </c>
      <c r="DA21" s="36">
        <v>0</v>
      </c>
      <c r="DB21" s="36">
        <f t="shared" si="51"/>
        <v>0</v>
      </c>
      <c r="DC21" s="36">
        <v>10</v>
      </c>
      <c r="DD21" s="36">
        <f t="shared" si="52"/>
        <v>1709520</v>
      </c>
      <c r="DE21" s="36">
        <v>15</v>
      </c>
      <c r="DF21" s="36">
        <f t="shared" si="53"/>
        <v>2521980</v>
      </c>
      <c r="DG21" s="36">
        <v>0</v>
      </c>
      <c r="DH21" s="36">
        <f t="shared" si="54"/>
        <v>0</v>
      </c>
      <c r="DI21" s="36">
        <v>0</v>
      </c>
      <c r="DJ21" s="36">
        <f t="shared" si="55"/>
        <v>0</v>
      </c>
      <c r="DK21" s="36">
        <v>0</v>
      </c>
      <c r="DL21" s="36">
        <f t="shared" si="56"/>
        <v>0</v>
      </c>
      <c r="DM21" s="36">
        <v>0</v>
      </c>
      <c r="DN21" s="36">
        <f t="shared" si="57"/>
        <v>0</v>
      </c>
      <c r="DO21" s="36">
        <v>0</v>
      </c>
      <c r="DP21" s="36">
        <f t="shared" si="58"/>
        <v>0</v>
      </c>
      <c r="DQ21" s="36">
        <v>0</v>
      </c>
      <c r="DR21" s="36">
        <f t="shared" si="59"/>
        <v>0</v>
      </c>
      <c r="DS21" s="36">
        <v>0</v>
      </c>
      <c r="DT21" s="36">
        <f t="shared" si="60"/>
        <v>0</v>
      </c>
      <c r="DU21" s="36">
        <v>0</v>
      </c>
      <c r="DV21" s="36">
        <f t="shared" si="61"/>
        <v>0</v>
      </c>
      <c r="DW21" s="36">
        <v>0</v>
      </c>
      <c r="DX21" s="36">
        <f t="shared" si="62"/>
        <v>0</v>
      </c>
      <c r="DY21" s="36">
        <v>0</v>
      </c>
      <c r="DZ21" s="36">
        <f t="shared" si="63"/>
        <v>0</v>
      </c>
      <c r="EA21" s="36">
        <v>0</v>
      </c>
      <c r="EB21" s="36">
        <f t="shared" si="64"/>
        <v>0</v>
      </c>
      <c r="EC21" s="36">
        <v>0</v>
      </c>
      <c r="ED21" s="36">
        <f t="shared" si="65"/>
        <v>0</v>
      </c>
      <c r="EE21" s="36">
        <v>0</v>
      </c>
      <c r="EF21" s="36">
        <f t="shared" si="66"/>
        <v>0</v>
      </c>
      <c r="EG21" s="36">
        <v>0</v>
      </c>
      <c r="EH21" s="36">
        <f t="shared" si="67"/>
        <v>0</v>
      </c>
      <c r="EI21" s="36">
        <v>0</v>
      </c>
      <c r="EJ21" s="36">
        <f t="shared" si="68"/>
        <v>0</v>
      </c>
      <c r="EK21" s="36">
        <v>0</v>
      </c>
      <c r="EL21" s="36">
        <f t="shared" si="69"/>
        <v>0</v>
      </c>
      <c r="EM21" s="36">
        <f t="shared" si="70"/>
        <v>0</v>
      </c>
      <c r="EN21" s="36">
        <f t="shared" si="70"/>
        <v>0</v>
      </c>
      <c r="EO21" s="36">
        <f t="shared" si="70"/>
        <v>0</v>
      </c>
      <c r="EP21" s="36">
        <f t="shared" si="70"/>
        <v>0</v>
      </c>
      <c r="EQ21" s="36">
        <f t="shared" si="70"/>
        <v>326</v>
      </c>
      <c r="ER21" s="36">
        <f t="shared" si="70"/>
        <v>30758916</v>
      </c>
      <c r="ES21" s="36">
        <f t="shared" si="70"/>
        <v>581</v>
      </c>
      <c r="ET21" s="36">
        <f t="shared" si="70"/>
        <v>43890660</v>
      </c>
      <c r="EU21" s="36">
        <f t="shared" si="70"/>
        <v>42</v>
      </c>
      <c r="EV21" s="36">
        <f t="shared" si="70"/>
        <v>4176144</v>
      </c>
      <c r="EW21" s="36">
        <f t="shared" si="70"/>
        <v>209</v>
      </c>
      <c r="EX21" s="36">
        <f t="shared" si="70"/>
        <v>16876332</v>
      </c>
      <c r="EY21" s="36">
        <f t="shared" si="70"/>
        <v>0</v>
      </c>
      <c r="EZ21" s="36">
        <f t="shared" si="70"/>
        <v>0</v>
      </c>
      <c r="FA21" s="36">
        <f t="shared" si="70"/>
        <v>0</v>
      </c>
      <c r="FB21" s="36">
        <f t="shared" si="70"/>
        <v>0</v>
      </c>
      <c r="FC21" s="36">
        <f t="shared" si="70"/>
        <v>0</v>
      </c>
      <c r="FD21" s="36">
        <f t="shared" si="70"/>
        <v>0</v>
      </c>
      <c r="FE21" s="36">
        <f t="shared" si="70"/>
        <v>0</v>
      </c>
      <c r="FF21" s="36">
        <f t="shared" si="70"/>
        <v>0</v>
      </c>
      <c r="FG21" s="36">
        <f t="shared" si="71"/>
        <v>368</v>
      </c>
      <c r="FH21" s="36">
        <f t="shared" si="71"/>
        <v>34935060</v>
      </c>
      <c r="FI21" s="36">
        <f t="shared" si="71"/>
        <v>790</v>
      </c>
      <c r="FJ21" s="36">
        <f t="shared" si="71"/>
        <v>60766992</v>
      </c>
      <c r="FK21" s="36">
        <f t="shared" si="72"/>
        <v>1158</v>
      </c>
      <c r="FL21" s="36">
        <f t="shared" si="72"/>
        <v>95702052</v>
      </c>
    </row>
    <row r="22" spans="1:168" s="22" customFormat="1" ht="12.75" customHeight="1" x14ac:dyDescent="0.2">
      <c r="A22" s="37">
        <v>11</v>
      </c>
      <c r="B22" s="38" t="s">
        <v>86</v>
      </c>
      <c r="C22" s="36">
        <v>17</v>
      </c>
      <c r="D22" s="36">
        <f t="shared" si="0"/>
        <v>704412</v>
      </c>
      <c r="E22" s="36">
        <v>0</v>
      </c>
      <c r="F22" s="36">
        <f t="shared" si="1"/>
        <v>0</v>
      </c>
      <c r="G22" s="36">
        <v>436</v>
      </c>
      <c r="H22" s="36">
        <f t="shared" si="2"/>
        <v>37937232</v>
      </c>
      <c r="I22" s="36">
        <v>233</v>
      </c>
      <c r="J22" s="36">
        <f t="shared" si="3"/>
        <v>16462848</v>
      </c>
      <c r="K22" s="36">
        <v>228</v>
      </c>
      <c r="L22" s="36">
        <f t="shared" si="4"/>
        <v>22670496</v>
      </c>
      <c r="M22" s="36">
        <v>1875</v>
      </c>
      <c r="N22" s="36">
        <f t="shared" si="5"/>
        <v>151402500</v>
      </c>
      <c r="O22" s="36">
        <v>0</v>
      </c>
      <c r="P22" s="36">
        <f t="shared" si="6"/>
        <v>0</v>
      </c>
      <c r="Q22" s="36">
        <v>0</v>
      </c>
      <c r="R22" s="36">
        <f t="shared" si="7"/>
        <v>0</v>
      </c>
      <c r="S22" s="36">
        <v>0</v>
      </c>
      <c r="T22" s="36">
        <f t="shared" si="8"/>
        <v>0</v>
      </c>
      <c r="U22" s="36">
        <v>0</v>
      </c>
      <c r="V22" s="36">
        <f t="shared" si="9"/>
        <v>0</v>
      </c>
      <c r="W22" s="36">
        <v>0</v>
      </c>
      <c r="X22" s="36">
        <f t="shared" si="10"/>
        <v>0</v>
      </c>
      <c r="Y22" s="36">
        <v>0</v>
      </c>
      <c r="Z22" s="36">
        <f t="shared" si="11"/>
        <v>0</v>
      </c>
      <c r="AA22" s="36">
        <v>21</v>
      </c>
      <c r="AB22" s="36">
        <f t="shared" si="12"/>
        <v>2314368</v>
      </c>
      <c r="AC22" s="36">
        <v>0</v>
      </c>
      <c r="AD22" s="36">
        <f t="shared" si="13"/>
        <v>0</v>
      </c>
      <c r="AE22" s="36">
        <v>0</v>
      </c>
      <c r="AF22" s="36">
        <f t="shared" si="14"/>
        <v>0</v>
      </c>
      <c r="AG22" s="36">
        <v>63</v>
      </c>
      <c r="AH22" s="36">
        <f t="shared" si="15"/>
        <v>5849928</v>
      </c>
      <c r="AI22" s="36">
        <v>0</v>
      </c>
      <c r="AJ22" s="36">
        <f t="shared" si="16"/>
        <v>0</v>
      </c>
      <c r="AK22" s="36">
        <v>0</v>
      </c>
      <c r="AL22" s="36">
        <f t="shared" si="17"/>
        <v>0</v>
      </c>
      <c r="AM22" s="36">
        <v>0</v>
      </c>
      <c r="AN22" s="36">
        <f t="shared" si="18"/>
        <v>0</v>
      </c>
      <c r="AO22" s="36">
        <v>0</v>
      </c>
      <c r="AP22" s="36">
        <f t="shared" si="19"/>
        <v>0</v>
      </c>
      <c r="AQ22" s="36">
        <v>0</v>
      </c>
      <c r="AR22" s="36">
        <f t="shared" si="20"/>
        <v>0</v>
      </c>
      <c r="AS22" s="36">
        <v>0</v>
      </c>
      <c r="AT22" s="36">
        <f t="shared" si="21"/>
        <v>0</v>
      </c>
      <c r="AU22" s="36">
        <v>0</v>
      </c>
      <c r="AV22" s="36">
        <f t="shared" si="22"/>
        <v>0</v>
      </c>
      <c r="AW22" s="36">
        <v>0</v>
      </c>
      <c r="AX22" s="36">
        <f t="shared" si="23"/>
        <v>0</v>
      </c>
      <c r="AY22" s="36">
        <v>0</v>
      </c>
      <c r="AZ22" s="36">
        <f t="shared" si="24"/>
        <v>0</v>
      </c>
      <c r="BA22" s="36">
        <v>0</v>
      </c>
      <c r="BB22" s="36">
        <f t="shared" si="25"/>
        <v>0</v>
      </c>
      <c r="BC22" s="36">
        <v>0</v>
      </c>
      <c r="BD22" s="36">
        <f t="shared" si="26"/>
        <v>0</v>
      </c>
      <c r="BE22" s="36">
        <v>0</v>
      </c>
      <c r="BF22" s="36">
        <f t="shared" si="27"/>
        <v>0</v>
      </c>
      <c r="BG22" s="36">
        <v>0</v>
      </c>
      <c r="BH22" s="36">
        <f t="shared" si="28"/>
        <v>0</v>
      </c>
      <c r="BI22" s="36">
        <v>0</v>
      </c>
      <c r="BJ22" s="36">
        <f t="shared" si="29"/>
        <v>0</v>
      </c>
      <c r="BK22" s="36">
        <v>0</v>
      </c>
      <c r="BL22" s="36">
        <f t="shared" si="30"/>
        <v>0</v>
      </c>
      <c r="BM22" s="36">
        <v>0</v>
      </c>
      <c r="BN22" s="36">
        <f t="shared" si="31"/>
        <v>0</v>
      </c>
      <c r="BO22" s="36">
        <v>81</v>
      </c>
      <c r="BP22" s="36">
        <f t="shared" si="32"/>
        <v>8926848</v>
      </c>
      <c r="BQ22" s="36">
        <v>51</v>
      </c>
      <c r="BR22" s="36">
        <f t="shared" si="33"/>
        <v>4143852</v>
      </c>
      <c r="BS22" s="36">
        <v>22</v>
      </c>
      <c r="BT22" s="36">
        <f t="shared" si="34"/>
        <v>2770944</v>
      </c>
      <c r="BU22" s="36">
        <v>273</v>
      </c>
      <c r="BV22" s="36">
        <f t="shared" si="35"/>
        <v>25349688</v>
      </c>
      <c r="BW22" s="36">
        <v>0</v>
      </c>
      <c r="BX22" s="36">
        <f t="shared" si="36"/>
        <v>0</v>
      </c>
      <c r="BY22" s="36">
        <v>0</v>
      </c>
      <c r="BZ22" s="36">
        <f t="shared" si="37"/>
        <v>0</v>
      </c>
      <c r="CA22" s="36">
        <v>0</v>
      </c>
      <c r="CB22" s="36">
        <f t="shared" si="38"/>
        <v>0</v>
      </c>
      <c r="CC22" s="36">
        <v>0</v>
      </c>
      <c r="CD22" s="36">
        <f t="shared" si="39"/>
        <v>0</v>
      </c>
      <c r="CE22" s="36">
        <v>0</v>
      </c>
      <c r="CF22" s="36">
        <f t="shared" si="40"/>
        <v>0</v>
      </c>
      <c r="CG22" s="36">
        <v>0</v>
      </c>
      <c r="CH22" s="36">
        <f t="shared" si="41"/>
        <v>0</v>
      </c>
      <c r="CI22" s="36">
        <v>0</v>
      </c>
      <c r="CJ22" s="36">
        <f t="shared" si="42"/>
        <v>0</v>
      </c>
      <c r="CK22" s="36">
        <v>0</v>
      </c>
      <c r="CL22" s="36">
        <f t="shared" si="43"/>
        <v>0</v>
      </c>
      <c r="CM22" s="36">
        <v>0</v>
      </c>
      <c r="CN22" s="36">
        <f t="shared" si="44"/>
        <v>0</v>
      </c>
      <c r="CO22" s="36">
        <v>0</v>
      </c>
      <c r="CP22" s="36">
        <f t="shared" si="45"/>
        <v>0</v>
      </c>
      <c r="CQ22" s="36">
        <v>0</v>
      </c>
      <c r="CR22" s="36">
        <f t="shared" si="46"/>
        <v>0</v>
      </c>
      <c r="CS22" s="36">
        <v>0</v>
      </c>
      <c r="CT22" s="36">
        <f t="shared" si="47"/>
        <v>0</v>
      </c>
      <c r="CU22" s="36">
        <v>0</v>
      </c>
      <c r="CV22" s="36">
        <f t="shared" si="48"/>
        <v>0</v>
      </c>
      <c r="CW22" s="36">
        <v>0</v>
      </c>
      <c r="CX22" s="36">
        <f t="shared" si="49"/>
        <v>0</v>
      </c>
      <c r="CY22" s="36">
        <v>0</v>
      </c>
      <c r="CZ22" s="36">
        <f t="shared" si="50"/>
        <v>0</v>
      </c>
      <c r="DA22" s="36">
        <v>0</v>
      </c>
      <c r="DB22" s="36">
        <f t="shared" si="51"/>
        <v>0</v>
      </c>
      <c r="DC22" s="36">
        <v>0</v>
      </c>
      <c r="DD22" s="36">
        <f t="shared" si="52"/>
        <v>0</v>
      </c>
      <c r="DE22" s="36">
        <v>0</v>
      </c>
      <c r="DF22" s="36">
        <f t="shared" si="53"/>
        <v>0</v>
      </c>
      <c r="DG22" s="36">
        <v>0</v>
      </c>
      <c r="DH22" s="36">
        <f t="shared" si="54"/>
        <v>0</v>
      </c>
      <c r="DI22" s="36">
        <v>24</v>
      </c>
      <c r="DJ22" s="36">
        <f t="shared" si="55"/>
        <v>4611744</v>
      </c>
      <c r="DK22" s="36">
        <v>0</v>
      </c>
      <c r="DL22" s="36">
        <f t="shared" si="56"/>
        <v>0</v>
      </c>
      <c r="DM22" s="36">
        <v>0</v>
      </c>
      <c r="DN22" s="36">
        <f t="shared" si="57"/>
        <v>0</v>
      </c>
      <c r="DO22" s="36">
        <v>0</v>
      </c>
      <c r="DP22" s="36">
        <f t="shared" si="58"/>
        <v>0</v>
      </c>
      <c r="DQ22" s="36">
        <v>0</v>
      </c>
      <c r="DR22" s="36">
        <f t="shared" si="59"/>
        <v>0</v>
      </c>
      <c r="DS22" s="36">
        <v>0</v>
      </c>
      <c r="DT22" s="36">
        <f t="shared" si="60"/>
        <v>0</v>
      </c>
      <c r="DU22" s="36">
        <v>0</v>
      </c>
      <c r="DV22" s="36">
        <f t="shared" si="61"/>
        <v>0</v>
      </c>
      <c r="DW22" s="36">
        <v>0</v>
      </c>
      <c r="DX22" s="36">
        <f t="shared" si="62"/>
        <v>0</v>
      </c>
      <c r="DY22" s="36">
        <v>0</v>
      </c>
      <c r="DZ22" s="36">
        <f t="shared" si="63"/>
        <v>0</v>
      </c>
      <c r="EA22" s="36">
        <v>0</v>
      </c>
      <c r="EB22" s="36">
        <f t="shared" si="64"/>
        <v>0</v>
      </c>
      <c r="EC22" s="36">
        <v>0</v>
      </c>
      <c r="ED22" s="36">
        <f t="shared" si="65"/>
        <v>0</v>
      </c>
      <c r="EE22" s="36">
        <v>0</v>
      </c>
      <c r="EF22" s="36">
        <f t="shared" si="66"/>
        <v>0</v>
      </c>
      <c r="EG22" s="36">
        <v>0</v>
      </c>
      <c r="EH22" s="36">
        <f t="shared" si="67"/>
        <v>0</v>
      </c>
      <c r="EI22" s="36">
        <v>0</v>
      </c>
      <c r="EJ22" s="36">
        <f t="shared" si="68"/>
        <v>0</v>
      </c>
      <c r="EK22" s="36">
        <v>0</v>
      </c>
      <c r="EL22" s="36">
        <f t="shared" si="69"/>
        <v>0</v>
      </c>
      <c r="EM22" s="36">
        <f t="shared" si="70"/>
        <v>17</v>
      </c>
      <c r="EN22" s="36">
        <f t="shared" si="70"/>
        <v>704412</v>
      </c>
      <c r="EO22" s="36">
        <f t="shared" si="70"/>
        <v>0</v>
      </c>
      <c r="EP22" s="36">
        <f t="shared" si="70"/>
        <v>0</v>
      </c>
      <c r="EQ22" s="36">
        <f t="shared" si="70"/>
        <v>538</v>
      </c>
      <c r="ER22" s="36">
        <f t="shared" si="70"/>
        <v>49178448</v>
      </c>
      <c r="ES22" s="36">
        <f t="shared" si="70"/>
        <v>284</v>
      </c>
      <c r="ET22" s="36">
        <f t="shared" si="70"/>
        <v>20606700</v>
      </c>
      <c r="EU22" s="36">
        <f t="shared" si="70"/>
        <v>250</v>
      </c>
      <c r="EV22" s="36">
        <f t="shared" si="70"/>
        <v>25441440</v>
      </c>
      <c r="EW22" s="36">
        <f t="shared" si="70"/>
        <v>2235</v>
      </c>
      <c r="EX22" s="36">
        <f t="shared" si="70"/>
        <v>187213860</v>
      </c>
      <c r="EY22" s="36">
        <f t="shared" si="70"/>
        <v>0</v>
      </c>
      <c r="EZ22" s="36">
        <f t="shared" si="70"/>
        <v>0</v>
      </c>
      <c r="FA22" s="36">
        <f t="shared" si="70"/>
        <v>0</v>
      </c>
      <c r="FB22" s="36">
        <f t="shared" si="70"/>
        <v>0</v>
      </c>
      <c r="FC22" s="36">
        <f t="shared" si="70"/>
        <v>0</v>
      </c>
      <c r="FD22" s="36">
        <f t="shared" si="70"/>
        <v>0</v>
      </c>
      <c r="FE22" s="36">
        <f t="shared" si="70"/>
        <v>0</v>
      </c>
      <c r="FF22" s="36">
        <f t="shared" si="70"/>
        <v>0</v>
      </c>
      <c r="FG22" s="36">
        <f t="shared" si="71"/>
        <v>805</v>
      </c>
      <c r="FH22" s="36">
        <f t="shared" si="71"/>
        <v>75324300</v>
      </c>
      <c r="FI22" s="36">
        <f t="shared" si="71"/>
        <v>2519</v>
      </c>
      <c r="FJ22" s="36">
        <f t="shared" si="71"/>
        <v>207820560</v>
      </c>
      <c r="FK22" s="36">
        <f t="shared" si="72"/>
        <v>3324</v>
      </c>
      <c r="FL22" s="36">
        <f t="shared" si="72"/>
        <v>283144860</v>
      </c>
    </row>
    <row r="23" spans="1:168" s="22" customFormat="1" ht="12.75" customHeight="1" x14ac:dyDescent="0.2">
      <c r="A23" s="37">
        <v>12</v>
      </c>
      <c r="B23" s="38" t="s">
        <v>87</v>
      </c>
      <c r="C23" s="36">
        <v>0</v>
      </c>
      <c r="D23" s="36">
        <f t="shared" si="0"/>
        <v>0</v>
      </c>
      <c r="E23" s="36">
        <v>0</v>
      </c>
      <c r="F23" s="36">
        <f t="shared" si="1"/>
        <v>0</v>
      </c>
      <c r="G23" s="36">
        <v>237</v>
      </c>
      <c r="H23" s="36">
        <f t="shared" si="2"/>
        <v>20621844</v>
      </c>
      <c r="I23" s="36">
        <v>1301</v>
      </c>
      <c r="J23" s="36">
        <f t="shared" si="3"/>
        <v>91923456</v>
      </c>
      <c r="K23" s="36">
        <v>10</v>
      </c>
      <c r="L23" s="36">
        <f t="shared" si="4"/>
        <v>994320</v>
      </c>
      <c r="M23" s="36">
        <v>50</v>
      </c>
      <c r="N23" s="36">
        <f t="shared" si="5"/>
        <v>4037400</v>
      </c>
      <c r="O23" s="36">
        <v>0</v>
      </c>
      <c r="P23" s="36">
        <f t="shared" si="6"/>
        <v>0</v>
      </c>
      <c r="Q23" s="36">
        <v>0</v>
      </c>
      <c r="R23" s="36">
        <f t="shared" si="7"/>
        <v>0</v>
      </c>
      <c r="S23" s="36">
        <v>0</v>
      </c>
      <c r="T23" s="36">
        <f t="shared" si="8"/>
        <v>0</v>
      </c>
      <c r="U23" s="36">
        <v>0</v>
      </c>
      <c r="V23" s="36">
        <f t="shared" si="9"/>
        <v>0</v>
      </c>
      <c r="W23" s="36">
        <v>0</v>
      </c>
      <c r="X23" s="36">
        <f t="shared" si="10"/>
        <v>0</v>
      </c>
      <c r="Y23" s="36">
        <v>0</v>
      </c>
      <c r="Z23" s="36">
        <f t="shared" si="11"/>
        <v>0</v>
      </c>
      <c r="AA23" s="36">
        <v>21</v>
      </c>
      <c r="AB23" s="36">
        <f t="shared" si="12"/>
        <v>2314368</v>
      </c>
      <c r="AC23" s="36">
        <v>73</v>
      </c>
      <c r="AD23" s="36">
        <f t="shared" si="13"/>
        <v>5931396</v>
      </c>
      <c r="AE23" s="36">
        <v>0</v>
      </c>
      <c r="AF23" s="36">
        <f t="shared" si="14"/>
        <v>0</v>
      </c>
      <c r="AG23" s="36">
        <v>0</v>
      </c>
      <c r="AH23" s="36">
        <f t="shared" si="15"/>
        <v>0</v>
      </c>
      <c r="AI23" s="36">
        <v>0</v>
      </c>
      <c r="AJ23" s="36">
        <f t="shared" si="16"/>
        <v>0</v>
      </c>
      <c r="AK23" s="36">
        <v>0</v>
      </c>
      <c r="AL23" s="36">
        <f t="shared" si="17"/>
        <v>0</v>
      </c>
      <c r="AM23" s="36">
        <v>0</v>
      </c>
      <c r="AN23" s="36">
        <f t="shared" si="18"/>
        <v>0</v>
      </c>
      <c r="AO23" s="36">
        <v>0</v>
      </c>
      <c r="AP23" s="36">
        <f t="shared" si="19"/>
        <v>0</v>
      </c>
      <c r="AQ23" s="36">
        <v>0</v>
      </c>
      <c r="AR23" s="36">
        <f t="shared" si="20"/>
        <v>0</v>
      </c>
      <c r="AS23" s="36">
        <v>0</v>
      </c>
      <c r="AT23" s="36">
        <f t="shared" si="21"/>
        <v>0</v>
      </c>
      <c r="AU23" s="36">
        <v>0</v>
      </c>
      <c r="AV23" s="36">
        <f t="shared" si="22"/>
        <v>0</v>
      </c>
      <c r="AW23" s="36">
        <v>0</v>
      </c>
      <c r="AX23" s="36">
        <f t="shared" si="23"/>
        <v>0</v>
      </c>
      <c r="AY23" s="36">
        <v>0</v>
      </c>
      <c r="AZ23" s="36">
        <f t="shared" si="24"/>
        <v>0</v>
      </c>
      <c r="BA23" s="36">
        <v>0</v>
      </c>
      <c r="BB23" s="36">
        <f t="shared" si="25"/>
        <v>0</v>
      </c>
      <c r="BC23" s="36">
        <v>0</v>
      </c>
      <c r="BD23" s="36">
        <f t="shared" si="26"/>
        <v>0</v>
      </c>
      <c r="BE23" s="36">
        <v>0</v>
      </c>
      <c r="BF23" s="36">
        <f t="shared" si="27"/>
        <v>0</v>
      </c>
      <c r="BG23" s="36">
        <v>0</v>
      </c>
      <c r="BH23" s="36">
        <f t="shared" si="28"/>
        <v>0</v>
      </c>
      <c r="BI23" s="36">
        <v>0</v>
      </c>
      <c r="BJ23" s="36">
        <f t="shared" si="29"/>
        <v>0</v>
      </c>
      <c r="BK23" s="36">
        <v>0</v>
      </c>
      <c r="BL23" s="36">
        <f t="shared" si="30"/>
        <v>0</v>
      </c>
      <c r="BM23" s="36">
        <v>0</v>
      </c>
      <c r="BN23" s="36">
        <f t="shared" si="31"/>
        <v>0</v>
      </c>
      <c r="BO23" s="36">
        <v>186</v>
      </c>
      <c r="BP23" s="36">
        <f t="shared" si="32"/>
        <v>20498688</v>
      </c>
      <c r="BQ23" s="36">
        <v>494</v>
      </c>
      <c r="BR23" s="36">
        <f t="shared" si="33"/>
        <v>40138488</v>
      </c>
      <c r="BS23" s="36">
        <v>0</v>
      </c>
      <c r="BT23" s="36">
        <f t="shared" si="34"/>
        <v>0</v>
      </c>
      <c r="BU23" s="36">
        <v>0</v>
      </c>
      <c r="BV23" s="36">
        <f t="shared" si="35"/>
        <v>0</v>
      </c>
      <c r="BW23" s="36">
        <v>0</v>
      </c>
      <c r="BX23" s="36">
        <f t="shared" si="36"/>
        <v>0</v>
      </c>
      <c r="BY23" s="36">
        <v>0</v>
      </c>
      <c r="BZ23" s="36">
        <f t="shared" si="37"/>
        <v>0</v>
      </c>
      <c r="CA23" s="36">
        <v>0</v>
      </c>
      <c r="CB23" s="36">
        <f t="shared" si="38"/>
        <v>0</v>
      </c>
      <c r="CC23" s="36">
        <v>0</v>
      </c>
      <c r="CD23" s="36">
        <f t="shared" si="39"/>
        <v>0</v>
      </c>
      <c r="CE23" s="36">
        <v>0</v>
      </c>
      <c r="CF23" s="36">
        <f t="shared" si="40"/>
        <v>0</v>
      </c>
      <c r="CG23" s="36">
        <v>0</v>
      </c>
      <c r="CH23" s="36">
        <f t="shared" si="41"/>
        <v>0</v>
      </c>
      <c r="CI23" s="36">
        <v>26</v>
      </c>
      <c r="CJ23" s="36">
        <f t="shared" si="42"/>
        <v>4371432</v>
      </c>
      <c r="CK23" s="36">
        <v>180</v>
      </c>
      <c r="CL23" s="36">
        <f t="shared" si="43"/>
        <v>19837440</v>
      </c>
      <c r="CM23" s="36">
        <v>0</v>
      </c>
      <c r="CN23" s="36">
        <f t="shared" si="44"/>
        <v>0</v>
      </c>
      <c r="CO23" s="36">
        <v>0</v>
      </c>
      <c r="CP23" s="36">
        <f t="shared" si="45"/>
        <v>0</v>
      </c>
      <c r="CQ23" s="36">
        <v>0</v>
      </c>
      <c r="CR23" s="36">
        <f t="shared" si="46"/>
        <v>0</v>
      </c>
      <c r="CS23" s="36">
        <v>0</v>
      </c>
      <c r="CT23" s="36">
        <f t="shared" si="47"/>
        <v>0</v>
      </c>
      <c r="CU23" s="36">
        <v>0</v>
      </c>
      <c r="CV23" s="36">
        <f t="shared" si="48"/>
        <v>0</v>
      </c>
      <c r="CW23" s="36">
        <v>0</v>
      </c>
      <c r="CX23" s="36">
        <f t="shared" si="49"/>
        <v>0</v>
      </c>
      <c r="CY23" s="36">
        <v>0</v>
      </c>
      <c r="CZ23" s="36">
        <f t="shared" si="50"/>
        <v>0</v>
      </c>
      <c r="DA23" s="36">
        <v>0</v>
      </c>
      <c r="DB23" s="36">
        <f t="shared" si="51"/>
        <v>0</v>
      </c>
      <c r="DC23" s="36">
        <v>2</v>
      </c>
      <c r="DD23" s="36">
        <f t="shared" si="52"/>
        <v>341904</v>
      </c>
      <c r="DE23" s="36">
        <v>27</v>
      </c>
      <c r="DF23" s="36">
        <f t="shared" si="53"/>
        <v>4539564</v>
      </c>
      <c r="DG23" s="36">
        <v>0</v>
      </c>
      <c r="DH23" s="36">
        <f t="shared" si="54"/>
        <v>0</v>
      </c>
      <c r="DI23" s="36">
        <v>0</v>
      </c>
      <c r="DJ23" s="36">
        <f t="shared" si="55"/>
        <v>0</v>
      </c>
      <c r="DK23" s="36">
        <v>0</v>
      </c>
      <c r="DL23" s="36">
        <f t="shared" si="56"/>
        <v>0</v>
      </c>
      <c r="DM23" s="36">
        <v>0</v>
      </c>
      <c r="DN23" s="36">
        <f t="shared" si="57"/>
        <v>0</v>
      </c>
      <c r="DO23" s="36">
        <v>0</v>
      </c>
      <c r="DP23" s="36">
        <f t="shared" si="58"/>
        <v>0</v>
      </c>
      <c r="DQ23" s="36">
        <v>0</v>
      </c>
      <c r="DR23" s="36">
        <f t="shared" si="59"/>
        <v>0</v>
      </c>
      <c r="DS23" s="36">
        <v>0</v>
      </c>
      <c r="DT23" s="36">
        <f t="shared" si="60"/>
        <v>0</v>
      </c>
      <c r="DU23" s="36">
        <v>0</v>
      </c>
      <c r="DV23" s="36">
        <f t="shared" si="61"/>
        <v>0</v>
      </c>
      <c r="DW23" s="36">
        <v>0</v>
      </c>
      <c r="DX23" s="36">
        <f t="shared" si="62"/>
        <v>0</v>
      </c>
      <c r="DY23" s="36">
        <v>0</v>
      </c>
      <c r="DZ23" s="36">
        <f t="shared" si="63"/>
        <v>0</v>
      </c>
      <c r="EA23" s="36">
        <v>0</v>
      </c>
      <c r="EB23" s="36">
        <f t="shared" si="64"/>
        <v>0</v>
      </c>
      <c r="EC23" s="36">
        <v>0</v>
      </c>
      <c r="ED23" s="36">
        <f t="shared" si="65"/>
        <v>0</v>
      </c>
      <c r="EE23" s="36">
        <v>0</v>
      </c>
      <c r="EF23" s="36">
        <f t="shared" si="66"/>
        <v>0</v>
      </c>
      <c r="EG23" s="36">
        <v>0</v>
      </c>
      <c r="EH23" s="36">
        <f t="shared" si="67"/>
        <v>0</v>
      </c>
      <c r="EI23" s="36">
        <v>0</v>
      </c>
      <c r="EJ23" s="36">
        <f t="shared" si="68"/>
        <v>0</v>
      </c>
      <c r="EK23" s="36">
        <v>0</v>
      </c>
      <c r="EL23" s="36">
        <f t="shared" si="69"/>
        <v>0</v>
      </c>
      <c r="EM23" s="36">
        <f t="shared" si="70"/>
        <v>0</v>
      </c>
      <c r="EN23" s="36">
        <f t="shared" si="70"/>
        <v>0</v>
      </c>
      <c r="EO23" s="36">
        <f t="shared" si="70"/>
        <v>0</v>
      </c>
      <c r="EP23" s="36">
        <f t="shared" si="70"/>
        <v>0</v>
      </c>
      <c r="EQ23" s="36">
        <f t="shared" si="70"/>
        <v>472</v>
      </c>
      <c r="ER23" s="36">
        <f t="shared" si="70"/>
        <v>48148236</v>
      </c>
      <c r="ES23" s="36">
        <f t="shared" si="70"/>
        <v>2075</v>
      </c>
      <c r="ET23" s="36">
        <f t="shared" si="70"/>
        <v>162370344</v>
      </c>
      <c r="EU23" s="36">
        <f t="shared" si="70"/>
        <v>10</v>
      </c>
      <c r="EV23" s="36">
        <f t="shared" si="70"/>
        <v>994320</v>
      </c>
      <c r="EW23" s="36">
        <f t="shared" si="70"/>
        <v>50</v>
      </c>
      <c r="EX23" s="36">
        <f t="shared" si="70"/>
        <v>4037400</v>
      </c>
      <c r="EY23" s="36">
        <f t="shared" si="70"/>
        <v>0</v>
      </c>
      <c r="EZ23" s="36">
        <f t="shared" si="70"/>
        <v>0</v>
      </c>
      <c r="FA23" s="36">
        <f t="shared" si="70"/>
        <v>0</v>
      </c>
      <c r="FB23" s="36">
        <f t="shared" si="70"/>
        <v>0</v>
      </c>
      <c r="FC23" s="36">
        <f t="shared" si="70"/>
        <v>0</v>
      </c>
      <c r="FD23" s="36">
        <f t="shared" si="70"/>
        <v>0</v>
      </c>
      <c r="FE23" s="36">
        <f t="shared" si="70"/>
        <v>0</v>
      </c>
      <c r="FF23" s="36">
        <f t="shared" si="70"/>
        <v>0</v>
      </c>
      <c r="FG23" s="36">
        <f t="shared" si="71"/>
        <v>482</v>
      </c>
      <c r="FH23" s="36">
        <f t="shared" si="71"/>
        <v>49142556</v>
      </c>
      <c r="FI23" s="36">
        <f t="shared" si="71"/>
        <v>2125</v>
      </c>
      <c r="FJ23" s="36">
        <f t="shared" si="71"/>
        <v>166407744</v>
      </c>
      <c r="FK23" s="36">
        <f t="shared" si="72"/>
        <v>2607</v>
      </c>
      <c r="FL23" s="36">
        <f t="shared" si="72"/>
        <v>215550300</v>
      </c>
    </row>
    <row r="24" spans="1:168" s="22" customFormat="1" ht="12.75" customHeight="1" x14ac:dyDescent="0.2">
      <c r="A24" s="37">
        <v>13</v>
      </c>
      <c r="B24" s="38" t="s">
        <v>88</v>
      </c>
      <c r="C24" s="36">
        <v>0</v>
      </c>
      <c r="D24" s="36">
        <f t="shared" si="0"/>
        <v>0</v>
      </c>
      <c r="E24" s="36">
        <v>0</v>
      </c>
      <c r="F24" s="36">
        <f t="shared" si="1"/>
        <v>0</v>
      </c>
      <c r="G24" s="36">
        <v>304</v>
      </c>
      <c r="H24" s="36">
        <f t="shared" si="2"/>
        <v>26451648</v>
      </c>
      <c r="I24" s="36">
        <v>644</v>
      </c>
      <c r="J24" s="36">
        <f t="shared" si="3"/>
        <v>45502464</v>
      </c>
      <c r="K24" s="36">
        <v>137</v>
      </c>
      <c r="L24" s="36">
        <f t="shared" si="4"/>
        <v>13622184</v>
      </c>
      <c r="M24" s="36">
        <v>217</v>
      </c>
      <c r="N24" s="36">
        <f t="shared" si="5"/>
        <v>17522316</v>
      </c>
      <c r="O24" s="36">
        <v>0</v>
      </c>
      <c r="P24" s="36">
        <f t="shared" si="6"/>
        <v>0</v>
      </c>
      <c r="Q24" s="36">
        <v>0</v>
      </c>
      <c r="R24" s="36">
        <f t="shared" si="7"/>
        <v>0</v>
      </c>
      <c r="S24" s="36">
        <v>0</v>
      </c>
      <c r="T24" s="36">
        <f t="shared" si="8"/>
        <v>0</v>
      </c>
      <c r="U24" s="36">
        <v>0</v>
      </c>
      <c r="V24" s="36">
        <f t="shared" si="9"/>
        <v>0</v>
      </c>
      <c r="W24" s="36">
        <v>0</v>
      </c>
      <c r="X24" s="36">
        <f t="shared" si="10"/>
        <v>0</v>
      </c>
      <c r="Y24" s="36">
        <v>0</v>
      </c>
      <c r="Z24" s="36">
        <f t="shared" si="11"/>
        <v>0</v>
      </c>
      <c r="AA24" s="36">
        <v>0</v>
      </c>
      <c r="AB24" s="36">
        <f t="shared" si="12"/>
        <v>0</v>
      </c>
      <c r="AC24" s="36">
        <v>0</v>
      </c>
      <c r="AD24" s="36">
        <f t="shared" si="13"/>
        <v>0</v>
      </c>
      <c r="AE24" s="36">
        <v>0</v>
      </c>
      <c r="AF24" s="36">
        <f t="shared" si="14"/>
        <v>0</v>
      </c>
      <c r="AG24" s="36">
        <v>0</v>
      </c>
      <c r="AH24" s="36">
        <f t="shared" si="15"/>
        <v>0</v>
      </c>
      <c r="AI24" s="36">
        <v>0</v>
      </c>
      <c r="AJ24" s="36">
        <f t="shared" si="16"/>
        <v>0</v>
      </c>
      <c r="AK24" s="36">
        <v>0</v>
      </c>
      <c r="AL24" s="36">
        <f t="shared" si="17"/>
        <v>0</v>
      </c>
      <c r="AM24" s="36">
        <v>0</v>
      </c>
      <c r="AN24" s="36">
        <f t="shared" si="18"/>
        <v>0</v>
      </c>
      <c r="AO24" s="36">
        <v>0</v>
      </c>
      <c r="AP24" s="36">
        <f t="shared" si="19"/>
        <v>0</v>
      </c>
      <c r="AQ24" s="36">
        <v>0</v>
      </c>
      <c r="AR24" s="36">
        <f t="shared" si="20"/>
        <v>0</v>
      </c>
      <c r="AS24" s="36">
        <v>0</v>
      </c>
      <c r="AT24" s="36">
        <f t="shared" si="21"/>
        <v>0</v>
      </c>
      <c r="AU24" s="36">
        <v>0</v>
      </c>
      <c r="AV24" s="36">
        <f t="shared" si="22"/>
        <v>0</v>
      </c>
      <c r="AW24" s="36">
        <v>0</v>
      </c>
      <c r="AX24" s="36">
        <f t="shared" si="23"/>
        <v>0</v>
      </c>
      <c r="AY24" s="36">
        <v>0</v>
      </c>
      <c r="AZ24" s="36">
        <f t="shared" si="24"/>
        <v>0</v>
      </c>
      <c r="BA24" s="36">
        <v>0</v>
      </c>
      <c r="BB24" s="36">
        <f t="shared" si="25"/>
        <v>0</v>
      </c>
      <c r="BC24" s="36">
        <v>0</v>
      </c>
      <c r="BD24" s="36">
        <f t="shared" si="26"/>
        <v>0</v>
      </c>
      <c r="BE24" s="36">
        <v>0</v>
      </c>
      <c r="BF24" s="36">
        <f t="shared" si="27"/>
        <v>0</v>
      </c>
      <c r="BG24" s="36">
        <v>0</v>
      </c>
      <c r="BH24" s="36">
        <f t="shared" si="28"/>
        <v>0</v>
      </c>
      <c r="BI24" s="36">
        <v>0</v>
      </c>
      <c r="BJ24" s="36">
        <f t="shared" si="29"/>
        <v>0</v>
      </c>
      <c r="BK24" s="36">
        <v>0</v>
      </c>
      <c r="BL24" s="36">
        <f t="shared" si="30"/>
        <v>0</v>
      </c>
      <c r="BM24" s="36">
        <v>0</v>
      </c>
      <c r="BN24" s="36">
        <f t="shared" si="31"/>
        <v>0</v>
      </c>
      <c r="BO24" s="36">
        <v>0</v>
      </c>
      <c r="BP24" s="36">
        <f t="shared" si="32"/>
        <v>0</v>
      </c>
      <c r="BQ24" s="36">
        <v>0</v>
      </c>
      <c r="BR24" s="36">
        <f t="shared" si="33"/>
        <v>0</v>
      </c>
      <c r="BS24" s="36">
        <v>0</v>
      </c>
      <c r="BT24" s="36">
        <f t="shared" si="34"/>
        <v>0</v>
      </c>
      <c r="BU24" s="36">
        <v>0</v>
      </c>
      <c r="BV24" s="36">
        <f t="shared" si="35"/>
        <v>0</v>
      </c>
      <c r="BW24" s="36">
        <v>0</v>
      </c>
      <c r="BX24" s="36">
        <f t="shared" si="36"/>
        <v>0</v>
      </c>
      <c r="BY24" s="36">
        <v>0</v>
      </c>
      <c r="BZ24" s="36">
        <f t="shared" si="37"/>
        <v>0</v>
      </c>
      <c r="CA24" s="36">
        <v>0</v>
      </c>
      <c r="CB24" s="36">
        <f t="shared" si="38"/>
        <v>0</v>
      </c>
      <c r="CC24" s="36">
        <v>0</v>
      </c>
      <c r="CD24" s="36">
        <f t="shared" si="39"/>
        <v>0</v>
      </c>
      <c r="CE24" s="36">
        <v>0</v>
      </c>
      <c r="CF24" s="36">
        <f t="shared" si="40"/>
        <v>0</v>
      </c>
      <c r="CG24" s="36">
        <v>0</v>
      </c>
      <c r="CH24" s="36">
        <f t="shared" si="41"/>
        <v>0</v>
      </c>
      <c r="CI24" s="36">
        <v>28</v>
      </c>
      <c r="CJ24" s="36">
        <f t="shared" si="42"/>
        <v>4707696</v>
      </c>
      <c r="CK24" s="36">
        <v>36</v>
      </c>
      <c r="CL24" s="36">
        <f t="shared" si="43"/>
        <v>3967488</v>
      </c>
      <c r="CM24" s="36">
        <v>0</v>
      </c>
      <c r="CN24" s="36">
        <f t="shared" si="44"/>
        <v>0</v>
      </c>
      <c r="CO24" s="36">
        <v>0</v>
      </c>
      <c r="CP24" s="36">
        <f t="shared" si="45"/>
        <v>0</v>
      </c>
      <c r="CQ24" s="36">
        <v>0</v>
      </c>
      <c r="CR24" s="36">
        <f t="shared" si="46"/>
        <v>0</v>
      </c>
      <c r="CS24" s="36">
        <v>0</v>
      </c>
      <c r="CT24" s="36">
        <f t="shared" si="47"/>
        <v>0</v>
      </c>
      <c r="CU24" s="36">
        <v>0</v>
      </c>
      <c r="CV24" s="36">
        <f t="shared" si="48"/>
        <v>0</v>
      </c>
      <c r="CW24" s="36">
        <v>0</v>
      </c>
      <c r="CX24" s="36">
        <f t="shared" si="49"/>
        <v>0</v>
      </c>
      <c r="CY24" s="36">
        <v>0</v>
      </c>
      <c r="CZ24" s="36">
        <f t="shared" si="50"/>
        <v>0</v>
      </c>
      <c r="DA24" s="36">
        <v>0</v>
      </c>
      <c r="DB24" s="36">
        <f t="shared" si="51"/>
        <v>0</v>
      </c>
      <c r="DC24" s="36">
        <v>0</v>
      </c>
      <c r="DD24" s="36">
        <f t="shared" si="52"/>
        <v>0</v>
      </c>
      <c r="DE24" s="36">
        <v>0</v>
      </c>
      <c r="DF24" s="36">
        <f t="shared" si="53"/>
        <v>0</v>
      </c>
      <c r="DG24" s="36">
        <v>0</v>
      </c>
      <c r="DH24" s="36">
        <f t="shared" si="54"/>
        <v>0</v>
      </c>
      <c r="DI24" s="36">
        <v>0</v>
      </c>
      <c r="DJ24" s="36">
        <f t="shared" si="55"/>
        <v>0</v>
      </c>
      <c r="DK24" s="36">
        <v>0</v>
      </c>
      <c r="DL24" s="36">
        <f t="shared" si="56"/>
        <v>0</v>
      </c>
      <c r="DM24" s="36">
        <v>0</v>
      </c>
      <c r="DN24" s="36">
        <f t="shared" si="57"/>
        <v>0</v>
      </c>
      <c r="DO24" s="36">
        <v>0</v>
      </c>
      <c r="DP24" s="36">
        <f t="shared" si="58"/>
        <v>0</v>
      </c>
      <c r="DQ24" s="36">
        <v>0</v>
      </c>
      <c r="DR24" s="36">
        <f t="shared" si="59"/>
        <v>0</v>
      </c>
      <c r="DS24" s="36">
        <v>0</v>
      </c>
      <c r="DT24" s="36">
        <f t="shared" si="60"/>
        <v>0</v>
      </c>
      <c r="DU24" s="36">
        <v>0</v>
      </c>
      <c r="DV24" s="36">
        <f t="shared" si="61"/>
        <v>0</v>
      </c>
      <c r="DW24" s="36">
        <v>0</v>
      </c>
      <c r="DX24" s="36">
        <f t="shared" si="62"/>
        <v>0</v>
      </c>
      <c r="DY24" s="36">
        <v>6</v>
      </c>
      <c r="DZ24" s="36">
        <f t="shared" si="63"/>
        <v>2355768</v>
      </c>
      <c r="EA24" s="36">
        <v>0</v>
      </c>
      <c r="EB24" s="36">
        <f t="shared" si="64"/>
        <v>0</v>
      </c>
      <c r="EC24" s="36">
        <v>0</v>
      </c>
      <c r="ED24" s="36">
        <f t="shared" si="65"/>
        <v>0</v>
      </c>
      <c r="EE24" s="36">
        <v>0</v>
      </c>
      <c r="EF24" s="36">
        <f t="shared" si="66"/>
        <v>0</v>
      </c>
      <c r="EG24" s="36">
        <v>0</v>
      </c>
      <c r="EH24" s="36">
        <f t="shared" si="67"/>
        <v>0</v>
      </c>
      <c r="EI24" s="36">
        <v>0</v>
      </c>
      <c r="EJ24" s="36">
        <f t="shared" si="68"/>
        <v>0</v>
      </c>
      <c r="EK24" s="36">
        <v>0</v>
      </c>
      <c r="EL24" s="36">
        <f t="shared" si="69"/>
        <v>0</v>
      </c>
      <c r="EM24" s="36">
        <f t="shared" si="70"/>
        <v>0</v>
      </c>
      <c r="EN24" s="36">
        <f t="shared" si="70"/>
        <v>0</v>
      </c>
      <c r="EO24" s="36">
        <f t="shared" si="70"/>
        <v>0</v>
      </c>
      <c r="EP24" s="36">
        <f t="shared" si="70"/>
        <v>0</v>
      </c>
      <c r="EQ24" s="36">
        <f t="shared" si="70"/>
        <v>332</v>
      </c>
      <c r="ER24" s="36">
        <f t="shared" si="70"/>
        <v>31159344</v>
      </c>
      <c r="ES24" s="36">
        <f t="shared" si="70"/>
        <v>686</v>
      </c>
      <c r="ET24" s="36">
        <f t="shared" si="70"/>
        <v>51825720</v>
      </c>
      <c r="EU24" s="36">
        <f t="shared" si="70"/>
        <v>137</v>
      </c>
      <c r="EV24" s="36">
        <f t="shared" si="70"/>
        <v>13622184</v>
      </c>
      <c r="EW24" s="36">
        <f t="shared" si="70"/>
        <v>217</v>
      </c>
      <c r="EX24" s="36">
        <f t="shared" si="70"/>
        <v>17522316</v>
      </c>
      <c r="EY24" s="36">
        <f t="shared" si="70"/>
        <v>0</v>
      </c>
      <c r="EZ24" s="36">
        <f t="shared" si="70"/>
        <v>0</v>
      </c>
      <c r="FA24" s="36">
        <f t="shared" si="70"/>
        <v>0</v>
      </c>
      <c r="FB24" s="36">
        <f t="shared" ref="FB24:FF29" si="73">R24+AL24+BF24+BZ24+CT24+DN24+EH24</f>
        <v>0</v>
      </c>
      <c r="FC24" s="36">
        <f t="shared" si="73"/>
        <v>0</v>
      </c>
      <c r="FD24" s="36">
        <f t="shared" si="73"/>
        <v>0</v>
      </c>
      <c r="FE24" s="36">
        <f t="shared" si="73"/>
        <v>0</v>
      </c>
      <c r="FF24" s="36">
        <f t="shared" si="73"/>
        <v>0</v>
      </c>
      <c r="FG24" s="36">
        <f t="shared" si="71"/>
        <v>469</v>
      </c>
      <c r="FH24" s="36">
        <f t="shared" si="71"/>
        <v>44781528</v>
      </c>
      <c r="FI24" s="36">
        <f t="shared" si="71"/>
        <v>903</v>
      </c>
      <c r="FJ24" s="36">
        <f t="shared" si="71"/>
        <v>69348036</v>
      </c>
      <c r="FK24" s="36">
        <f t="shared" si="72"/>
        <v>1372</v>
      </c>
      <c r="FL24" s="36">
        <f t="shared" si="72"/>
        <v>114129564</v>
      </c>
    </row>
    <row r="25" spans="1:168" s="22" customFormat="1" ht="12.6" customHeight="1" x14ac:dyDescent="0.2">
      <c r="A25" s="37">
        <v>14</v>
      </c>
      <c r="B25" s="38" t="s">
        <v>89</v>
      </c>
      <c r="C25" s="36">
        <v>0</v>
      </c>
      <c r="D25" s="36">
        <f t="shared" si="0"/>
        <v>0</v>
      </c>
      <c r="E25" s="36">
        <v>0</v>
      </c>
      <c r="F25" s="36">
        <f t="shared" si="1"/>
        <v>0</v>
      </c>
      <c r="G25" s="36">
        <v>155</v>
      </c>
      <c r="H25" s="36">
        <f t="shared" si="2"/>
        <v>13486860</v>
      </c>
      <c r="I25" s="36">
        <v>420</v>
      </c>
      <c r="J25" s="36">
        <f t="shared" si="3"/>
        <v>29675520</v>
      </c>
      <c r="K25" s="36">
        <v>123</v>
      </c>
      <c r="L25" s="36">
        <f t="shared" si="4"/>
        <v>12230136</v>
      </c>
      <c r="M25" s="36">
        <v>656</v>
      </c>
      <c r="N25" s="36">
        <f t="shared" si="5"/>
        <v>52970688</v>
      </c>
      <c r="O25" s="36">
        <v>0</v>
      </c>
      <c r="P25" s="36">
        <f t="shared" si="6"/>
        <v>0</v>
      </c>
      <c r="Q25" s="36">
        <v>0</v>
      </c>
      <c r="R25" s="36">
        <f t="shared" si="7"/>
        <v>0</v>
      </c>
      <c r="S25" s="36">
        <v>0</v>
      </c>
      <c r="T25" s="36">
        <f t="shared" si="8"/>
        <v>0</v>
      </c>
      <c r="U25" s="36">
        <v>0</v>
      </c>
      <c r="V25" s="36">
        <f t="shared" si="9"/>
        <v>0</v>
      </c>
      <c r="W25" s="36">
        <v>0</v>
      </c>
      <c r="X25" s="36">
        <f t="shared" si="10"/>
        <v>0</v>
      </c>
      <c r="Y25" s="36">
        <v>0</v>
      </c>
      <c r="Z25" s="36">
        <f t="shared" si="11"/>
        <v>0</v>
      </c>
      <c r="AA25" s="36">
        <v>0</v>
      </c>
      <c r="AB25" s="36">
        <f t="shared" si="12"/>
        <v>0</v>
      </c>
      <c r="AC25" s="36">
        <v>0</v>
      </c>
      <c r="AD25" s="36">
        <f t="shared" si="13"/>
        <v>0</v>
      </c>
      <c r="AE25" s="36">
        <v>0</v>
      </c>
      <c r="AF25" s="36">
        <f t="shared" si="14"/>
        <v>0</v>
      </c>
      <c r="AG25" s="36">
        <v>0</v>
      </c>
      <c r="AH25" s="36">
        <f t="shared" si="15"/>
        <v>0</v>
      </c>
      <c r="AI25" s="36">
        <v>0</v>
      </c>
      <c r="AJ25" s="36">
        <f t="shared" si="16"/>
        <v>0</v>
      </c>
      <c r="AK25" s="36">
        <v>0</v>
      </c>
      <c r="AL25" s="36">
        <f t="shared" si="17"/>
        <v>0</v>
      </c>
      <c r="AM25" s="36">
        <v>0</v>
      </c>
      <c r="AN25" s="36">
        <f t="shared" si="18"/>
        <v>0</v>
      </c>
      <c r="AO25" s="36">
        <v>0</v>
      </c>
      <c r="AP25" s="36">
        <f t="shared" si="19"/>
        <v>0</v>
      </c>
      <c r="AQ25" s="36">
        <v>0</v>
      </c>
      <c r="AR25" s="36">
        <f t="shared" si="20"/>
        <v>0</v>
      </c>
      <c r="AS25" s="36">
        <v>0</v>
      </c>
      <c r="AT25" s="36">
        <f t="shared" si="21"/>
        <v>0</v>
      </c>
      <c r="AU25" s="36">
        <v>0</v>
      </c>
      <c r="AV25" s="36">
        <f t="shared" si="22"/>
        <v>0</v>
      </c>
      <c r="AW25" s="36">
        <v>0</v>
      </c>
      <c r="AX25" s="36">
        <f t="shared" si="23"/>
        <v>0</v>
      </c>
      <c r="AY25" s="36">
        <v>0</v>
      </c>
      <c r="AZ25" s="36">
        <f t="shared" si="24"/>
        <v>0</v>
      </c>
      <c r="BA25" s="36">
        <v>0</v>
      </c>
      <c r="BB25" s="36">
        <f t="shared" si="25"/>
        <v>0</v>
      </c>
      <c r="BC25" s="36">
        <v>0</v>
      </c>
      <c r="BD25" s="36">
        <f t="shared" si="26"/>
        <v>0</v>
      </c>
      <c r="BE25" s="36">
        <v>0</v>
      </c>
      <c r="BF25" s="36">
        <f t="shared" si="27"/>
        <v>0</v>
      </c>
      <c r="BG25" s="36">
        <v>0</v>
      </c>
      <c r="BH25" s="36">
        <f t="shared" si="28"/>
        <v>0</v>
      </c>
      <c r="BI25" s="36">
        <v>0</v>
      </c>
      <c r="BJ25" s="36">
        <f t="shared" si="29"/>
        <v>0</v>
      </c>
      <c r="BK25" s="36">
        <v>0</v>
      </c>
      <c r="BL25" s="36">
        <f t="shared" si="30"/>
        <v>0</v>
      </c>
      <c r="BM25" s="36">
        <v>0</v>
      </c>
      <c r="BN25" s="36">
        <f t="shared" si="31"/>
        <v>0</v>
      </c>
      <c r="BO25" s="36">
        <v>190</v>
      </c>
      <c r="BP25" s="36">
        <f t="shared" si="32"/>
        <v>20939520</v>
      </c>
      <c r="BQ25" s="36">
        <v>298</v>
      </c>
      <c r="BR25" s="36">
        <f t="shared" si="33"/>
        <v>24213096</v>
      </c>
      <c r="BS25" s="36">
        <v>28</v>
      </c>
      <c r="BT25" s="36">
        <f t="shared" si="34"/>
        <v>3526656</v>
      </c>
      <c r="BU25" s="36">
        <v>329</v>
      </c>
      <c r="BV25" s="36">
        <f t="shared" si="35"/>
        <v>30549624</v>
      </c>
      <c r="BW25" s="36">
        <v>0</v>
      </c>
      <c r="BX25" s="36">
        <f t="shared" si="36"/>
        <v>0</v>
      </c>
      <c r="BY25" s="36">
        <v>0</v>
      </c>
      <c r="BZ25" s="36">
        <f t="shared" si="37"/>
        <v>0</v>
      </c>
      <c r="CA25" s="36">
        <v>0</v>
      </c>
      <c r="CB25" s="36">
        <f t="shared" si="38"/>
        <v>0</v>
      </c>
      <c r="CC25" s="36">
        <v>17</v>
      </c>
      <c r="CD25" s="36">
        <f t="shared" si="39"/>
        <v>1841712</v>
      </c>
      <c r="CE25" s="36">
        <v>0</v>
      </c>
      <c r="CF25" s="36">
        <f t="shared" si="40"/>
        <v>0</v>
      </c>
      <c r="CG25" s="36">
        <v>0</v>
      </c>
      <c r="CH25" s="36">
        <f t="shared" si="41"/>
        <v>0</v>
      </c>
      <c r="CI25" s="36">
        <v>0</v>
      </c>
      <c r="CJ25" s="36">
        <f t="shared" si="42"/>
        <v>0</v>
      </c>
      <c r="CK25" s="36">
        <v>55</v>
      </c>
      <c r="CL25" s="36">
        <f t="shared" si="43"/>
        <v>6061440</v>
      </c>
      <c r="CM25" s="36">
        <v>27</v>
      </c>
      <c r="CN25" s="36">
        <f t="shared" si="44"/>
        <v>5188212</v>
      </c>
      <c r="CO25" s="36">
        <v>51</v>
      </c>
      <c r="CP25" s="36">
        <f t="shared" si="45"/>
        <v>6423552</v>
      </c>
      <c r="CQ25" s="36">
        <v>0</v>
      </c>
      <c r="CR25" s="36">
        <f t="shared" si="46"/>
        <v>0</v>
      </c>
      <c r="CS25" s="36">
        <v>0</v>
      </c>
      <c r="CT25" s="36">
        <f t="shared" si="47"/>
        <v>0</v>
      </c>
      <c r="CU25" s="36">
        <v>0</v>
      </c>
      <c r="CV25" s="36">
        <f t="shared" si="48"/>
        <v>0</v>
      </c>
      <c r="CW25" s="36">
        <v>0</v>
      </c>
      <c r="CX25" s="36">
        <f t="shared" si="49"/>
        <v>0</v>
      </c>
      <c r="CY25" s="36">
        <v>0</v>
      </c>
      <c r="CZ25" s="36">
        <f t="shared" si="50"/>
        <v>0</v>
      </c>
      <c r="DA25" s="36">
        <v>0</v>
      </c>
      <c r="DB25" s="36">
        <f t="shared" si="51"/>
        <v>0</v>
      </c>
      <c r="DC25" s="36">
        <v>0</v>
      </c>
      <c r="DD25" s="36">
        <f t="shared" si="52"/>
        <v>0</v>
      </c>
      <c r="DE25" s="36">
        <v>0</v>
      </c>
      <c r="DF25" s="36">
        <f t="shared" si="53"/>
        <v>0</v>
      </c>
      <c r="DG25" s="36">
        <v>0</v>
      </c>
      <c r="DH25" s="36">
        <f t="shared" si="54"/>
        <v>0</v>
      </c>
      <c r="DI25" s="36">
        <v>0</v>
      </c>
      <c r="DJ25" s="36">
        <f t="shared" si="55"/>
        <v>0</v>
      </c>
      <c r="DK25" s="36">
        <v>0</v>
      </c>
      <c r="DL25" s="36">
        <f t="shared" si="56"/>
        <v>0</v>
      </c>
      <c r="DM25" s="36">
        <v>0</v>
      </c>
      <c r="DN25" s="36">
        <f t="shared" si="57"/>
        <v>0</v>
      </c>
      <c r="DO25" s="36">
        <v>0</v>
      </c>
      <c r="DP25" s="36">
        <f t="shared" si="58"/>
        <v>0</v>
      </c>
      <c r="DQ25" s="36">
        <v>0</v>
      </c>
      <c r="DR25" s="36">
        <f t="shared" si="59"/>
        <v>0</v>
      </c>
      <c r="DS25" s="36">
        <v>0</v>
      </c>
      <c r="DT25" s="36">
        <f t="shared" si="60"/>
        <v>0</v>
      </c>
      <c r="DU25" s="36">
        <v>0</v>
      </c>
      <c r="DV25" s="36">
        <f t="shared" si="61"/>
        <v>0</v>
      </c>
      <c r="DW25" s="36">
        <v>0</v>
      </c>
      <c r="DX25" s="36">
        <f t="shared" si="62"/>
        <v>0</v>
      </c>
      <c r="DY25" s="36">
        <v>0</v>
      </c>
      <c r="DZ25" s="36">
        <f t="shared" si="63"/>
        <v>0</v>
      </c>
      <c r="EA25" s="36">
        <v>0</v>
      </c>
      <c r="EB25" s="36">
        <f t="shared" si="64"/>
        <v>0</v>
      </c>
      <c r="EC25" s="36">
        <v>0</v>
      </c>
      <c r="ED25" s="36">
        <f t="shared" si="65"/>
        <v>0</v>
      </c>
      <c r="EE25" s="36">
        <v>0</v>
      </c>
      <c r="EF25" s="36">
        <f t="shared" si="66"/>
        <v>0</v>
      </c>
      <c r="EG25" s="36">
        <v>0</v>
      </c>
      <c r="EH25" s="36">
        <f t="shared" si="67"/>
        <v>0</v>
      </c>
      <c r="EI25" s="36">
        <v>0</v>
      </c>
      <c r="EJ25" s="36">
        <f t="shared" si="68"/>
        <v>0</v>
      </c>
      <c r="EK25" s="36">
        <v>0</v>
      </c>
      <c r="EL25" s="36">
        <f t="shared" si="69"/>
        <v>0</v>
      </c>
      <c r="EM25" s="36">
        <f t="shared" ref="EM25:FA29" si="74">C25+W25+AQ25+BK25+CE25+CY25+DS25</f>
        <v>0</v>
      </c>
      <c r="EN25" s="36">
        <f t="shared" si="74"/>
        <v>0</v>
      </c>
      <c r="EO25" s="36">
        <f t="shared" si="74"/>
        <v>0</v>
      </c>
      <c r="EP25" s="36">
        <f t="shared" si="74"/>
        <v>0</v>
      </c>
      <c r="EQ25" s="36">
        <f t="shared" si="74"/>
        <v>345</v>
      </c>
      <c r="ER25" s="36">
        <f t="shared" si="74"/>
        <v>34426380</v>
      </c>
      <c r="ES25" s="36">
        <f t="shared" si="74"/>
        <v>773</v>
      </c>
      <c r="ET25" s="36">
        <f t="shared" si="74"/>
        <v>59950056</v>
      </c>
      <c r="EU25" s="36">
        <f t="shared" si="74"/>
        <v>178</v>
      </c>
      <c r="EV25" s="36">
        <f t="shared" si="74"/>
        <v>20945004</v>
      </c>
      <c r="EW25" s="36">
        <f t="shared" si="74"/>
        <v>1036</v>
      </c>
      <c r="EX25" s="36">
        <f t="shared" si="74"/>
        <v>89943864</v>
      </c>
      <c r="EY25" s="36">
        <f t="shared" si="74"/>
        <v>0</v>
      </c>
      <c r="EZ25" s="36">
        <f t="shared" si="74"/>
        <v>0</v>
      </c>
      <c r="FA25" s="36">
        <f t="shared" si="74"/>
        <v>0</v>
      </c>
      <c r="FB25" s="36">
        <f t="shared" si="73"/>
        <v>0</v>
      </c>
      <c r="FC25" s="36">
        <f t="shared" si="73"/>
        <v>0</v>
      </c>
      <c r="FD25" s="36">
        <f t="shared" si="73"/>
        <v>0</v>
      </c>
      <c r="FE25" s="36">
        <f t="shared" si="73"/>
        <v>17</v>
      </c>
      <c r="FF25" s="36">
        <f t="shared" si="73"/>
        <v>1841712</v>
      </c>
      <c r="FG25" s="36">
        <f t="shared" si="71"/>
        <v>523</v>
      </c>
      <c r="FH25" s="36">
        <f t="shared" si="71"/>
        <v>55371384</v>
      </c>
      <c r="FI25" s="36">
        <f t="shared" si="71"/>
        <v>1826</v>
      </c>
      <c r="FJ25" s="36">
        <f t="shared" si="71"/>
        <v>151735632</v>
      </c>
      <c r="FK25" s="36">
        <f t="shared" si="72"/>
        <v>2349</v>
      </c>
      <c r="FL25" s="36">
        <f t="shared" si="72"/>
        <v>207107016</v>
      </c>
    </row>
    <row r="26" spans="1:168" s="22" customFormat="1" ht="12.6" customHeight="1" x14ac:dyDescent="0.2">
      <c r="A26" s="37">
        <v>15</v>
      </c>
      <c r="B26" s="38" t="s">
        <v>90</v>
      </c>
      <c r="C26" s="36">
        <v>0</v>
      </c>
      <c r="D26" s="36">
        <f t="shared" si="0"/>
        <v>0</v>
      </c>
      <c r="E26" s="36">
        <v>0</v>
      </c>
      <c r="F26" s="36">
        <f t="shared" si="1"/>
        <v>0</v>
      </c>
      <c r="G26" s="36">
        <v>402</v>
      </c>
      <c r="H26" s="36">
        <f t="shared" si="2"/>
        <v>34978824</v>
      </c>
      <c r="I26" s="36">
        <v>1057</v>
      </c>
      <c r="J26" s="36">
        <f t="shared" si="3"/>
        <v>74683392</v>
      </c>
      <c r="K26" s="36">
        <v>0</v>
      </c>
      <c r="L26" s="36">
        <f t="shared" si="4"/>
        <v>0</v>
      </c>
      <c r="M26" s="36">
        <v>0</v>
      </c>
      <c r="N26" s="36">
        <f t="shared" si="5"/>
        <v>0</v>
      </c>
      <c r="O26" s="36">
        <v>0</v>
      </c>
      <c r="P26" s="36">
        <f t="shared" si="6"/>
        <v>0</v>
      </c>
      <c r="Q26" s="36">
        <v>0</v>
      </c>
      <c r="R26" s="36">
        <f t="shared" si="7"/>
        <v>0</v>
      </c>
      <c r="S26" s="36">
        <v>0</v>
      </c>
      <c r="T26" s="36">
        <f t="shared" si="8"/>
        <v>0</v>
      </c>
      <c r="U26" s="36">
        <v>23</v>
      </c>
      <c r="V26" s="36">
        <f t="shared" si="9"/>
        <v>2166600</v>
      </c>
      <c r="W26" s="36">
        <v>0</v>
      </c>
      <c r="X26" s="36">
        <f t="shared" si="10"/>
        <v>0</v>
      </c>
      <c r="Y26" s="36">
        <v>0</v>
      </c>
      <c r="Z26" s="36">
        <f t="shared" si="11"/>
        <v>0</v>
      </c>
      <c r="AA26" s="36">
        <v>0</v>
      </c>
      <c r="AB26" s="36">
        <f t="shared" si="12"/>
        <v>0</v>
      </c>
      <c r="AC26" s="36">
        <v>0</v>
      </c>
      <c r="AD26" s="36">
        <f t="shared" si="13"/>
        <v>0</v>
      </c>
      <c r="AE26" s="36">
        <v>0</v>
      </c>
      <c r="AF26" s="36">
        <f t="shared" si="14"/>
        <v>0</v>
      </c>
      <c r="AG26" s="36">
        <v>0</v>
      </c>
      <c r="AH26" s="36">
        <f t="shared" si="15"/>
        <v>0</v>
      </c>
      <c r="AI26" s="36">
        <v>0</v>
      </c>
      <c r="AJ26" s="36">
        <f t="shared" si="16"/>
        <v>0</v>
      </c>
      <c r="AK26" s="36">
        <v>0</v>
      </c>
      <c r="AL26" s="36">
        <f t="shared" si="17"/>
        <v>0</v>
      </c>
      <c r="AM26" s="36">
        <v>0</v>
      </c>
      <c r="AN26" s="36">
        <f t="shared" si="18"/>
        <v>0</v>
      </c>
      <c r="AO26" s="36">
        <v>0</v>
      </c>
      <c r="AP26" s="36">
        <f t="shared" si="19"/>
        <v>0</v>
      </c>
      <c r="AQ26" s="36">
        <v>0</v>
      </c>
      <c r="AR26" s="36">
        <f t="shared" si="20"/>
        <v>0</v>
      </c>
      <c r="AS26" s="36">
        <v>0</v>
      </c>
      <c r="AT26" s="36">
        <f t="shared" si="21"/>
        <v>0</v>
      </c>
      <c r="AU26" s="36">
        <v>0</v>
      </c>
      <c r="AV26" s="36">
        <f t="shared" si="22"/>
        <v>0</v>
      </c>
      <c r="AW26" s="36">
        <v>0</v>
      </c>
      <c r="AX26" s="36">
        <f t="shared" si="23"/>
        <v>0</v>
      </c>
      <c r="AY26" s="36">
        <v>0</v>
      </c>
      <c r="AZ26" s="36">
        <f t="shared" si="24"/>
        <v>0</v>
      </c>
      <c r="BA26" s="36">
        <v>0</v>
      </c>
      <c r="BB26" s="36">
        <f t="shared" si="25"/>
        <v>0</v>
      </c>
      <c r="BC26" s="36">
        <v>0</v>
      </c>
      <c r="BD26" s="36">
        <f t="shared" si="26"/>
        <v>0</v>
      </c>
      <c r="BE26" s="36">
        <v>0</v>
      </c>
      <c r="BF26" s="36">
        <f t="shared" si="27"/>
        <v>0</v>
      </c>
      <c r="BG26" s="36">
        <v>0</v>
      </c>
      <c r="BH26" s="36">
        <f t="shared" si="28"/>
        <v>0</v>
      </c>
      <c r="BI26" s="36">
        <v>0</v>
      </c>
      <c r="BJ26" s="36">
        <f t="shared" si="29"/>
        <v>0</v>
      </c>
      <c r="BK26" s="36">
        <v>0</v>
      </c>
      <c r="BL26" s="36">
        <f t="shared" si="30"/>
        <v>0</v>
      </c>
      <c r="BM26" s="36">
        <v>0</v>
      </c>
      <c r="BN26" s="36">
        <f t="shared" si="31"/>
        <v>0</v>
      </c>
      <c r="BO26" s="36">
        <v>19</v>
      </c>
      <c r="BP26" s="36">
        <f t="shared" si="32"/>
        <v>2093952</v>
      </c>
      <c r="BQ26" s="36">
        <v>52</v>
      </c>
      <c r="BR26" s="36">
        <f t="shared" si="33"/>
        <v>4225104</v>
      </c>
      <c r="BS26" s="36">
        <v>0</v>
      </c>
      <c r="BT26" s="36">
        <f t="shared" si="34"/>
        <v>0</v>
      </c>
      <c r="BU26" s="36">
        <v>0</v>
      </c>
      <c r="BV26" s="36">
        <f t="shared" si="35"/>
        <v>0</v>
      </c>
      <c r="BW26" s="36">
        <v>0</v>
      </c>
      <c r="BX26" s="36">
        <f t="shared" si="36"/>
        <v>0</v>
      </c>
      <c r="BY26" s="36">
        <v>0</v>
      </c>
      <c r="BZ26" s="36">
        <f t="shared" si="37"/>
        <v>0</v>
      </c>
      <c r="CA26" s="36">
        <v>0</v>
      </c>
      <c r="CB26" s="36">
        <f t="shared" si="38"/>
        <v>0</v>
      </c>
      <c r="CC26" s="36">
        <v>0</v>
      </c>
      <c r="CD26" s="36">
        <f t="shared" si="39"/>
        <v>0</v>
      </c>
      <c r="CE26" s="36">
        <v>0</v>
      </c>
      <c r="CF26" s="36">
        <f t="shared" si="40"/>
        <v>0</v>
      </c>
      <c r="CG26" s="36">
        <v>0</v>
      </c>
      <c r="CH26" s="36">
        <f t="shared" si="41"/>
        <v>0</v>
      </c>
      <c r="CI26" s="36">
        <v>37</v>
      </c>
      <c r="CJ26" s="36">
        <f t="shared" si="42"/>
        <v>6220884</v>
      </c>
      <c r="CK26" s="36">
        <v>78</v>
      </c>
      <c r="CL26" s="36">
        <f t="shared" si="43"/>
        <v>8596224</v>
      </c>
      <c r="CM26" s="36">
        <v>0</v>
      </c>
      <c r="CN26" s="36">
        <f t="shared" si="44"/>
        <v>0</v>
      </c>
      <c r="CO26" s="36">
        <v>0</v>
      </c>
      <c r="CP26" s="36">
        <f t="shared" si="45"/>
        <v>0</v>
      </c>
      <c r="CQ26" s="36">
        <v>0</v>
      </c>
      <c r="CR26" s="36">
        <f t="shared" si="46"/>
        <v>0</v>
      </c>
      <c r="CS26" s="36">
        <v>0</v>
      </c>
      <c r="CT26" s="36">
        <f t="shared" si="47"/>
        <v>0</v>
      </c>
      <c r="CU26" s="36">
        <v>0</v>
      </c>
      <c r="CV26" s="36">
        <f t="shared" si="48"/>
        <v>0</v>
      </c>
      <c r="CW26" s="36">
        <v>0</v>
      </c>
      <c r="CX26" s="36">
        <f t="shared" si="49"/>
        <v>0</v>
      </c>
      <c r="CY26" s="36">
        <v>0</v>
      </c>
      <c r="CZ26" s="36">
        <f t="shared" si="50"/>
        <v>0</v>
      </c>
      <c r="DA26" s="36">
        <v>0</v>
      </c>
      <c r="DB26" s="36">
        <f t="shared" si="51"/>
        <v>0</v>
      </c>
      <c r="DC26" s="36">
        <v>8</v>
      </c>
      <c r="DD26" s="36">
        <f t="shared" si="52"/>
        <v>1367616</v>
      </c>
      <c r="DE26" s="36">
        <v>32</v>
      </c>
      <c r="DF26" s="36">
        <f t="shared" si="53"/>
        <v>5380224</v>
      </c>
      <c r="DG26" s="36">
        <v>0</v>
      </c>
      <c r="DH26" s="36">
        <f t="shared" si="54"/>
        <v>0</v>
      </c>
      <c r="DI26" s="36">
        <v>0</v>
      </c>
      <c r="DJ26" s="36">
        <f t="shared" si="55"/>
        <v>0</v>
      </c>
      <c r="DK26" s="36">
        <v>0</v>
      </c>
      <c r="DL26" s="36">
        <f t="shared" si="56"/>
        <v>0</v>
      </c>
      <c r="DM26" s="36">
        <v>0</v>
      </c>
      <c r="DN26" s="36">
        <f t="shared" si="57"/>
        <v>0</v>
      </c>
      <c r="DO26" s="36">
        <v>0</v>
      </c>
      <c r="DP26" s="36">
        <f t="shared" si="58"/>
        <v>0</v>
      </c>
      <c r="DQ26" s="36">
        <v>0</v>
      </c>
      <c r="DR26" s="36">
        <f t="shared" si="59"/>
        <v>0</v>
      </c>
      <c r="DS26" s="36">
        <v>0</v>
      </c>
      <c r="DT26" s="36">
        <f t="shared" si="60"/>
        <v>0</v>
      </c>
      <c r="DU26" s="36">
        <v>0</v>
      </c>
      <c r="DV26" s="36">
        <f t="shared" si="61"/>
        <v>0</v>
      </c>
      <c r="DW26" s="36">
        <v>0</v>
      </c>
      <c r="DX26" s="36">
        <f t="shared" si="62"/>
        <v>0</v>
      </c>
      <c r="DY26" s="36">
        <v>0</v>
      </c>
      <c r="DZ26" s="36">
        <f t="shared" si="63"/>
        <v>0</v>
      </c>
      <c r="EA26" s="36">
        <v>0</v>
      </c>
      <c r="EB26" s="36">
        <f t="shared" si="64"/>
        <v>0</v>
      </c>
      <c r="EC26" s="36">
        <v>0</v>
      </c>
      <c r="ED26" s="36">
        <f t="shared" si="65"/>
        <v>0</v>
      </c>
      <c r="EE26" s="36">
        <v>0</v>
      </c>
      <c r="EF26" s="36">
        <f t="shared" si="66"/>
        <v>0</v>
      </c>
      <c r="EG26" s="36">
        <v>0</v>
      </c>
      <c r="EH26" s="36">
        <f t="shared" si="67"/>
        <v>0</v>
      </c>
      <c r="EI26" s="36">
        <v>0</v>
      </c>
      <c r="EJ26" s="36">
        <f t="shared" si="68"/>
        <v>0</v>
      </c>
      <c r="EK26" s="36">
        <v>0</v>
      </c>
      <c r="EL26" s="36">
        <f t="shared" si="69"/>
        <v>0</v>
      </c>
      <c r="EM26" s="36">
        <f t="shared" si="74"/>
        <v>0</v>
      </c>
      <c r="EN26" s="36">
        <f t="shared" si="74"/>
        <v>0</v>
      </c>
      <c r="EO26" s="36">
        <f t="shared" si="74"/>
        <v>0</v>
      </c>
      <c r="EP26" s="36">
        <f t="shared" si="74"/>
        <v>0</v>
      </c>
      <c r="EQ26" s="36">
        <f t="shared" si="74"/>
        <v>466</v>
      </c>
      <c r="ER26" s="36">
        <f t="shared" si="74"/>
        <v>44661276</v>
      </c>
      <c r="ES26" s="36">
        <f t="shared" si="74"/>
        <v>1219</v>
      </c>
      <c r="ET26" s="36">
        <f t="shared" si="74"/>
        <v>92884944</v>
      </c>
      <c r="EU26" s="36">
        <f t="shared" si="74"/>
        <v>0</v>
      </c>
      <c r="EV26" s="36">
        <f t="shared" si="74"/>
        <v>0</v>
      </c>
      <c r="EW26" s="36">
        <f t="shared" si="74"/>
        <v>0</v>
      </c>
      <c r="EX26" s="36">
        <f t="shared" si="74"/>
        <v>0</v>
      </c>
      <c r="EY26" s="36">
        <f t="shared" si="74"/>
        <v>0</v>
      </c>
      <c r="EZ26" s="36">
        <f t="shared" si="74"/>
        <v>0</v>
      </c>
      <c r="FA26" s="36">
        <f t="shared" si="74"/>
        <v>0</v>
      </c>
      <c r="FB26" s="36">
        <f t="shared" si="73"/>
        <v>0</v>
      </c>
      <c r="FC26" s="36">
        <f t="shared" si="73"/>
        <v>0</v>
      </c>
      <c r="FD26" s="36">
        <f t="shared" si="73"/>
        <v>0</v>
      </c>
      <c r="FE26" s="36">
        <f t="shared" si="73"/>
        <v>23</v>
      </c>
      <c r="FF26" s="36">
        <f t="shared" si="73"/>
        <v>2166600</v>
      </c>
      <c r="FG26" s="36">
        <f t="shared" si="71"/>
        <v>466</v>
      </c>
      <c r="FH26" s="36">
        <f t="shared" si="71"/>
        <v>44661276</v>
      </c>
      <c r="FI26" s="36">
        <f t="shared" si="71"/>
        <v>1242</v>
      </c>
      <c r="FJ26" s="36">
        <f t="shared" si="71"/>
        <v>95051544</v>
      </c>
      <c r="FK26" s="36">
        <f t="shared" si="72"/>
        <v>1708</v>
      </c>
      <c r="FL26" s="36">
        <f t="shared" si="72"/>
        <v>139712820</v>
      </c>
    </row>
    <row r="27" spans="1:168" s="22" customFormat="1" ht="12.6" customHeight="1" x14ac:dyDescent="0.2">
      <c r="A27" s="37">
        <v>16</v>
      </c>
      <c r="B27" s="38" t="s">
        <v>91</v>
      </c>
      <c r="C27" s="36">
        <v>0</v>
      </c>
      <c r="D27" s="36">
        <f t="shared" si="0"/>
        <v>0</v>
      </c>
      <c r="E27" s="36">
        <v>0</v>
      </c>
      <c r="F27" s="36">
        <f t="shared" si="1"/>
        <v>0</v>
      </c>
      <c r="G27" s="36">
        <v>827</v>
      </c>
      <c r="H27" s="36">
        <f t="shared" si="2"/>
        <v>71958924</v>
      </c>
      <c r="I27" s="36">
        <v>2137</v>
      </c>
      <c r="J27" s="36">
        <f t="shared" si="3"/>
        <v>150991872</v>
      </c>
      <c r="K27" s="36">
        <v>149</v>
      </c>
      <c r="L27" s="36">
        <f t="shared" si="4"/>
        <v>14815368</v>
      </c>
      <c r="M27" s="36">
        <v>319</v>
      </c>
      <c r="N27" s="36">
        <f t="shared" si="5"/>
        <v>25758612</v>
      </c>
      <c r="O27" s="36">
        <v>0</v>
      </c>
      <c r="P27" s="36">
        <f t="shared" si="6"/>
        <v>0</v>
      </c>
      <c r="Q27" s="36">
        <v>0</v>
      </c>
      <c r="R27" s="36">
        <f t="shared" si="7"/>
        <v>0</v>
      </c>
      <c r="S27" s="36">
        <v>0</v>
      </c>
      <c r="T27" s="36">
        <f t="shared" si="8"/>
        <v>0</v>
      </c>
      <c r="U27" s="36">
        <v>0</v>
      </c>
      <c r="V27" s="36">
        <f t="shared" si="9"/>
        <v>0</v>
      </c>
      <c r="W27" s="36">
        <v>0</v>
      </c>
      <c r="X27" s="36">
        <f t="shared" si="10"/>
        <v>0</v>
      </c>
      <c r="Y27" s="36">
        <v>0</v>
      </c>
      <c r="Z27" s="36">
        <f t="shared" si="11"/>
        <v>0</v>
      </c>
      <c r="AA27" s="36">
        <v>0</v>
      </c>
      <c r="AB27" s="36">
        <f t="shared" si="12"/>
        <v>0</v>
      </c>
      <c r="AC27" s="36">
        <v>0</v>
      </c>
      <c r="AD27" s="36">
        <f t="shared" si="13"/>
        <v>0</v>
      </c>
      <c r="AE27" s="36">
        <v>0</v>
      </c>
      <c r="AF27" s="36">
        <f t="shared" si="14"/>
        <v>0</v>
      </c>
      <c r="AG27" s="36">
        <v>0</v>
      </c>
      <c r="AH27" s="36">
        <f t="shared" si="15"/>
        <v>0</v>
      </c>
      <c r="AI27" s="36">
        <v>0</v>
      </c>
      <c r="AJ27" s="36">
        <f t="shared" si="16"/>
        <v>0</v>
      </c>
      <c r="AK27" s="36">
        <v>0</v>
      </c>
      <c r="AL27" s="36">
        <f t="shared" si="17"/>
        <v>0</v>
      </c>
      <c r="AM27" s="36">
        <v>0</v>
      </c>
      <c r="AN27" s="36">
        <f t="shared" si="18"/>
        <v>0</v>
      </c>
      <c r="AO27" s="36">
        <v>0</v>
      </c>
      <c r="AP27" s="36">
        <f t="shared" si="19"/>
        <v>0</v>
      </c>
      <c r="AQ27" s="36">
        <v>0</v>
      </c>
      <c r="AR27" s="36">
        <f t="shared" si="20"/>
        <v>0</v>
      </c>
      <c r="AS27" s="36">
        <v>0</v>
      </c>
      <c r="AT27" s="36">
        <f t="shared" si="21"/>
        <v>0</v>
      </c>
      <c r="AU27" s="36">
        <v>0</v>
      </c>
      <c r="AV27" s="36">
        <f t="shared" si="22"/>
        <v>0</v>
      </c>
      <c r="AW27" s="36">
        <v>0</v>
      </c>
      <c r="AX27" s="36">
        <f t="shared" si="23"/>
        <v>0</v>
      </c>
      <c r="AY27" s="36">
        <v>0</v>
      </c>
      <c r="AZ27" s="36">
        <f t="shared" si="24"/>
        <v>0</v>
      </c>
      <c r="BA27" s="36">
        <v>0</v>
      </c>
      <c r="BB27" s="36">
        <f t="shared" si="25"/>
        <v>0</v>
      </c>
      <c r="BC27" s="36">
        <v>0</v>
      </c>
      <c r="BD27" s="36">
        <f t="shared" si="26"/>
        <v>0</v>
      </c>
      <c r="BE27" s="36">
        <v>0</v>
      </c>
      <c r="BF27" s="36">
        <f t="shared" si="27"/>
        <v>0</v>
      </c>
      <c r="BG27" s="36">
        <v>0</v>
      </c>
      <c r="BH27" s="36">
        <f t="shared" si="28"/>
        <v>0</v>
      </c>
      <c r="BI27" s="36">
        <v>0</v>
      </c>
      <c r="BJ27" s="36">
        <f t="shared" si="29"/>
        <v>0</v>
      </c>
      <c r="BK27" s="36">
        <v>0</v>
      </c>
      <c r="BL27" s="36">
        <f t="shared" si="30"/>
        <v>0</v>
      </c>
      <c r="BM27" s="36">
        <v>0</v>
      </c>
      <c r="BN27" s="36">
        <f t="shared" si="31"/>
        <v>0</v>
      </c>
      <c r="BO27" s="36">
        <v>31</v>
      </c>
      <c r="BP27" s="36">
        <f t="shared" si="32"/>
        <v>3416448</v>
      </c>
      <c r="BQ27" s="36">
        <v>87</v>
      </c>
      <c r="BR27" s="36">
        <f t="shared" si="33"/>
        <v>7068924</v>
      </c>
      <c r="BS27" s="36">
        <v>0</v>
      </c>
      <c r="BT27" s="36">
        <f t="shared" si="34"/>
        <v>0</v>
      </c>
      <c r="BU27" s="36">
        <v>0</v>
      </c>
      <c r="BV27" s="36">
        <f t="shared" si="35"/>
        <v>0</v>
      </c>
      <c r="BW27" s="36">
        <v>0</v>
      </c>
      <c r="BX27" s="36">
        <f t="shared" si="36"/>
        <v>0</v>
      </c>
      <c r="BY27" s="36">
        <v>0</v>
      </c>
      <c r="BZ27" s="36">
        <f t="shared" si="37"/>
        <v>0</v>
      </c>
      <c r="CA27" s="36">
        <v>0</v>
      </c>
      <c r="CB27" s="36">
        <f t="shared" si="38"/>
        <v>0</v>
      </c>
      <c r="CC27" s="36">
        <v>0</v>
      </c>
      <c r="CD27" s="36">
        <f t="shared" si="39"/>
        <v>0</v>
      </c>
      <c r="CE27" s="36">
        <v>0</v>
      </c>
      <c r="CF27" s="36">
        <f t="shared" si="40"/>
        <v>0</v>
      </c>
      <c r="CG27" s="36">
        <v>0</v>
      </c>
      <c r="CH27" s="36">
        <f t="shared" si="41"/>
        <v>0</v>
      </c>
      <c r="CI27" s="36">
        <v>38</v>
      </c>
      <c r="CJ27" s="36">
        <f t="shared" si="42"/>
        <v>6389016</v>
      </c>
      <c r="CK27" s="36">
        <v>109</v>
      </c>
      <c r="CL27" s="36">
        <f t="shared" si="43"/>
        <v>12012672</v>
      </c>
      <c r="CM27" s="36">
        <v>0</v>
      </c>
      <c r="CN27" s="36">
        <f t="shared" si="44"/>
        <v>0</v>
      </c>
      <c r="CO27" s="36">
        <v>0</v>
      </c>
      <c r="CP27" s="36">
        <f t="shared" si="45"/>
        <v>0</v>
      </c>
      <c r="CQ27" s="36">
        <v>0</v>
      </c>
      <c r="CR27" s="36">
        <f t="shared" si="46"/>
        <v>0</v>
      </c>
      <c r="CS27" s="36">
        <v>0</v>
      </c>
      <c r="CT27" s="36">
        <f t="shared" si="47"/>
        <v>0</v>
      </c>
      <c r="CU27" s="36">
        <v>0</v>
      </c>
      <c r="CV27" s="36">
        <f t="shared" si="48"/>
        <v>0</v>
      </c>
      <c r="CW27" s="36">
        <v>0</v>
      </c>
      <c r="CX27" s="36">
        <f t="shared" si="49"/>
        <v>0</v>
      </c>
      <c r="CY27" s="36">
        <v>0</v>
      </c>
      <c r="CZ27" s="36">
        <f t="shared" si="50"/>
        <v>0</v>
      </c>
      <c r="DA27" s="36">
        <v>0</v>
      </c>
      <c r="DB27" s="36">
        <f t="shared" si="51"/>
        <v>0</v>
      </c>
      <c r="DC27" s="36">
        <v>5</v>
      </c>
      <c r="DD27" s="36">
        <f t="shared" si="52"/>
        <v>854760</v>
      </c>
      <c r="DE27" s="36">
        <v>15</v>
      </c>
      <c r="DF27" s="36">
        <f t="shared" si="53"/>
        <v>2521980</v>
      </c>
      <c r="DG27" s="36">
        <v>0</v>
      </c>
      <c r="DH27" s="36">
        <f t="shared" si="54"/>
        <v>0</v>
      </c>
      <c r="DI27" s="36">
        <v>0</v>
      </c>
      <c r="DJ27" s="36">
        <f t="shared" si="55"/>
        <v>0</v>
      </c>
      <c r="DK27" s="36">
        <v>0</v>
      </c>
      <c r="DL27" s="36">
        <f t="shared" si="56"/>
        <v>0</v>
      </c>
      <c r="DM27" s="36">
        <v>0</v>
      </c>
      <c r="DN27" s="36">
        <f t="shared" si="57"/>
        <v>0</v>
      </c>
      <c r="DO27" s="36">
        <v>0</v>
      </c>
      <c r="DP27" s="36">
        <f t="shared" si="58"/>
        <v>0</v>
      </c>
      <c r="DQ27" s="36">
        <v>0</v>
      </c>
      <c r="DR27" s="36">
        <f t="shared" si="59"/>
        <v>0</v>
      </c>
      <c r="DS27" s="36">
        <v>0</v>
      </c>
      <c r="DT27" s="36">
        <f t="shared" si="60"/>
        <v>0</v>
      </c>
      <c r="DU27" s="36">
        <v>0</v>
      </c>
      <c r="DV27" s="36">
        <f t="shared" si="61"/>
        <v>0</v>
      </c>
      <c r="DW27" s="36">
        <v>6</v>
      </c>
      <c r="DX27" s="36">
        <f t="shared" si="62"/>
        <v>2389608</v>
      </c>
      <c r="DY27" s="36">
        <v>20</v>
      </c>
      <c r="DZ27" s="36">
        <f t="shared" si="63"/>
        <v>7852560</v>
      </c>
      <c r="EA27" s="36">
        <v>0</v>
      </c>
      <c r="EB27" s="36">
        <f t="shared" si="64"/>
        <v>0</v>
      </c>
      <c r="EC27" s="36">
        <v>0</v>
      </c>
      <c r="ED27" s="36">
        <f t="shared" si="65"/>
        <v>0</v>
      </c>
      <c r="EE27" s="36">
        <v>0</v>
      </c>
      <c r="EF27" s="36">
        <f t="shared" si="66"/>
        <v>0</v>
      </c>
      <c r="EG27" s="36">
        <v>0</v>
      </c>
      <c r="EH27" s="36">
        <f t="shared" si="67"/>
        <v>0</v>
      </c>
      <c r="EI27" s="36">
        <v>0</v>
      </c>
      <c r="EJ27" s="36">
        <f t="shared" si="68"/>
        <v>0</v>
      </c>
      <c r="EK27" s="36">
        <v>0</v>
      </c>
      <c r="EL27" s="36">
        <f t="shared" si="69"/>
        <v>0</v>
      </c>
      <c r="EM27" s="36">
        <f t="shared" si="74"/>
        <v>0</v>
      </c>
      <c r="EN27" s="36">
        <f t="shared" si="74"/>
        <v>0</v>
      </c>
      <c r="EO27" s="36">
        <f t="shared" si="74"/>
        <v>0</v>
      </c>
      <c r="EP27" s="36">
        <f t="shared" si="74"/>
        <v>0</v>
      </c>
      <c r="EQ27" s="36">
        <f t="shared" si="74"/>
        <v>907</v>
      </c>
      <c r="ER27" s="36">
        <f t="shared" si="74"/>
        <v>85008756</v>
      </c>
      <c r="ES27" s="36">
        <f t="shared" si="74"/>
        <v>2368</v>
      </c>
      <c r="ET27" s="36">
        <f t="shared" si="74"/>
        <v>180448008</v>
      </c>
      <c r="EU27" s="36">
        <f t="shared" si="74"/>
        <v>149</v>
      </c>
      <c r="EV27" s="36">
        <f t="shared" si="74"/>
        <v>14815368</v>
      </c>
      <c r="EW27" s="36">
        <f t="shared" si="74"/>
        <v>319</v>
      </c>
      <c r="EX27" s="36">
        <f t="shared" si="74"/>
        <v>25758612</v>
      </c>
      <c r="EY27" s="36">
        <f t="shared" si="74"/>
        <v>0</v>
      </c>
      <c r="EZ27" s="36">
        <f t="shared" si="74"/>
        <v>0</v>
      </c>
      <c r="FA27" s="36">
        <f t="shared" si="74"/>
        <v>0</v>
      </c>
      <c r="FB27" s="36">
        <f t="shared" si="73"/>
        <v>0</v>
      </c>
      <c r="FC27" s="36">
        <f t="shared" si="73"/>
        <v>0</v>
      </c>
      <c r="FD27" s="36">
        <f t="shared" si="73"/>
        <v>0</v>
      </c>
      <c r="FE27" s="36">
        <f t="shared" si="73"/>
        <v>0</v>
      </c>
      <c r="FF27" s="36">
        <f t="shared" si="73"/>
        <v>0</v>
      </c>
      <c r="FG27" s="36">
        <f t="shared" si="71"/>
        <v>1056</v>
      </c>
      <c r="FH27" s="36">
        <f t="shared" si="71"/>
        <v>99824124</v>
      </c>
      <c r="FI27" s="36">
        <f t="shared" si="71"/>
        <v>2687</v>
      </c>
      <c r="FJ27" s="36">
        <f t="shared" si="71"/>
        <v>206206620</v>
      </c>
      <c r="FK27" s="36">
        <f t="shared" si="72"/>
        <v>3743</v>
      </c>
      <c r="FL27" s="36">
        <f t="shared" si="72"/>
        <v>306030744</v>
      </c>
    </row>
    <row r="28" spans="1:168" s="22" customFormat="1" ht="12.6" customHeight="1" x14ac:dyDescent="0.2">
      <c r="A28" s="37">
        <v>17</v>
      </c>
      <c r="B28" s="38" t="s">
        <v>92</v>
      </c>
      <c r="C28" s="36">
        <v>0</v>
      </c>
      <c r="D28" s="36">
        <f t="shared" si="0"/>
        <v>0</v>
      </c>
      <c r="E28" s="36">
        <v>0</v>
      </c>
      <c r="F28" s="36">
        <f t="shared" si="1"/>
        <v>0</v>
      </c>
      <c r="G28" s="36">
        <v>707</v>
      </c>
      <c r="H28" s="36">
        <f t="shared" si="2"/>
        <v>61517484</v>
      </c>
      <c r="I28" s="36">
        <v>2795</v>
      </c>
      <c r="J28" s="36">
        <f t="shared" si="3"/>
        <v>197483520</v>
      </c>
      <c r="K28" s="36">
        <v>0</v>
      </c>
      <c r="L28" s="36">
        <f t="shared" si="4"/>
        <v>0</v>
      </c>
      <c r="M28" s="36">
        <v>1029</v>
      </c>
      <c r="N28" s="36">
        <f t="shared" si="5"/>
        <v>83089692</v>
      </c>
      <c r="O28" s="36">
        <v>0</v>
      </c>
      <c r="P28" s="36">
        <f t="shared" si="6"/>
        <v>0</v>
      </c>
      <c r="Q28" s="36">
        <v>0</v>
      </c>
      <c r="R28" s="36">
        <f t="shared" si="7"/>
        <v>0</v>
      </c>
      <c r="S28" s="36">
        <v>0</v>
      </c>
      <c r="T28" s="36">
        <f t="shared" si="8"/>
        <v>0</v>
      </c>
      <c r="U28" s="36">
        <v>38</v>
      </c>
      <c r="V28" s="36">
        <f t="shared" si="9"/>
        <v>3579600</v>
      </c>
      <c r="W28" s="36">
        <v>0</v>
      </c>
      <c r="X28" s="36">
        <f t="shared" si="10"/>
        <v>0</v>
      </c>
      <c r="Y28" s="36">
        <v>0</v>
      </c>
      <c r="Z28" s="36">
        <f t="shared" si="11"/>
        <v>0</v>
      </c>
      <c r="AA28" s="36">
        <v>0</v>
      </c>
      <c r="AB28" s="36">
        <f t="shared" si="12"/>
        <v>0</v>
      </c>
      <c r="AC28" s="36">
        <v>0</v>
      </c>
      <c r="AD28" s="36">
        <f t="shared" si="13"/>
        <v>0</v>
      </c>
      <c r="AE28" s="36">
        <v>0</v>
      </c>
      <c r="AF28" s="36">
        <f t="shared" si="14"/>
        <v>0</v>
      </c>
      <c r="AG28" s="36">
        <v>0</v>
      </c>
      <c r="AH28" s="36">
        <f t="shared" si="15"/>
        <v>0</v>
      </c>
      <c r="AI28" s="36">
        <v>0</v>
      </c>
      <c r="AJ28" s="36">
        <f t="shared" si="16"/>
        <v>0</v>
      </c>
      <c r="AK28" s="36">
        <v>0</v>
      </c>
      <c r="AL28" s="36">
        <f t="shared" si="17"/>
        <v>0</v>
      </c>
      <c r="AM28" s="36">
        <v>0</v>
      </c>
      <c r="AN28" s="36">
        <f t="shared" si="18"/>
        <v>0</v>
      </c>
      <c r="AO28" s="36">
        <v>0</v>
      </c>
      <c r="AP28" s="36">
        <f t="shared" si="19"/>
        <v>0</v>
      </c>
      <c r="AQ28" s="36">
        <v>0</v>
      </c>
      <c r="AR28" s="36">
        <f t="shared" si="20"/>
        <v>0</v>
      </c>
      <c r="AS28" s="36">
        <v>0</v>
      </c>
      <c r="AT28" s="36">
        <f t="shared" si="21"/>
        <v>0</v>
      </c>
      <c r="AU28" s="36">
        <v>0</v>
      </c>
      <c r="AV28" s="36">
        <f t="shared" si="22"/>
        <v>0</v>
      </c>
      <c r="AW28" s="36">
        <v>0</v>
      </c>
      <c r="AX28" s="36">
        <f t="shared" si="23"/>
        <v>0</v>
      </c>
      <c r="AY28" s="36">
        <v>0</v>
      </c>
      <c r="AZ28" s="36">
        <f t="shared" si="24"/>
        <v>0</v>
      </c>
      <c r="BA28" s="36">
        <v>0</v>
      </c>
      <c r="BB28" s="36">
        <f t="shared" si="25"/>
        <v>0</v>
      </c>
      <c r="BC28" s="36">
        <v>0</v>
      </c>
      <c r="BD28" s="36">
        <f t="shared" si="26"/>
        <v>0</v>
      </c>
      <c r="BE28" s="36">
        <v>0</v>
      </c>
      <c r="BF28" s="36">
        <f t="shared" si="27"/>
        <v>0</v>
      </c>
      <c r="BG28" s="36">
        <v>0</v>
      </c>
      <c r="BH28" s="36">
        <f t="shared" si="28"/>
        <v>0</v>
      </c>
      <c r="BI28" s="36">
        <v>0</v>
      </c>
      <c r="BJ28" s="36">
        <f t="shared" si="29"/>
        <v>0</v>
      </c>
      <c r="BK28" s="36">
        <v>0</v>
      </c>
      <c r="BL28" s="36">
        <f t="shared" si="30"/>
        <v>0</v>
      </c>
      <c r="BM28" s="36">
        <v>0</v>
      </c>
      <c r="BN28" s="36">
        <f t="shared" si="31"/>
        <v>0</v>
      </c>
      <c r="BO28" s="36">
        <v>41</v>
      </c>
      <c r="BP28" s="36">
        <f t="shared" si="32"/>
        <v>4518528</v>
      </c>
      <c r="BQ28" s="36">
        <v>85</v>
      </c>
      <c r="BR28" s="36">
        <f t="shared" si="33"/>
        <v>6906420</v>
      </c>
      <c r="BS28" s="36">
        <v>0</v>
      </c>
      <c r="BT28" s="36">
        <f t="shared" si="34"/>
        <v>0</v>
      </c>
      <c r="BU28" s="36">
        <v>52</v>
      </c>
      <c r="BV28" s="36">
        <f t="shared" si="35"/>
        <v>4828512</v>
      </c>
      <c r="BW28" s="36">
        <v>0</v>
      </c>
      <c r="BX28" s="36">
        <f t="shared" si="36"/>
        <v>0</v>
      </c>
      <c r="BY28" s="36">
        <v>0</v>
      </c>
      <c r="BZ28" s="36">
        <f t="shared" si="37"/>
        <v>0</v>
      </c>
      <c r="CA28" s="36">
        <v>0</v>
      </c>
      <c r="CB28" s="36">
        <f t="shared" si="38"/>
        <v>0</v>
      </c>
      <c r="CC28" s="36">
        <v>0</v>
      </c>
      <c r="CD28" s="36">
        <f t="shared" si="39"/>
        <v>0</v>
      </c>
      <c r="CE28" s="36">
        <v>0</v>
      </c>
      <c r="CF28" s="36">
        <f t="shared" si="40"/>
        <v>0</v>
      </c>
      <c r="CG28" s="36">
        <v>0</v>
      </c>
      <c r="CH28" s="36">
        <f t="shared" si="41"/>
        <v>0</v>
      </c>
      <c r="CI28" s="36">
        <v>21</v>
      </c>
      <c r="CJ28" s="36">
        <f t="shared" si="42"/>
        <v>3530772</v>
      </c>
      <c r="CK28" s="36">
        <v>58</v>
      </c>
      <c r="CL28" s="36">
        <f t="shared" si="43"/>
        <v>6392064</v>
      </c>
      <c r="CM28" s="36">
        <v>0</v>
      </c>
      <c r="CN28" s="36">
        <f t="shared" si="44"/>
        <v>0</v>
      </c>
      <c r="CO28" s="36">
        <v>31</v>
      </c>
      <c r="CP28" s="36">
        <f t="shared" si="45"/>
        <v>3904512</v>
      </c>
      <c r="CQ28" s="36">
        <v>0</v>
      </c>
      <c r="CR28" s="36">
        <f t="shared" si="46"/>
        <v>0</v>
      </c>
      <c r="CS28" s="36">
        <v>0</v>
      </c>
      <c r="CT28" s="36">
        <f t="shared" si="47"/>
        <v>0</v>
      </c>
      <c r="CU28" s="36">
        <v>0</v>
      </c>
      <c r="CV28" s="36">
        <f t="shared" si="48"/>
        <v>0</v>
      </c>
      <c r="CW28" s="36">
        <v>0</v>
      </c>
      <c r="CX28" s="36">
        <f t="shared" si="49"/>
        <v>0</v>
      </c>
      <c r="CY28" s="36">
        <v>0</v>
      </c>
      <c r="CZ28" s="36">
        <f t="shared" si="50"/>
        <v>0</v>
      </c>
      <c r="DA28" s="36">
        <v>0</v>
      </c>
      <c r="DB28" s="36">
        <f t="shared" si="51"/>
        <v>0</v>
      </c>
      <c r="DC28" s="36">
        <v>0</v>
      </c>
      <c r="DD28" s="36">
        <f t="shared" si="52"/>
        <v>0</v>
      </c>
      <c r="DE28" s="36">
        <v>13</v>
      </c>
      <c r="DF28" s="36">
        <f t="shared" si="53"/>
        <v>2185716</v>
      </c>
      <c r="DG28" s="36">
        <v>0</v>
      </c>
      <c r="DH28" s="36">
        <f t="shared" si="54"/>
        <v>0</v>
      </c>
      <c r="DI28" s="36">
        <v>0</v>
      </c>
      <c r="DJ28" s="36">
        <f t="shared" si="55"/>
        <v>0</v>
      </c>
      <c r="DK28" s="36">
        <v>0</v>
      </c>
      <c r="DL28" s="36">
        <f t="shared" si="56"/>
        <v>0</v>
      </c>
      <c r="DM28" s="36">
        <v>0</v>
      </c>
      <c r="DN28" s="36">
        <f t="shared" si="57"/>
        <v>0</v>
      </c>
      <c r="DO28" s="36">
        <v>0</v>
      </c>
      <c r="DP28" s="36">
        <f t="shared" si="58"/>
        <v>0</v>
      </c>
      <c r="DQ28" s="36">
        <v>0</v>
      </c>
      <c r="DR28" s="36">
        <f t="shared" si="59"/>
        <v>0</v>
      </c>
      <c r="DS28" s="36">
        <v>0</v>
      </c>
      <c r="DT28" s="36">
        <f t="shared" si="60"/>
        <v>0</v>
      </c>
      <c r="DU28" s="36">
        <v>0</v>
      </c>
      <c r="DV28" s="36">
        <f t="shared" si="61"/>
        <v>0</v>
      </c>
      <c r="DW28" s="36">
        <v>0</v>
      </c>
      <c r="DX28" s="36">
        <f t="shared" si="62"/>
        <v>0</v>
      </c>
      <c r="DY28" s="36">
        <v>0</v>
      </c>
      <c r="DZ28" s="36">
        <f t="shared" si="63"/>
        <v>0</v>
      </c>
      <c r="EA28" s="36">
        <v>0</v>
      </c>
      <c r="EB28" s="36">
        <f t="shared" si="64"/>
        <v>0</v>
      </c>
      <c r="EC28" s="36">
        <v>0</v>
      </c>
      <c r="ED28" s="36">
        <f t="shared" si="65"/>
        <v>0</v>
      </c>
      <c r="EE28" s="36">
        <v>0</v>
      </c>
      <c r="EF28" s="36">
        <f t="shared" si="66"/>
        <v>0</v>
      </c>
      <c r="EG28" s="36">
        <v>0</v>
      </c>
      <c r="EH28" s="36">
        <f t="shared" si="67"/>
        <v>0</v>
      </c>
      <c r="EI28" s="36">
        <v>0</v>
      </c>
      <c r="EJ28" s="36">
        <f t="shared" si="68"/>
        <v>0</v>
      </c>
      <c r="EK28" s="36">
        <v>0</v>
      </c>
      <c r="EL28" s="36">
        <f t="shared" si="69"/>
        <v>0</v>
      </c>
      <c r="EM28" s="36">
        <f t="shared" si="74"/>
        <v>0</v>
      </c>
      <c r="EN28" s="36">
        <f t="shared" si="74"/>
        <v>0</v>
      </c>
      <c r="EO28" s="36">
        <f t="shared" si="74"/>
        <v>0</v>
      </c>
      <c r="EP28" s="36">
        <f t="shared" si="74"/>
        <v>0</v>
      </c>
      <c r="EQ28" s="36">
        <f t="shared" si="74"/>
        <v>769</v>
      </c>
      <c r="ER28" s="36">
        <f t="shared" si="74"/>
        <v>69566784</v>
      </c>
      <c r="ES28" s="36">
        <f t="shared" si="74"/>
        <v>2951</v>
      </c>
      <c r="ET28" s="36">
        <f t="shared" si="74"/>
        <v>212967720</v>
      </c>
      <c r="EU28" s="36">
        <f t="shared" si="74"/>
        <v>0</v>
      </c>
      <c r="EV28" s="36">
        <f t="shared" si="74"/>
        <v>0</v>
      </c>
      <c r="EW28" s="36">
        <f t="shared" si="74"/>
        <v>1112</v>
      </c>
      <c r="EX28" s="36">
        <f t="shared" si="74"/>
        <v>91822716</v>
      </c>
      <c r="EY28" s="36">
        <f t="shared" si="74"/>
        <v>0</v>
      </c>
      <c r="EZ28" s="36">
        <f t="shared" si="74"/>
        <v>0</v>
      </c>
      <c r="FA28" s="36">
        <f t="shared" si="74"/>
        <v>0</v>
      </c>
      <c r="FB28" s="36">
        <f t="shared" si="73"/>
        <v>0</v>
      </c>
      <c r="FC28" s="36">
        <f t="shared" si="73"/>
        <v>0</v>
      </c>
      <c r="FD28" s="36">
        <f t="shared" si="73"/>
        <v>0</v>
      </c>
      <c r="FE28" s="36">
        <f t="shared" si="73"/>
        <v>38</v>
      </c>
      <c r="FF28" s="36">
        <f t="shared" si="73"/>
        <v>3579600</v>
      </c>
      <c r="FG28" s="36">
        <f t="shared" si="71"/>
        <v>769</v>
      </c>
      <c r="FH28" s="36">
        <f t="shared" si="71"/>
        <v>69566784</v>
      </c>
      <c r="FI28" s="36">
        <f t="shared" si="71"/>
        <v>4101</v>
      </c>
      <c r="FJ28" s="36">
        <f t="shared" si="71"/>
        <v>308370036</v>
      </c>
      <c r="FK28" s="36">
        <f t="shared" si="72"/>
        <v>4870</v>
      </c>
      <c r="FL28" s="36">
        <f t="shared" si="72"/>
        <v>377936820</v>
      </c>
    </row>
    <row r="29" spans="1:168" s="22" customFormat="1" ht="12.6" customHeight="1" x14ac:dyDescent="0.2">
      <c r="A29" s="37">
        <v>18</v>
      </c>
      <c r="B29" s="38" t="s">
        <v>93</v>
      </c>
      <c r="C29" s="36">
        <v>0</v>
      </c>
      <c r="D29" s="36">
        <f t="shared" si="0"/>
        <v>0</v>
      </c>
      <c r="E29" s="36">
        <v>0</v>
      </c>
      <c r="F29" s="36">
        <f t="shared" si="1"/>
        <v>0</v>
      </c>
      <c r="G29" s="36">
        <v>0</v>
      </c>
      <c r="H29" s="36">
        <f t="shared" si="2"/>
        <v>0</v>
      </c>
      <c r="I29" s="36">
        <v>0</v>
      </c>
      <c r="J29" s="36">
        <f t="shared" si="3"/>
        <v>0</v>
      </c>
      <c r="K29" s="36">
        <v>834</v>
      </c>
      <c r="L29" s="36">
        <f t="shared" si="4"/>
        <v>82926288</v>
      </c>
      <c r="M29" s="36">
        <v>2481</v>
      </c>
      <c r="N29" s="36">
        <f t="shared" si="5"/>
        <v>200335788</v>
      </c>
      <c r="O29" s="36">
        <v>0</v>
      </c>
      <c r="P29" s="36">
        <f t="shared" si="6"/>
        <v>0</v>
      </c>
      <c r="Q29" s="36">
        <v>0</v>
      </c>
      <c r="R29" s="36">
        <f t="shared" si="7"/>
        <v>0</v>
      </c>
      <c r="S29" s="36">
        <v>0</v>
      </c>
      <c r="T29" s="36">
        <f t="shared" si="8"/>
        <v>0</v>
      </c>
      <c r="U29" s="36">
        <v>0</v>
      </c>
      <c r="V29" s="36">
        <f t="shared" si="9"/>
        <v>0</v>
      </c>
      <c r="W29" s="36">
        <v>0</v>
      </c>
      <c r="X29" s="36">
        <f t="shared" si="10"/>
        <v>0</v>
      </c>
      <c r="Y29" s="36">
        <v>0</v>
      </c>
      <c r="Z29" s="36">
        <f t="shared" si="11"/>
        <v>0</v>
      </c>
      <c r="AA29" s="36">
        <v>0</v>
      </c>
      <c r="AB29" s="36">
        <f t="shared" si="12"/>
        <v>0</v>
      </c>
      <c r="AC29" s="36">
        <v>0</v>
      </c>
      <c r="AD29" s="36">
        <f t="shared" si="13"/>
        <v>0</v>
      </c>
      <c r="AE29" s="36">
        <v>0</v>
      </c>
      <c r="AF29" s="36">
        <f t="shared" si="14"/>
        <v>0</v>
      </c>
      <c r="AG29" s="36">
        <v>0</v>
      </c>
      <c r="AH29" s="36">
        <f t="shared" si="15"/>
        <v>0</v>
      </c>
      <c r="AI29" s="36">
        <v>0</v>
      </c>
      <c r="AJ29" s="36">
        <f t="shared" si="16"/>
        <v>0</v>
      </c>
      <c r="AK29" s="36">
        <v>0</v>
      </c>
      <c r="AL29" s="36">
        <f t="shared" si="17"/>
        <v>0</v>
      </c>
      <c r="AM29" s="36">
        <v>0</v>
      </c>
      <c r="AN29" s="36">
        <f t="shared" si="18"/>
        <v>0</v>
      </c>
      <c r="AO29" s="36">
        <v>0</v>
      </c>
      <c r="AP29" s="36">
        <f t="shared" si="19"/>
        <v>0</v>
      </c>
      <c r="AQ29" s="36">
        <v>0</v>
      </c>
      <c r="AR29" s="36">
        <f t="shared" si="20"/>
        <v>0</v>
      </c>
      <c r="AS29" s="36">
        <v>0</v>
      </c>
      <c r="AT29" s="36">
        <f t="shared" si="21"/>
        <v>0</v>
      </c>
      <c r="AU29" s="36">
        <v>0</v>
      </c>
      <c r="AV29" s="36">
        <f t="shared" si="22"/>
        <v>0</v>
      </c>
      <c r="AW29" s="36">
        <v>0</v>
      </c>
      <c r="AX29" s="36">
        <f t="shared" si="23"/>
        <v>0</v>
      </c>
      <c r="AY29" s="36">
        <v>0</v>
      </c>
      <c r="AZ29" s="36">
        <f t="shared" si="24"/>
        <v>0</v>
      </c>
      <c r="BA29" s="36">
        <v>0</v>
      </c>
      <c r="BB29" s="36">
        <f t="shared" si="25"/>
        <v>0</v>
      </c>
      <c r="BC29" s="36">
        <v>0</v>
      </c>
      <c r="BD29" s="36">
        <f t="shared" si="26"/>
        <v>0</v>
      </c>
      <c r="BE29" s="36">
        <v>0</v>
      </c>
      <c r="BF29" s="36">
        <f t="shared" si="27"/>
        <v>0</v>
      </c>
      <c r="BG29" s="36">
        <v>0</v>
      </c>
      <c r="BH29" s="36">
        <f t="shared" si="28"/>
        <v>0</v>
      </c>
      <c r="BI29" s="36">
        <v>0</v>
      </c>
      <c r="BJ29" s="36">
        <f t="shared" si="29"/>
        <v>0</v>
      </c>
      <c r="BK29" s="36">
        <v>0</v>
      </c>
      <c r="BL29" s="36">
        <f t="shared" si="30"/>
        <v>0</v>
      </c>
      <c r="BM29" s="36">
        <v>0</v>
      </c>
      <c r="BN29" s="36">
        <f t="shared" si="31"/>
        <v>0</v>
      </c>
      <c r="BO29" s="36">
        <v>0</v>
      </c>
      <c r="BP29" s="36">
        <f t="shared" si="32"/>
        <v>0</v>
      </c>
      <c r="BQ29" s="36">
        <v>0</v>
      </c>
      <c r="BR29" s="36">
        <f t="shared" si="33"/>
        <v>0</v>
      </c>
      <c r="BS29" s="36">
        <v>0</v>
      </c>
      <c r="BT29" s="36">
        <f t="shared" si="34"/>
        <v>0</v>
      </c>
      <c r="BU29" s="36">
        <v>0</v>
      </c>
      <c r="BV29" s="36">
        <f t="shared" si="35"/>
        <v>0</v>
      </c>
      <c r="BW29" s="36">
        <v>0</v>
      </c>
      <c r="BX29" s="36">
        <f t="shared" si="36"/>
        <v>0</v>
      </c>
      <c r="BY29" s="36">
        <v>0</v>
      </c>
      <c r="BZ29" s="36">
        <f t="shared" si="37"/>
        <v>0</v>
      </c>
      <c r="CA29" s="36">
        <v>0</v>
      </c>
      <c r="CB29" s="36">
        <f t="shared" si="38"/>
        <v>0</v>
      </c>
      <c r="CC29" s="36">
        <v>0</v>
      </c>
      <c r="CD29" s="36">
        <f t="shared" si="39"/>
        <v>0</v>
      </c>
      <c r="CE29" s="36">
        <v>0</v>
      </c>
      <c r="CF29" s="36">
        <f t="shared" si="40"/>
        <v>0</v>
      </c>
      <c r="CG29" s="36">
        <v>0</v>
      </c>
      <c r="CH29" s="36">
        <f t="shared" si="41"/>
        <v>0</v>
      </c>
      <c r="CI29" s="36">
        <v>0</v>
      </c>
      <c r="CJ29" s="36">
        <f t="shared" si="42"/>
        <v>0</v>
      </c>
      <c r="CK29" s="36">
        <v>0</v>
      </c>
      <c r="CL29" s="36">
        <f t="shared" si="43"/>
        <v>0</v>
      </c>
      <c r="CM29" s="36">
        <v>0</v>
      </c>
      <c r="CN29" s="36">
        <f t="shared" si="44"/>
        <v>0</v>
      </c>
      <c r="CO29" s="36">
        <v>0</v>
      </c>
      <c r="CP29" s="36">
        <f t="shared" si="45"/>
        <v>0</v>
      </c>
      <c r="CQ29" s="36">
        <v>0</v>
      </c>
      <c r="CR29" s="36">
        <f t="shared" si="46"/>
        <v>0</v>
      </c>
      <c r="CS29" s="36">
        <v>0</v>
      </c>
      <c r="CT29" s="36">
        <f t="shared" si="47"/>
        <v>0</v>
      </c>
      <c r="CU29" s="36">
        <v>0</v>
      </c>
      <c r="CV29" s="36">
        <f t="shared" si="48"/>
        <v>0</v>
      </c>
      <c r="CW29" s="36">
        <v>0</v>
      </c>
      <c r="CX29" s="36">
        <f t="shared" si="49"/>
        <v>0</v>
      </c>
      <c r="CY29" s="36">
        <v>0</v>
      </c>
      <c r="CZ29" s="36">
        <f t="shared" si="50"/>
        <v>0</v>
      </c>
      <c r="DA29" s="36">
        <v>0</v>
      </c>
      <c r="DB29" s="36">
        <f t="shared" si="51"/>
        <v>0</v>
      </c>
      <c r="DC29" s="36">
        <v>0</v>
      </c>
      <c r="DD29" s="36">
        <f t="shared" si="52"/>
        <v>0</v>
      </c>
      <c r="DE29" s="36">
        <v>0</v>
      </c>
      <c r="DF29" s="36">
        <f t="shared" si="53"/>
        <v>0</v>
      </c>
      <c r="DG29" s="36">
        <v>0</v>
      </c>
      <c r="DH29" s="36">
        <f t="shared" si="54"/>
        <v>0</v>
      </c>
      <c r="DI29" s="36">
        <v>0</v>
      </c>
      <c r="DJ29" s="36">
        <f t="shared" si="55"/>
        <v>0</v>
      </c>
      <c r="DK29" s="36">
        <v>0</v>
      </c>
      <c r="DL29" s="36">
        <f t="shared" si="56"/>
        <v>0</v>
      </c>
      <c r="DM29" s="36">
        <v>0</v>
      </c>
      <c r="DN29" s="36">
        <f t="shared" si="57"/>
        <v>0</v>
      </c>
      <c r="DO29" s="36">
        <v>0</v>
      </c>
      <c r="DP29" s="36">
        <f t="shared" si="58"/>
        <v>0</v>
      </c>
      <c r="DQ29" s="36">
        <v>0</v>
      </c>
      <c r="DR29" s="36">
        <f t="shared" si="59"/>
        <v>0</v>
      </c>
      <c r="DS29" s="36">
        <v>0</v>
      </c>
      <c r="DT29" s="36">
        <f t="shared" si="60"/>
        <v>0</v>
      </c>
      <c r="DU29" s="36">
        <v>0</v>
      </c>
      <c r="DV29" s="36">
        <f t="shared" si="61"/>
        <v>0</v>
      </c>
      <c r="DW29" s="36">
        <v>0</v>
      </c>
      <c r="DX29" s="36">
        <f t="shared" si="62"/>
        <v>0</v>
      </c>
      <c r="DY29" s="36">
        <v>0</v>
      </c>
      <c r="DZ29" s="36">
        <f t="shared" si="63"/>
        <v>0</v>
      </c>
      <c r="EA29" s="36">
        <v>0</v>
      </c>
      <c r="EB29" s="36">
        <f t="shared" si="64"/>
        <v>0</v>
      </c>
      <c r="EC29" s="36">
        <v>0</v>
      </c>
      <c r="ED29" s="36">
        <f t="shared" si="65"/>
        <v>0</v>
      </c>
      <c r="EE29" s="36">
        <v>0</v>
      </c>
      <c r="EF29" s="36">
        <f t="shared" si="66"/>
        <v>0</v>
      </c>
      <c r="EG29" s="36">
        <v>0</v>
      </c>
      <c r="EH29" s="36">
        <f t="shared" si="67"/>
        <v>0</v>
      </c>
      <c r="EI29" s="36">
        <v>0</v>
      </c>
      <c r="EJ29" s="36">
        <f t="shared" si="68"/>
        <v>0</v>
      </c>
      <c r="EK29" s="36">
        <v>0</v>
      </c>
      <c r="EL29" s="36">
        <f t="shared" si="69"/>
        <v>0</v>
      </c>
      <c r="EM29" s="36">
        <f t="shared" si="74"/>
        <v>0</v>
      </c>
      <c r="EN29" s="36">
        <f t="shared" si="74"/>
        <v>0</v>
      </c>
      <c r="EO29" s="36">
        <f t="shared" si="74"/>
        <v>0</v>
      </c>
      <c r="EP29" s="36">
        <f t="shared" si="74"/>
        <v>0</v>
      </c>
      <c r="EQ29" s="36">
        <f t="shared" si="74"/>
        <v>0</v>
      </c>
      <c r="ER29" s="36">
        <f t="shared" si="74"/>
        <v>0</v>
      </c>
      <c r="ES29" s="36">
        <f t="shared" si="74"/>
        <v>0</v>
      </c>
      <c r="ET29" s="36">
        <f t="shared" si="74"/>
        <v>0</v>
      </c>
      <c r="EU29" s="36">
        <f t="shared" si="74"/>
        <v>834</v>
      </c>
      <c r="EV29" s="36">
        <f t="shared" si="74"/>
        <v>82926288</v>
      </c>
      <c r="EW29" s="36">
        <f t="shared" si="74"/>
        <v>2481</v>
      </c>
      <c r="EX29" s="36">
        <f t="shared" si="74"/>
        <v>200335788</v>
      </c>
      <c r="EY29" s="36">
        <f t="shared" si="74"/>
        <v>0</v>
      </c>
      <c r="EZ29" s="36">
        <f t="shared" si="74"/>
        <v>0</v>
      </c>
      <c r="FA29" s="36">
        <f t="shared" si="74"/>
        <v>0</v>
      </c>
      <c r="FB29" s="36">
        <f t="shared" si="73"/>
        <v>0</v>
      </c>
      <c r="FC29" s="36">
        <f t="shared" si="73"/>
        <v>0</v>
      </c>
      <c r="FD29" s="36">
        <f t="shared" si="73"/>
        <v>0</v>
      </c>
      <c r="FE29" s="36">
        <f t="shared" si="73"/>
        <v>0</v>
      </c>
      <c r="FF29" s="36">
        <f t="shared" si="73"/>
        <v>0</v>
      </c>
      <c r="FG29" s="36">
        <f t="shared" si="71"/>
        <v>834</v>
      </c>
      <c r="FH29" s="36">
        <f t="shared" si="71"/>
        <v>82926288</v>
      </c>
      <c r="FI29" s="36">
        <f t="shared" si="71"/>
        <v>2481</v>
      </c>
      <c r="FJ29" s="36">
        <f t="shared" si="71"/>
        <v>200335788</v>
      </c>
      <c r="FK29" s="36">
        <f t="shared" si="72"/>
        <v>3315</v>
      </c>
      <c r="FL29" s="36">
        <f t="shared" si="72"/>
        <v>283262076</v>
      </c>
    </row>
    <row r="30" spans="1:168" s="42" customFormat="1" ht="10.199999999999999" x14ac:dyDescent="0.2">
      <c r="A30" s="39">
        <v>2019</v>
      </c>
      <c r="B30" s="40" t="s">
        <v>94</v>
      </c>
      <c r="C30" s="41">
        <f>SUM(C12:C29)</f>
        <v>180</v>
      </c>
      <c r="D30" s="41">
        <f t="shared" ref="D30:BO30" si="75">SUM(D12:D29)</f>
        <v>7458480</v>
      </c>
      <c r="E30" s="41">
        <f t="shared" si="75"/>
        <v>58</v>
      </c>
      <c r="F30" s="41">
        <f t="shared" si="75"/>
        <v>1951584</v>
      </c>
      <c r="G30" s="41">
        <f t="shared" si="75"/>
        <v>5580</v>
      </c>
      <c r="H30" s="41">
        <f t="shared" si="75"/>
        <v>485526960</v>
      </c>
      <c r="I30" s="41">
        <f t="shared" si="75"/>
        <v>15911</v>
      </c>
      <c r="J30" s="41">
        <f t="shared" si="75"/>
        <v>1124207616</v>
      </c>
      <c r="K30" s="41">
        <f t="shared" si="75"/>
        <v>7338</v>
      </c>
      <c r="L30" s="41">
        <f t="shared" si="75"/>
        <v>729632016</v>
      </c>
      <c r="M30" s="41">
        <f t="shared" si="75"/>
        <v>34540</v>
      </c>
      <c r="N30" s="41">
        <f t="shared" si="75"/>
        <v>2789035920</v>
      </c>
      <c r="O30" s="41">
        <f t="shared" si="75"/>
        <v>10</v>
      </c>
      <c r="P30" s="41">
        <f t="shared" si="75"/>
        <v>1160160</v>
      </c>
      <c r="Q30" s="41">
        <f t="shared" si="75"/>
        <v>0</v>
      </c>
      <c r="R30" s="41">
        <f t="shared" si="75"/>
        <v>0</v>
      </c>
      <c r="S30" s="41">
        <f t="shared" si="75"/>
        <v>0</v>
      </c>
      <c r="T30" s="41">
        <f t="shared" si="75"/>
        <v>0</v>
      </c>
      <c r="U30" s="41">
        <f t="shared" si="75"/>
        <v>195</v>
      </c>
      <c r="V30" s="41">
        <f t="shared" si="75"/>
        <v>18369000</v>
      </c>
      <c r="W30" s="41">
        <f t="shared" si="75"/>
        <v>0</v>
      </c>
      <c r="X30" s="41">
        <f t="shared" si="75"/>
        <v>0</v>
      </c>
      <c r="Y30" s="41">
        <f t="shared" si="75"/>
        <v>0</v>
      </c>
      <c r="Z30" s="41">
        <f t="shared" si="75"/>
        <v>0</v>
      </c>
      <c r="AA30" s="41">
        <f t="shared" si="75"/>
        <v>131</v>
      </c>
      <c r="AB30" s="41">
        <f t="shared" si="75"/>
        <v>14437248</v>
      </c>
      <c r="AC30" s="41">
        <f t="shared" si="75"/>
        <v>202</v>
      </c>
      <c r="AD30" s="41">
        <f t="shared" si="75"/>
        <v>16412904</v>
      </c>
      <c r="AE30" s="41">
        <f t="shared" si="75"/>
        <v>90</v>
      </c>
      <c r="AF30" s="41">
        <f t="shared" si="75"/>
        <v>11335680</v>
      </c>
      <c r="AG30" s="41">
        <f t="shared" si="75"/>
        <v>276</v>
      </c>
      <c r="AH30" s="41">
        <f t="shared" si="75"/>
        <v>25628256</v>
      </c>
      <c r="AI30" s="41">
        <f t="shared" si="75"/>
        <v>0</v>
      </c>
      <c r="AJ30" s="41">
        <f t="shared" si="75"/>
        <v>0</v>
      </c>
      <c r="AK30" s="41">
        <f t="shared" si="75"/>
        <v>0</v>
      </c>
      <c r="AL30" s="41">
        <f t="shared" si="75"/>
        <v>0</v>
      </c>
      <c r="AM30" s="41">
        <f t="shared" si="75"/>
        <v>0</v>
      </c>
      <c r="AN30" s="41">
        <f t="shared" si="75"/>
        <v>0</v>
      </c>
      <c r="AO30" s="41">
        <f t="shared" si="75"/>
        <v>22</v>
      </c>
      <c r="AP30" s="41">
        <f t="shared" si="75"/>
        <v>2383392</v>
      </c>
      <c r="AQ30" s="41">
        <f t="shared" si="75"/>
        <v>0</v>
      </c>
      <c r="AR30" s="41">
        <f t="shared" si="75"/>
        <v>0</v>
      </c>
      <c r="AS30" s="41">
        <f t="shared" si="75"/>
        <v>0</v>
      </c>
      <c r="AT30" s="41">
        <f t="shared" si="75"/>
        <v>0</v>
      </c>
      <c r="AU30" s="41">
        <f t="shared" si="75"/>
        <v>8</v>
      </c>
      <c r="AV30" s="41">
        <f t="shared" si="75"/>
        <v>1345056</v>
      </c>
      <c r="AW30" s="41">
        <f t="shared" si="75"/>
        <v>15</v>
      </c>
      <c r="AX30" s="41">
        <f t="shared" si="75"/>
        <v>1653120</v>
      </c>
      <c r="AY30" s="41">
        <f t="shared" si="75"/>
        <v>0</v>
      </c>
      <c r="AZ30" s="41">
        <f t="shared" si="75"/>
        <v>0</v>
      </c>
      <c r="BA30" s="41">
        <f t="shared" si="75"/>
        <v>0</v>
      </c>
      <c r="BB30" s="41">
        <f t="shared" si="75"/>
        <v>0</v>
      </c>
      <c r="BC30" s="41">
        <f t="shared" si="75"/>
        <v>0</v>
      </c>
      <c r="BD30" s="41">
        <f t="shared" si="75"/>
        <v>0</v>
      </c>
      <c r="BE30" s="41">
        <f t="shared" si="75"/>
        <v>0</v>
      </c>
      <c r="BF30" s="41">
        <f t="shared" si="75"/>
        <v>0</v>
      </c>
      <c r="BG30" s="41">
        <f t="shared" si="75"/>
        <v>0</v>
      </c>
      <c r="BH30" s="41">
        <f t="shared" si="75"/>
        <v>0</v>
      </c>
      <c r="BI30" s="41">
        <f t="shared" si="75"/>
        <v>0</v>
      </c>
      <c r="BJ30" s="41">
        <f t="shared" si="75"/>
        <v>0</v>
      </c>
      <c r="BK30" s="41">
        <f t="shared" si="75"/>
        <v>0</v>
      </c>
      <c r="BL30" s="41">
        <f t="shared" si="75"/>
        <v>0</v>
      </c>
      <c r="BM30" s="41">
        <f t="shared" si="75"/>
        <v>0</v>
      </c>
      <c r="BN30" s="41">
        <f t="shared" si="75"/>
        <v>0</v>
      </c>
      <c r="BO30" s="41">
        <f t="shared" si="75"/>
        <v>1078</v>
      </c>
      <c r="BP30" s="41">
        <f t="shared" ref="BP30:EA30" si="76">SUM(BP12:BP29)</f>
        <v>118804224</v>
      </c>
      <c r="BQ30" s="41">
        <f t="shared" si="76"/>
        <v>2195</v>
      </c>
      <c r="BR30" s="41">
        <f t="shared" si="76"/>
        <v>178348140</v>
      </c>
      <c r="BS30" s="41">
        <f t="shared" si="76"/>
        <v>420</v>
      </c>
      <c r="BT30" s="41">
        <f t="shared" si="76"/>
        <v>52899840</v>
      </c>
      <c r="BU30" s="41">
        <f t="shared" si="76"/>
        <v>1862</v>
      </c>
      <c r="BV30" s="41">
        <f t="shared" si="76"/>
        <v>172897872</v>
      </c>
      <c r="BW30" s="41">
        <f t="shared" si="76"/>
        <v>0</v>
      </c>
      <c r="BX30" s="41">
        <f t="shared" si="76"/>
        <v>0</v>
      </c>
      <c r="BY30" s="41">
        <f t="shared" si="76"/>
        <v>0</v>
      </c>
      <c r="BZ30" s="41">
        <f t="shared" si="76"/>
        <v>0</v>
      </c>
      <c r="CA30" s="41">
        <f t="shared" si="76"/>
        <v>0</v>
      </c>
      <c r="CB30" s="41">
        <f t="shared" si="76"/>
        <v>0</v>
      </c>
      <c r="CC30" s="41">
        <f t="shared" si="76"/>
        <v>32</v>
      </c>
      <c r="CD30" s="41">
        <f t="shared" si="76"/>
        <v>3466752</v>
      </c>
      <c r="CE30" s="41">
        <f t="shared" si="76"/>
        <v>0</v>
      </c>
      <c r="CF30" s="41">
        <f t="shared" si="76"/>
        <v>0</v>
      </c>
      <c r="CG30" s="41">
        <f t="shared" si="76"/>
        <v>0</v>
      </c>
      <c r="CH30" s="41">
        <f t="shared" si="76"/>
        <v>0</v>
      </c>
      <c r="CI30" s="41">
        <f t="shared" si="76"/>
        <v>303</v>
      </c>
      <c r="CJ30" s="41">
        <f t="shared" si="76"/>
        <v>50943996</v>
      </c>
      <c r="CK30" s="41">
        <f t="shared" si="76"/>
        <v>854</v>
      </c>
      <c r="CL30" s="41">
        <f t="shared" si="76"/>
        <v>94117632</v>
      </c>
      <c r="CM30" s="41">
        <f t="shared" si="76"/>
        <v>114</v>
      </c>
      <c r="CN30" s="41">
        <f t="shared" si="76"/>
        <v>21905784</v>
      </c>
      <c r="CO30" s="41">
        <f t="shared" si="76"/>
        <v>291</v>
      </c>
      <c r="CP30" s="41">
        <f t="shared" si="76"/>
        <v>36652032</v>
      </c>
      <c r="CQ30" s="41">
        <f t="shared" si="76"/>
        <v>0</v>
      </c>
      <c r="CR30" s="41">
        <f t="shared" si="76"/>
        <v>0</v>
      </c>
      <c r="CS30" s="41">
        <f t="shared" si="76"/>
        <v>0</v>
      </c>
      <c r="CT30" s="41">
        <f t="shared" si="76"/>
        <v>0</v>
      </c>
      <c r="CU30" s="41">
        <f t="shared" si="76"/>
        <v>0</v>
      </c>
      <c r="CV30" s="41">
        <f t="shared" si="76"/>
        <v>0</v>
      </c>
      <c r="CW30" s="41">
        <f t="shared" si="76"/>
        <v>21</v>
      </c>
      <c r="CX30" s="41">
        <f t="shared" si="76"/>
        <v>3085992</v>
      </c>
      <c r="CY30" s="41">
        <f t="shared" si="76"/>
        <v>0</v>
      </c>
      <c r="CZ30" s="41">
        <f t="shared" si="76"/>
        <v>0</v>
      </c>
      <c r="DA30" s="41">
        <f t="shared" si="76"/>
        <v>0</v>
      </c>
      <c r="DB30" s="41">
        <f t="shared" si="76"/>
        <v>0</v>
      </c>
      <c r="DC30" s="41">
        <f t="shared" si="76"/>
        <v>43</v>
      </c>
      <c r="DD30" s="41">
        <f t="shared" si="76"/>
        <v>7350936</v>
      </c>
      <c r="DE30" s="41">
        <f t="shared" si="76"/>
        <v>153</v>
      </c>
      <c r="DF30" s="41">
        <f t="shared" si="76"/>
        <v>25724196</v>
      </c>
      <c r="DG30" s="41">
        <f t="shared" si="76"/>
        <v>1</v>
      </c>
      <c r="DH30" s="41">
        <f t="shared" si="76"/>
        <v>195372</v>
      </c>
      <c r="DI30" s="41">
        <f t="shared" si="76"/>
        <v>44</v>
      </c>
      <c r="DJ30" s="41">
        <f t="shared" si="76"/>
        <v>8454864</v>
      </c>
      <c r="DK30" s="41">
        <f t="shared" si="76"/>
        <v>0</v>
      </c>
      <c r="DL30" s="41">
        <f t="shared" si="76"/>
        <v>0</v>
      </c>
      <c r="DM30" s="41">
        <f t="shared" si="76"/>
        <v>0</v>
      </c>
      <c r="DN30" s="41">
        <f t="shared" si="76"/>
        <v>0</v>
      </c>
      <c r="DO30" s="41">
        <f t="shared" si="76"/>
        <v>0</v>
      </c>
      <c r="DP30" s="41">
        <f t="shared" si="76"/>
        <v>0</v>
      </c>
      <c r="DQ30" s="41">
        <f t="shared" si="76"/>
        <v>0</v>
      </c>
      <c r="DR30" s="41">
        <f t="shared" si="76"/>
        <v>0</v>
      </c>
      <c r="DS30" s="41">
        <f t="shared" si="76"/>
        <v>0</v>
      </c>
      <c r="DT30" s="41">
        <f t="shared" si="76"/>
        <v>0</v>
      </c>
      <c r="DU30" s="41">
        <f t="shared" si="76"/>
        <v>0</v>
      </c>
      <c r="DV30" s="41">
        <f t="shared" si="76"/>
        <v>0</v>
      </c>
      <c r="DW30" s="41">
        <f t="shared" si="76"/>
        <v>9</v>
      </c>
      <c r="DX30" s="41">
        <f t="shared" si="76"/>
        <v>3584412</v>
      </c>
      <c r="DY30" s="41">
        <f t="shared" si="76"/>
        <v>39</v>
      </c>
      <c r="DZ30" s="41">
        <f t="shared" si="76"/>
        <v>15312492</v>
      </c>
      <c r="EA30" s="41">
        <f t="shared" si="76"/>
        <v>0</v>
      </c>
      <c r="EB30" s="41">
        <f t="shared" ref="EB30:FL30" si="77">SUM(EB12:EB29)</f>
        <v>0</v>
      </c>
      <c r="EC30" s="41">
        <f t="shared" si="77"/>
        <v>0</v>
      </c>
      <c r="ED30" s="41">
        <f t="shared" si="77"/>
        <v>0</v>
      </c>
      <c r="EE30" s="41">
        <f t="shared" si="77"/>
        <v>0</v>
      </c>
      <c r="EF30" s="41">
        <f t="shared" si="77"/>
        <v>0</v>
      </c>
      <c r="EG30" s="41">
        <f t="shared" si="77"/>
        <v>0</v>
      </c>
      <c r="EH30" s="41">
        <f t="shared" si="77"/>
        <v>0</v>
      </c>
      <c r="EI30" s="41">
        <f t="shared" si="77"/>
        <v>0</v>
      </c>
      <c r="EJ30" s="41">
        <f t="shared" si="77"/>
        <v>0</v>
      </c>
      <c r="EK30" s="41">
        <f t="shared" si="77"/>
        <v>0</v>
      </c>
      <c r="EL30" s="41">
        <f t="shared" si="77"/>
        <v>0</v>
      </c>
      <c r="EM30" s="41">
        <f t="shared" si="77"/>
        <v>180</v>
      </c>
      <c r="EN30" s="41">
        <f t="shared" si="77"/>
        <v>7458480</v>
      </c>
      <c r="EO30" s="41">
        <f t="shared" si="77"/>
        <v>58</v>
      </c>
      <c r="EP30" s="41">
        <f t="shared" si="77"/>
        <v>1951584</v>
      </c>
      <c r="EQ30" s="41">
        <f t="shared" si="77"/>
        <v>7152</v>
      </c>
      <c r="ER30" s="41">
        <f t="shared" si="77"/>
        <v>681992832</v>
      </c>
      <c r="ES30" s="41">
        <f t="shared" si="77"/>
        <v>19369</v>
      </c>
      <c r="ET30" s="41">
        <f t="shared" si="77"/>
        <v>1455776100</v>
      </c>
      <c r="EU30" s="41">
        <f t="shared" si="77"/>
        <v>7963</v>
      </c>
      <c r="EV30" s="41">
        <f t="shared" si="77"/>
        <v>815968692</v>
      </c>
      <c r="EW30" s="41">
        <f t="shared" si="77"/>
        <v>37013</v>
      </c>
      <c r="EX30" s="41">
        <f t="shared" si="77"/>
        <v>3032668944</v>
      </c>
      <c r="EY30" s="41">
        <f t="shared" si="77"/>
        <v>10</v>
      </c>
      <c r="EZ30" s="41">
        <f t="shared" si="77"/>
        <v>1160160</v>
      </c>
      <c r="FA30" s="41">
        <f t="shared" si="77"/>
        <v>0</v>
      </c>
      <c r="FB30" s="41">
        <f t="shared" si="77"/>
        <v>0</v>
      </c>
      <c r="FC30" s="41">
        <f t="shared" si="77"/>
        <v>0</v>
      </c>
      <c r="FD30" s="41">
        <f t="shared" si="77"/>
        <v>0</v>
      </c>
      <c r="FE30" s="41">
        <f t="shared" si="77"/>
        <v>270</v>
      </c>
      <c r="FF30" s="41">
        <f t="shared" si="77"/>
        <v>27305136</v>
      </c>
      <c r="FG30" s="41">
        <f t="shared" si="77"/>
        <v>15305</v>
      </c>
      <c r="FH30" s="41">
        <f t="shared" si="77"/>
        <v>1506580164</v>
      </c>
      <c r="FI30" s="41">
        <f t="shared" si="77"/>
        <v>56710</v>
      </c>
      <c r="FJ30" s="41">
        <f t="shared" si="77"/>
        <v>4517701764</v>
      </c>
      <c r="FK30" s="41">
        <f t="shared" si="77"/>
        <v>72015</v>
      </c>
      <c r="FL30" s="41">
        <f t="shared" si="77"/>
        <v>6024281928</v>
      </c>
    </row>
    <row r="31" spans="1:168" ht="12.75" customHeight="1" x14ac:dyDescent="0.25"/>
    <row r="32" spans="1:168" ht="12.75" customHeight="1" x14ac:dyDescent="0.25"/>
    <row r="33" spans="37:37" ht="12.75" customHeight="1" x14ac:dyDescent="0.25"/>
    <row r="34" spans="37:37" ht="12.75" customHeight="1" x14ac:dyDescent="0.25">
      <c r="AK34" s="45"/>
    </row>
    <row r="35" spans="37:37" ht="12.75" customHeight="1" x14ac:dyDescent="0.25"/>
    <row r="36" spans="37:37" ht="12.75" customHeight="1" x14ac:dyDescent="0.25"/>
    <row r="37" spans="37:37" ht="12.75" customHeight="1" x14ac:dyDescent="0.25"/>
  </sheetData>
  <mergeCells count="186">
    <mergeCell ref="FE7:FF7"/>
    <mergeCell ref="FG7:FH7"/>
    <mergeCell ref="FI7:FJ7"/>
    <mergeCell ref="FK7:FL7"/>
    <mergeCell ref="FG6:FH6"/>
    <mergeCell ref="FI6:FJ6"/>
    <mergeCell ref="FK6:FL6"/>
    <mergeCell ref="EM7:EN7"/>
    <mergeCell ref="EO7:EP7"/>
    <mergeCell ref="EU7:EV7"/>
    <mergeCell ref="EW7:EX7"/>
    <mergeCell ref="EY7:EZ7"/>
    <mergeCell ref="FA7:FB7"/>
    <mergeCell ref="FC7:FD7"/>
    <mergeCell ref="EU6:EV6"/>
    <mergeCell ref="EW6:EX6"/>
    <mergeCell ref="EY6:EZ6"/>
    <mergeCell ref="FA6:FB6"/>
    <mergeCell ref="FC6:FD6"/>
    <mergeCell ref="FE6:FF6"/>
    <mergeCell ref="EI6:EJ6"/>
    <mergeCell ref="EK6:EL6"/>
    <mergeCell ref="EM6:EN6"/>
    <mergeCell ref="EO6:EP6"/>
    <mergeCell ref="EQ6:ER6"/>
    <mergeCell ref="ES6:ET6"/>
    <mergeCell ref="DW6:DX6"/>
    <mergeCell ref="DY6:DZ6"/>
    <mergeCell ref="EA6:EB6"/>
    <mergeCell ref="EC6:ED6"/>
    <mergeCell ref="EE6:EF6"/>
    <mergeCell ref="EG6:EH6"/>
    <mergeCell ref="DK6:DL6"/>
    <mergeCell ref="DM6:DN6"/>
    <mergeCell ref="DO6:DP6"/>
    <mergeCell ref="DQ6:DR6"/>
    <mergeCell ref="DS6:DT6"/>
    <mergeCell ref="DU6:DV6"/>
    <mergeCell ref="CY6:CZ6"/>
    <mergeCell ref="DA6:DB6"/>
    <mergeCell ref="DC6:DD6"/>
    <mergeCell ref="DE6:DF6"/>
    <mergeCell ref="DG6:DH6"/>
    <mergeCell ref="DI6:DJ6"/>
    <mergeCell ref="CM6:CN6"/>
    <mergeCell ref="CO6:CP6"/>
    <mergeCell ref="CQ6:CR6"/>
    <mergeCell ref="CS6:CT6"/>
    <mergeCell ref="CU6:CV6"/>
    <mergeCell ref="CW6:CX6"/>
    <mergeCell ref="CA6:CB6"/>
    <mergeCell ref="CC6:CD6"/>
    <mergeCell ref="CE6:CF6"/>
    <mergeCell ref="CG6:CH6"/>
    <mergeCell ref="CI6:CJ6"/>
    <mergeCell ref="CK6:CL6"/>
    <mergeCell ref="BO6:BP6"/>
    <mergeCell ref="BQ6:BR6"/>
    <mergeCell ref="BS6:BT6"/>
    <mergeCell ref="BU6:BV6"/>
    <mergeCell ref="BW6:BX6"/>
    <mergeCell ref="BY6:BZ6"/>
    <mergeCell ref="BC6:BD6"/>
    <mergeCell ref="BE6:BF6"/>
    <mergeCell ref="BG6:BH6"/>
    <mergeCell ref="BI6:BJ6"/>
    <mergeCell ref="BK6:BL6"/>
    <mergeCell ref="BM6:BN6"/>
    <mergeCell ref="AQ6:AR6"/>
    <mergeCell ref="AS6:AT6"/>
    <mergeCell ref="AU6:AV6"/>
    <mergeCell ref="AW6:AX6"/>
    <mergeCell ref="AY6:AZ6"/>
    <mergeCell ref="BA6:BB6"/>
    <mergeCell ref="AE6:AF6"/>
    <mergeCell ref="AG6:AH6"/>
    <mergeCell ref="AI6:AJ6"/>
    <mergeCell ref="AK6:AL6"/>
    <mergeCell ref="AM6:AN6"/>
    <mergeCell ref="AO6:AP6"/>
    <mergeCell ref="S6:T6"/>
    <mergeCell ref="U6:V6"/>
    <mergeCell ref="W6:X6"/>
    <mergeCell ref="Y6:Z6"/>
    <mergeCell ref="AA6:AB6"/>
    <mergeCell ref="AC6:AD6"/>
    <mergeCell ref="EY5:FB5"/>
    <mergeCell ref="FC5:FF5"/>
    <mergeCell ref="C6:D6"/>
    <mergeCell ref="E6:F6"/>
    <mergeCell ref="G6:H6"/>
    <mergeCell ref="I6:J6"/>
    <mergeCell ref="K6:L6"/>
    <mergeCell ref="M6:N6"/>
    <mergeCell ref="O6:P6"/>
    <mergeCell ref="Q6:R6"/>
    <mergeCell ref="EA5:ED5"/>
    <mergeCell ref="EE5:EH5"/>
    <mergeCell ref="EI5:EL5"/>
    <mergeCell ref="EM5:EP5"/>
    <mergeCell ref="EQ5:ET5"/>
    <mergeCell ref="EU5:EX5"/>
    <mergeCell ref="DC5:DF5"/>
    <mergeCell ref="DG5:DJ5"/>
    <mergeCell ref="DK5:DN5"/>
    <mergeCell ref="DO5:DR5"/>
    <mergeCell ref="DS5:DV5"/>
    <mergeCell ref="DW5:DZ5"/>
    <mergeCell ref="CE5:CH5"/>
    <mergeCell ref="CI5:CL5"/>
    <mergeCell ref="CM5:CP5"/>
    <mergeCell ref="CQ5:CT5"/>
    <mergeCell ref="CU5:CX5"/>
    <mergeCell ref="CY5:DB5"/>
    <mergeCell ref="BG5:BJ5"/>
    <mergeCell ref="BK5:BN5"/>
    <mergeCell ref="BO5:BR5"/>
    <mergeCell ref="BS5:BV5"/>
    <mergeCell ref="BW5:BZ5"/>
    <mergeCell ref="CA5:CD5"/>
    <mergeCell ref="AI5:AL5"/>
    <mergeCell ref="AM5:AP5"/>
    <mergeCell ref="AQ5:AT5"/>
    <mergeCell ref="AU5:AX5"/>
    <mergeCell ref="AY5:BB5"/>
    <mergeCell ref="BC5:BF5"/>
    <mergeCell ref="EY4:FB4"/>
    <mergeCell ref="FC4:FF4"/>
    <mergeCell ref="C5:F5"/>
    <mergeCell ref="G5:J5"/>
    <mergeCell ref="K5:N5"/>
    <mergeCell ref="O5:R5"/>
    <mergeCell ref="S5:V5"/>
    <mergeCell ref="W5:Z5"/>
    <mergeCell ref="AA5:AD5"/>
    <mergeCell ref="AE5:AH5"/>
    <mergeCell ref="EA4:ED4"/>
    <mergeCell ref="EE4:EH4"/>
    <mergeCell ref="EI4:EL4"/>
    <mergeCell ref="EM4:EP4"/>
    <mergeCell ref="EQ4:ET4"/>
    <mergeCell ref="EU4:EX4"/>
    <mergeCell ref="DC4:DF4"/>
    <mergeCell ref="DG4:DJ4"/>
    <mergeCell ref="DK4:DN4"/>
    <mergeCell ref="DO4:DR4"/>
    <mergeCell ref="DS4:DV4"/>
    <mergeCell ref="DW4:DZ4"/>
    <mergeCell ref="CE4:CH4"/>
    <mergeCell ref="CI4:CL4"/>
    <mergeCell ref="CE3:CX3"/>
    <mergeCell ref="CY3:DR3"/>
    <mergeCell ref="CM4:CP4"/>
    <mergeCell ref="CQ4:CT4"/>
    <mergeCell ref="CU4:CX4"/>
    <mergeCell ref="CY4:DB4"/>
    <mergeCell ref="AQ4:AT4"/>
    <mergeCell ref="AU4:AX4"/>
    <mergeCell ref="AY4:BB4"/>
    <mergeCell ref="BC4:BF4"/>
    <mergeCell ref="BG4:BJ4"/>
    <mergeCell ref="BK4:BN4"/>
    <mergeCell ref="DS3:EL3"/>
    <mergeCell ref="EM3:FF3"/>
    <mergeCell ref="FG3:FL5"/>
    <mergeCell ref="BO4:BR4"/>
    <mergeCell ref="BS4:BV4"/>
    <mergeCell ref="BW4:BZ4"/>
    <mergeCell ref="CA4:CD4"/>
    <mergeCell ref="C1:P1"/>
    <mergeCell ref="A3:A7"/>
    <mergeCell ref="B3:B7"/>
    <mergeCell ref="C3:V3"/>
    <mergeCell ref="W3:AP3"/>
    <mergeCell ref="AQ3:BJ3"/>
    <mergeCell ref="C4:F4"/>
    <mergeCell ref="G4:J4"/>
    <mergeCell ref="K4:N4"/>
    <mergeCell ref="O4:R4"/>
    <mergeCell ref="S4:V4"/>
    <mergeCell ref="W4:Z4"/>
    <mergeCell ref="AA4:AD4"/>
    <mergeCell ref="AE4:AH4"/>
    <mergeCell ref="AI4:AL4"/>
    <mergeCell ref="AM4:AP4"/>
    <mergeCell ref="BK3:CD3"/>
  </mergeCells>
  <pageMargins left="0.15748031496062992" right="0.15748031496062992" top="0.74803149606299213" bottom="0.74803149606299213" header="0.51181102362204722" footer="0.51181102362204722"/>
  <pageSetup paperSize="9" firstPageNumber="0" fitToWidth="7" orientation="landscape" horizontalDpi="300" verticalDpi="300" r:id="rId1"/>
  <headerFooter>
    <oddHeader>&amp;RРасчеты на реализацию программ дошкольного образования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GF68"/>
  <sheetViews>
    <sheetView tabSelected="1" zoomScale="70" zoomScaleNormal="70" workbookViewId="0">
      <pane xSplit="6" ySplit="11" topLeftCell="G12" activePane="bottomRight" state="frozen"/>
      <selection activeCell="I232" sqref="I232"/>
      <selection pane="topRight" activeCell="I232" sqref="I232"/>
      <selection pane="bottomLeft" activeCell="I232" sqref="I232"/>
      <selection pane="bottomRight" activeCell="FG36" sqref="FG36"/>
    </sheetView>
  </sheetViews>
  <sheetFormatPr defaultColWidth="12.6640625" defaultRowHeight="13.2" x14ac:dyDescent="0.25"/>
  <cols>
    <col min="1" max="1" width="4.6640625" style="43" customWidth="1"/>
    <col min="2" max="2" width="15.33203125" style="44" customWidth="1"/>
    <col min="3" max="3" width="6" style="27" hidden="1" customWidth="1"/>
    <col min="4" max="4" width="10.33203125" style="27" hidden="1" customWidth="1"/>
    <col min="5" max="5" width="5.6640625" style="27" hidden="1" customWidth="1"/>
    <col min="6" max="6" width="9.6640625" style="27" hidden="1" customWidth="1"/>
    <col min="7" max="7" width="6" style="27" customWidth="1"/>
    <col min="8" max="8" width="10.109375" style="27" customWidth="1"/>
    <col min="9" max="9" width="5.6640625" style="27" customWidth="1"/>
    <col min="10" max="10" width="13.88671875" style="27" customWidth="1"/>
    <col min="11" max="11" width="6" style="27" customWidth="1"/>
    <col min="12" max="12" width="10.6640625" style="27" customWidth="1"/>
    <col min="13" max="13" width="5.6640625" style="27" customWidth="1"/>
    <col min="14" max="14" width="12.6640625" style="27" customWidth="1"/>
    <col min="15" max="15" width="5.109375" style="27" hidden="1" customWidth="1"/>
    <col min="16" max="16" width="9" style="27" hidden="1" customWidth="1"/>
    <col min="17" max="17" width="5.109375" style="27" hidden="1" customWidth="1"/>
    <col min="18" max="18" width="9.88671875" style="27" hidden="1" customWidth="1"/>
    <col min="19" max="19" width="5.109375" style="27" customWidth="1"/>
    <col min="20" max="20" width="9" style="27" customWidth="1"/>
    <col min="21" max="21" width="5.109375" style="27" customWidth="1"/>
    <col min="22" max="22" width="9.88671875" style="27" customWidth="1"/>
    <col min="23" max="23" width="6.88671875" style="27" hidden="1" customWidth="1"/>
    <col min="24" max="24" width="10.33203125" style="27" hidden="1" customWidth="1"/>
    <col min="25" max="25" width="5.6640625" style="27" hidden="1" customWidth="1"/>
    <col min="26" max="26" width="9.6640625" style="27" hidden="1" customWidth="1"/>
    <col min="27" max="27" width="6" style="27" customWidth="1"/>
    <col min="28" max="28" width="10.109375" style="27" customWidth="1"/>
    <col min="29" max="29" width="6" style="27" customWidth="1"/>
    <col min="30" max="30" width="13.5546875" style="27" customWidth="1"/>
    <col min="31" max="31" width="5.88671875" style="27" customWidth="1"/>
    <col min="32" max="32" width="10.6640625" style="27" customWidth="1"/>
    <col min="33" max="33" width="6.5546875" style="27" customWidth="1"/>
    <col min="34" max="34" width="12" style="27" customWidth="1"/>
    <col min="35" max="35" width="5.109375" style="27" hidden="1" customWidth="1"/>
    <col min="36" max="36" width="9" style="27" hidden="1" customWidth="1"/>
    <col min="37" max="37" width="5.109375" style="27" hidden="1" customWidth="1"/>
    <col min="38" max="38" width="9.88671875" style="27" hidden="1" customWidth="1"/>
    <col min="39" max="39" width="5.109375" style="27" hidden="1" customWidth="1"/>
    <col min="40" max="40" width="9" style="27" hidden="1" customWidth="1"/>
    <col min="41" max="41" width="5.109375" style="27" hidden="1" customWidth="1"/>
    <col min="42" max="42" width="9.88671875" style="27" hidden="1" customWidth="1"/>
    <col min="43" max="43" width="7.109375" style="27" hidden="1" customWidth="1"/>
    <col min="44" max="44" width="10.33203125" style="27" hidden="1" customWidth="1"/>
    <col min="45" max="45" width="7.88671875" style="27" hidden="1" customWidth="1"/>
    <col min="46" max="46" width="9.6640625" style="27" hidden="1" customWidth="1"/>
    <col min="47" max="47" width="6" style="27" customWidth="1"/>
    <col min="48" max="48" width="10.109375" style="27" customWidth="1"/>
    <col min="49" max="49" width="6.5546875" style="27" customWidth="1"/>
    <col min="50" max="50" width="12.33203125" style="27" customWidth="1"/>
    <col min="51" max="51" width="6" style="27" customWidth="1"/>
    <col min="52" max="52" width="10.6640625" style="27" customWidth="1"/>
    <col min="53" max="53" width="6.88671875" style="27" customWidth="1"/>
    <col min="54" max="54" width="12" style="27" customWidth="1"/>
    <col min="55" max="55" width="5.109375" style="27" hidden="1" customWidth="1"/>
    <col min="56" max="56" width="9" style="27" hidden="1" customWidth="1"/>
    <col min="57" max="57" width="5.109375" style="27" hidden="1" customWidth="1"/>
    <col min="58" max="58" width="9.88671875" style="27" hidden="1" customWidth="1"/>
    <col min="59" max="59" width="5.109375" style="27" hidden="1" customWidth="1"/>
    <col min="60" max="60" width="9" style="27" hidden="1" customWidth="1"/>
    <col min="61" max="61" width="5.109375" style="27" hidden="1" customWidth="1"/>
    <col min="62" max="62" width="9.88671875" style="27" hidden="1" customWidth="1"/>
    <col min="63" max="63" width="9.44140625" style="27" hidden="1" customWidth="1"/>
    <col min="64" max="64" width="10.33203125" style="27" hidden="1" customWidth="1"/>
    <col min="65" max="65" width="7.88671875" style="27" hidden="1" customWidth="1"/>
    <col min="66" max="66" width="9.6640625" style="27" hidden="1" customWidth="1"/>
    <col min="67" max="67" width="6" style="27" customWidth="1"/>
    <col min="68" max="68" width="10.109375" style="27" customWidth="1"/>
    <col min="69" max="69" width="8.33203125" style="27" customWidth="1"/>
    <col min="70" max="70" width="12.33203125" style="27" customWidth="1"/>
    <col min="71" max="71" width="6" style="27" customWidth="1"/>
    <col min="72" max="72" width="10.6640625" style="27" customWidth="1"/>
    <col min="73" max="73" width="6.88671875" style="27" customWidth="1"/>
    <col min="74" max="74" width="12" style="27" customWidth="1"/>
    <col min="75" max="75" width="5.109375" style="27" hidden="1" customWidth="1"/>
    <col min="76" max="76" width="9" style="27" hidden="1" customWidth="1"/>
    <col min="77" max="77" width="5.109375" style="27" hidden="1" customWidth="1"/>
    <col min="78" max="78" width="9.88671875" style="27" hidden="1" customWidth="1"/>
    <col min="79" max="79" width="5.109375" style="27" customWidth="1"/>
    <col min="80" max="80" width="9" style="27" customWidth="1"/>
    <col min="81" max="81" width="5.109375" style="27" customWidth="1"/>
    <col min="82" max="82" width="9.88671875" style="27" customWidth="1"/>
    <col min="83" max="83" width="9.44140625" style="27" hidden="1" customWidth="1"/>
    <col min="84" max="84" width="10.33203125" style="27" hidden="1" customWidth="1"/>
    <col min="85" max="85" width="7.88671875" style="27" hidden="1" customWidth="1"/>
    <col min="86" max="86" width="9.6640625" style="27" hidden="1" customWidth="1"/>
    <col min="87" max="87" width="6" style="27" customWidth="1"/>
    <col min="88" max="88" width="10.109375" style="27" customWidth="1"/>
    <col min="89" max="89" width="8.33203125" style="27" customWidth="1"/>
    <col min="90" max="90" width="12.33203125" style="27" customWidth="1"/>
    <col min="91" max="91" width="6" style="27" hidden="1" customWidth="1"/>
    <col min="92" max="92" width="10.6640625" style="27" hidden="1" customWidth="1"/>
    <col min="93" max="93" width="6.88671875" style="27" hidden="1" customWidth="1"/>
    <col min="94" max="94" width="12" style="27" hidden="1" customWidth="1"/>
    <col min="95" max="95" width="5.109375" style="27" hidden="1" customWidth="1"/>
    <col min="96" max="96" width="9" style="27" hidden="1" customWidth="1"/>
    <col min="97" max="97" width="5.109375" style="27" hidden="1" customWidth="1"/>
    <col min="98" max="98" width="9.88671875" style="27" hidden="1" customWidth="1"/>
    <col min="99" max="99" width="5.109375" style="27" hidden="1" customWidth="1"/>
    <col min="100" max="100" width="9" style="27" hidden="1" customWidth="1"/>
    <col min="101" max="101" width="5.109375" style="27" hidden="1" customWidth="1"/>
    <col min="102" max="102" width="9.88671875" style="27" hidden="1" customWidth="1"/>
    <col min="103" max="103" width="5.5546875" style="27" hidden="1" customWidth="1"/>
    <col min="104" max="104" width="10.33203125" style="27" hidden="1" customWidth="1"/>
    <col min="105" max="105" width="6.5546875" style="27" hidden="1" customWidth="1"/>
    <col min="106" max="106" width="8.88671875" style="27" hidden="1" customWidth="1"/>
    <col min="107" max="107" width="6" style="27" customWidth="1"/>
    <col min="108" max="108" width="10.109375" style="27" customWidth="1"/>
    <col min="109" max="109" width="6.44140625" style="27" customWidth="1"/>
    <col min="110" max="110" width="10" style="27" customWidth="1"/>
    <col min="111" max="111" width="6" style="27" hidden="1" customWidth="1"/>
    <col min="112" max="112" width="9.6640625" style="27" hidden="1" customWidth="1"/>
    <col min="113" max="113" width="5.33203125" style="27" hidden="1" customWidth="1"/>
    <col min="114" max="114" width="9.5546875" style="27" hidden="1" customWidth="1"/>
    <col min="115" max="115" width="5.109375" style="27" hidden="1" customWidth="1"/>
    <col min="116" max="116" width="9" style="27" hidden="1" customWidth="1"/>
    <col min="117" max="117" width="5.109375" style="27" hidden="1" customWidth="1"/>
    <col min="118" max="118" width="9.88671875" style="27" hidden="1" customWidth="1"/>
    <col min="119" max="119" width="5.109375" style="27" hidden="1" customWidth="1"/>
    <col min="120" max="120" width="9" style="27" hidden="1" customWidth="1"/>
    <col min="121" max="121" width="5.109375" style="27" hidden="1" customWidth="1"/>
    <col min="122" max="122" width="9.88671875" style="27" hidden="1" customWidth="1"/>
    <col min="123" max="123" width="5.5546875" style="27" customWidth="1"/>
    <col min="124" max="124" width="10.33203125" style="27" customWidth="1"/>
    <col min="125" max="125" width="6.5546875" style="27" customWidth="1"/>
    <col min="126" max="126" width="8.88671875" style="27" customWidth="1"/>
    <col min="127" max="127" width="6" style="27" customWidth="1"/>
    <col min="128" max="128" width="10.109375" style="27" customWidth="1"/>
    <col min="129" max="129" width="6.44140625" style="27" customWidth="1"/>
    <col min="130" max="130" width="10" style="27" customWidth="1"/>
    <col min="131" max="131" width="6" style="27" customWidth="1"/>
    <col min="132" max="132" width="9.6640625" style="27" customWidth="1"/>
    <col min="133" max="133" width="5.33203125" style="27" customWidth="1"/>
    <col min="134" max="134" width="11.5546875" style="27" customWidth="1"/>
    <col min="135" max="135" width="5.109375" style="27" hidden="1" customWidth="1"/>
    <col min="136" max="136" width="9" style="27" hidden="1" customWidth="1"/>
    <col min="137" max="137" width="5.109375" style="27" hidden="1" customWidth="1"/>
    <col min="138" max="138" width="9.88671875" style="27" hidden="1" customWidth="1"/>
    <col min="139" max="139" width="5.109375" style="27" hidden="1" customWidth="1"/>
    <col min="140" max="140" width="9" style="27" hidden="1" customWidth="1"/>
    <col min="141" max="141" width="5.109375" style="27" hidden="1" customWidth="1"/>
    <col min="142" max="143" width="9.88671875" style="27" hidden="1" customWidth="1"/>
    <col min="144" max="144" width="6.109375" style="27" hidden="1" customWidth="1"/>
    <col min="145" max="145" width="5.5546875" style="27" hidden="1" customWidth="1"/>
    <col min="146" max="146" width="5.33203125" style="27" hidden="1" customWidth="1"/>
    <col min="147" max="147" width="9.88671875" style="27" customWidth="1"/>
    <col min="148" max="150" width="12.6640625" style="27" customWidth="1"/>
    <col min="151" max="158" width="12.6640625" style="27" hidden="1" customWidth="1"/>
    <col min="159" max="159" width="9.109375" style="27" customWidth="1"/>
    <col min="160" max="160" width="9.33203125" style="27" customWidth="1"/>
    <col min="161" max="161" width="8.44140625" style="27" customWidth="1"/>
    <col min="162" max="162" width="12.6640625" style="27"/>
    <col min="163" max="163" width="9.44140625" style="27" customWidth="1"/>
    <col min="164" max="164" width="8.33203125" style="27" customWidth="1"/>
    <col min="165" max="165" width="6.5546875" style="27" customWidth="1"/>
    <col min="166" max="166" width="9.44140625" style="27" customWidth="1"/>
    <col min="167" max="167" width="6.5546875" style="27" customWidth="1"/>
    <col min="168" max="168" width="10.109375" style="27" customWidth="1"/>
    <col min="169" max="169" width="8.6640625" style="27" customWidth="1"/>
    <col min="170" max="170" width="12.6640625" style="27"/>
    <col min="171" max="171" width="9.109375" style="27" customWidth="1"/>
    <col min="172" max="172" width="11" style="27" customWidth="1"/>
    <col min="173" max="173" width="8.6640625" style="27" customWidth="1"/>
    <col min="174" max="174" width="12.44140625" style="27" customWidth="1"/>
    <col min="175" max="178" width="12.6640625" style="27" hidden="1" customWidth="1"/>
    <col min="179" max="179" width="8.33203125" style="27" customWidth="1"/>
    <col min="180" max="180" width="10.33203125" style="27" customWidth="1"/>
    <col min="181" max="181" width="7.109375" style="27" customWidth="1"/>
    <col min="182" max="182" width="11.5546875" style="27" customWidth="1"/>
    <col min="183" max="183" width="8.88671875" style="27" customWidth="1"/>
    <col min="184" max="185" width="9.109375" style="27" customWidth="1"/>
    <col min="186" max="186" width="12.6640625" style="27"/>
    <col min="187" max="187" width="9.109375" style="27" customWidth="1"/>
    <col min="188" max="16384" width="12.6640625" style="27"/>
  </cols>
  <sheetData>
    <row r="1" spans="1:188" ht="38.25" customHeight="1" x14ac:dyDescent="0.25">
      <c r="A1" s="23"/>
      <c r="B1" s="24"/>
      <c r="C1" s="25"/>
      <c r="D1" s="25"/>
      <c r="E1" s="25"/>
      <c r="F1" s="25"/>
      <c r="G1" s="109" t="s">
        <v>95</v>
      </c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</row>
    <row r="2" spans="1:188" ht="12.75" x14ac:dyDescent="0.2">
      <c r="A2" s="23"/>
      <c r="B2" s="2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</row>
    <row r="3" spans="1:188" s="28" customFormat="1" ht="38.25" customHeight="1" x14ac:dyDescent="0.2">
      <c r="A3" s="110" t="s">
        <v>61</v>
      </c>
      <c r="B3" s="102" t="s">
        <v>62</v>
      </c>
      <c r="C3" s="102" t="s">
        <v>96</v>
      </c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 t="s">
        <v>97</v>
      </c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102" t="s">
        <v>98</v>
      </c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102"/>
      <c r="BE3" s="102"/>
      <c r="BF3" s="102"/>
      <c r="BG3" s="102"/>
      <c r="BH3" s="102"/>
      <c r="BI3" s="102"/>
      <c r="BJ3" s="102"/>
      <c r="BK3" s="102" t="s">
        <v>99</v>
      </c>
      <c r="BL3" s="102"/>
      <c r="BM3" s="102"/>
      <c r="BN3" s="102"/>
      <c r="BO3" s="102"/>
      <c r="BP3" s="102"/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 t="s">
        <v>100</v>
      </c>
      <c r="CF3" s="102"/>
      <c r="CG3" s="102"/>
      <c r="CH3" s="102"/>
      <c r="CI3" s="102"/>
      <c r="CJ3" s="102"/>
      <c r="CK3" s="102"/>
      <c r="CL3" s="102"/>
      <c r="CM3" s="102"/>
      <c r="CN3" s="102"/>
      <c r="CO3" s="102"/>
      <c r="CP3" s="102"/>
      <c r="CQ3" s="102"/>
      <c r="CR3" s="102"/>
      <c r="CS3" s="102"/>
      <c r="CT3" s="102"/>
      <c r="CU3" s="102"/>
      <c r="CV3" s="102"/>
      <c r="CW3" s="102"/>
      <c r="CX3" s="102"/>
      <c r="CY3" s="102" t="s">
        <v>101</v>
      </c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102"/>
      <c r="DM3" s="102"/>
      <c r="DN3" s="102"/>
      <c r="DO3" s="102"/>
      <c r="DP3" s="102"/>
      <c r="DQ3" s="102"/>
      <c r="DR3" s="102"/>
      <c r="DS3" s="102" t="s">
        <v>102</v>
      </c>
      <c r="DT3" s="102"/>
      <c r="DU3" s="102"/>
      <c r="DV3" s="102"/>
      <c r="DW3" s="102"/>
      <c r="DX3" s="102"/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 t="s">
        <v>103</v>
      </c>
      <c r="EN3" s="102"/>
      <c r="EO3" s="102"/>
      <c r="EP3" s="102"/>
      <c r="EQ3" s="102"/>
      <c r="ER3" s="102"/>
      <c r="ES3" s="102"/>
      <c r="ET3" s="102"/>
      <c r="EU3" s="102"/>
      <c r="EV3" s="102"/>
      <c r="EW3" s="102"/>
      <c r="EX3" s="102"/>
      <c r="EY3" s="102"/>
      <c r="EZ3" s="102"/>
      <c r="FA3" s="102"/>
      <c r="FB3" s="102"/>
      <c r="FC3" s="102"/>
      <c r="FD3" s="102"/>
      <c r="FE3" s="102"/>
      <c r="FF3" s="102"/>
      <c r="FG3" s="102" t="s">
        <v>64</v>
      </c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102"/>
      <c r="FU3" s="102"/>
      <c r="FV3" s="102"/>
      <c r="FW3" s="102"/>
      <c r="FX3" s="102"/>
      <c r="FY3" s="102"/>
      <c r="FZ3" s="102"/>
      <c r="GA3" s="112" t="s">
        <v>65</v>
      </c>
      <c r="GB3" s="113"/>
      <c r="GC3" s="113"/>
      <c r="GD3" s="113"/>
      <c r="GE3" s="113"/>
      <c r="GF3" s="114"/>
    </row>
    <row r="4" spans="1:188" s="28" customFormat="1" ht="10.199999999999999" customHeight="1" x14ac:dyDescent="0.2">
      <c r="A4" s="110"/>
      <c r="B4" s="102"/>
      <c r="C4" s="102" t="s">
        <v>5</v>
      </c>
      <c r="D4" s="102"/>
      <c r="E4" s="102"/>
      <c r="F4" s="102"/>
      <c r="G4" s="102" t="s">
        <v>6</v>
      </c>
      <c r="H4" s="102"/>
      <c r="I4" s="102"/>
      <c r="J4" s="102"/>
      <c r="K4" s="102" t="s">
        <v>7</v>
      </c>
      <c r="L4" s="102"/>
      <c r="M4" s="102"/>
      <c r="N4" s="102"/>
      <c r="O4" s="102" t="s">
        <v>8</v>
      </c>
      <c r="P4" s="102"/>
      <c r="Q4" s="102"/>
      <c r="R4" s="102"/>
      <c r="S4" s="102" t="s">
        <v>9</v>
      </c>
      <c r="T4" s="102"/>
      <c r="U4" s="102"/>
      <c r="V4" s="102"/>
      <c r="W4" s="102" t="s">
        <v>5</v>
      </c>
      <c r="X4" s="102"/>
      <c r="Y4" s="102"/>
      <c r="Z4" s="102"/>
      <c r="AA4" s="102" t="s">
        <v>6</v>
      </c>
      <c r="AB4" s="102"/>
      <c r="AC4" s="102"/>
      <c r="AD4" s="102"/>
      <c r="AE4" s="102" t="s">
        <v>7</v>
      </c>
      <c r="AF4" s="102"/>
      <c r="AG4" s="102"/>
      <c r="AH4" s="102"/>
      <c r="AI4" s="102" t="s">
        <v>8</v>
      </c>
      <c r="AJ4" s="102"/>
      <c r="AK4" s="102"/>
      <c r="AL4" s="102"/>
      <c r="AM4" s="102" t="s">
        <v>9</v>
      </c>
      <c r="AN4" s="102"/>
      <c r="AO4" s="102"/>
      <c r="AP4" s="102"/>
      <c r="AQ4" s="102" t="s">
        <v>5</v>
      </c>
      <c r="AR4" s="102"/>
      <c r="AS4" s="102"/>
      <c r="AT4" s="102"/>
      <c r="AU4" s="102" t="s">
        <v>6</v>
      </c>
      <c r="AV4" s="102"/>
      <c r="AW4" s="102"/>
      <c r="AX4" s="102"/>
      <c r="AY4" s="102" t="s">
        <v>7</v>
      </c>
      <c r="AZ4" s="102"/>
      <c r="BA4" s="102"/>
      <c r="BB4" s="102"/>
      <c r="BC4" s="102" t="s">
        <v>8</v>
      </c>
      <c r="BD4" s="102"/>
      <c r="BE4" s="102"/>
      <c r="BF4" s="102"/>
      <c r="BG4" s="102" t="s">
        <v>9</v>
      </c>
      <c r="BH4" s="102"/>
      <c r="BI4" s="102"/>
      <c r="BJ4" s="102"/>
      <c r="BK4" s="102" t="s">
        <v>5</v>
      </c>
      <c r="BL4" s="102"/>
      <c r="BM4" s="102"/>
      <c r="BN4" s="102"/>
      <c r="BO4" s="102" t="s">
        <v>6</v>
      </c>
      <c r="BP4" s="102"/>
      <c r="BQ4" s="102"/>
      <c r="BR4" s="102"/>
      <c r="BS4" s="102" t="s">
        <v>7</v>
      </c>
      <c r="BT4" s="102"/>
      <c r="BU4" s="102"/>
      <c r="BV4" s="102"/>
      <c r="BW4" s="102" t="s">
        <v>8</v>
      </c>
      <c r="BX4" s="102"/>
      <c r="BY4" s="102"/>
      <c r="BZ4" s="102"/>
      <c r="CA4" s="102" t="s">
        <v>9</v>
      </c>
      <c r="CB4" s="102"/>
      <c r="CC4" s="102"/>
      <c r="CD4" s="102"/>
      <c r="CE4" s="102" t="s">
        <v>5</v>
      </c>
      <c r="CF4" s="102"/>
      <c r="CG4" s="102"/>
      <c r="CH4" s="102"/>
      <c r="CI4" s="102" t="s">
        <v>6</v>
      </c>
      <c r="CJ4" s="102"/>
      <c r="CK4" s="102"/>
      <c r="CL4" s="102"/>
      <c r="CM4" s="102" t="s">
        <v>7</v>
      </c>
      <c r="CN4" s="102"/>
      <c r="CO4" s="102"/>
      <c r="CP4" s="102"/>
      <c r="CQ4" s="102" t="s">
        <v>8</v>
      </c>
      <c r="CR4" s="102"/>
      <c r="CS4" s="102"/>
      <c r="CT4" s="102"/>
      <c r="CU4" s="102" t="s">
        <v>9</v>
      </c>
      <c r="CV4" s="102"/>
      <c r="CW4" s="102"/>
      <c r="CX4" s="102"/>
      <c r="CY4" s="102" t="s">
        <v>5</v>
      </c>
      <c r="CZ4" s="102"/>
      <c r="DA4" s="102"/>
      <c r="DB4" s="102"/>
      <c r="DC4" s="102" t="s">
        <v>6</v>
      </c>
      <c r="DD4" s="102"/>
      <c r="DE4" s="102"/>
      <c r="DF4" s="102"/>
      <c r="DG4" s="102" t="s">
        <v>7</v>
      </c>
      <c r="DH4" s="102"/>
      <c r="DI4" s="102"/>
      <c r="DJ4" s="102"/>
      <c r="DK4" s="102" t="s">
        <v>8</v>
      </c>
      <c r="DL4" s="102"/>
      <c r="DM4" s="102"/>
      <c r="DN4" s="102"/>
      <c r="DO4" s="102" t="s">
        <v>9</v>
      </c>
      <c r="DP4" s="102"/>
      <c r="DQ4" s="102"/>
      <c r="DR4" s="102"/>
      <c r="DS4" s="102" t="s">
        <v>5</v>
      </c>
      <c r="DT4" s="102"/>
      <c r="DU4" s="102"/>
      <c r="DV4" s="102"/>
      <c r="DW4" s="102" t="s">
        <v>6</v>
      </c>
      <c r="DX4" s="102"/>
      <c r="DY4" s="102"/>
      <c r="DZ4" s="102"/>
      <c r="EA4" s="102" t="s">
        <v>7</v>
      </c>
      <c r="EB4" s="102"/>
      <c r="EC4" s="102"/>
      <c r="ED4" s="102"/>
      <c r="EE4" s="102" t="s">
        <v>8</v>
      </c>
      <c r="EF4" s="102"/>
      <c r="EG4" s="102"/>
      <c r="EH4" s="102"/>
      <c r="EI4" s="102" t="s">
        <v>9</v>
      </c>
      <c r="EJ4" s="102"/>
      <c r="EK4" s="102"/>
      <c r="EL4" s="102"/>
      <c r="EM4" s="102" t="s">
        <v>5</v>
      </c>
      <c r="EN4" s="102"/>
      <c r="EO4" s="102"/>
      <c r="EP4" s="102"/>
      <c r="EQ4" s="102" t="s">
        <v>6</v>
      </c>
      <c r="ER4" s="102"/>
      <c r="ES4" s="102"/>
      <c r="ET4" s="102"/>
      <c r="EU4" s="102" t="s">
        <v>7</v>
      </c>
      <c r="EV4" s="102"/>
      <c r="EW4" s="102"/>
      <c r="EX4" s="102"/>
      <c r="EY4" s="102" t="s">
        <v>8</v>
      </c>
      <c r="EZ4" s="102"/>
      <c r="FA4" s="102"/>
      <c r="FB4" s="102"/>
      <c r="FC4" s="102" t="s">
        <v>9</v>
      </c>
      <c r="FD4" s="102"/>
      <c r="FE4" s="102"/>
      <c r="FF4" s="102"/>
      <c r="FG4" s="102" t="s">
        <v>5</v>
      </c>
      <c r="FH4" s="102"/>
      <c r="FI4" s="102"/>
      <c r="FJ4" s="102"/>
      <c r="FK4" s="102" t="s">
        <v>6</v>
      </c>
      <c r="FL4" s="102"/>
      <c r="FM4" s="102"/>
      <c r="FN4" s="102"/>
      <c r="FO4" s="102" t="s">
        <v>7</v>
      </c>
      <c r="FP4" s="102"/>
      <c r="FQ4" s="102"/>
      <c r="FR4" s="102"/>
      <c r="FS4" s="102" t="s">
        <v>8</v>
      </c>
      <c r="FT4" s="102"/>
      <c r="FU4" s="102"/>
      <c r="FV4" s="102"/>
      <c r="FW4" s="102" t="s">
        <v>9</v>
      </c>
      <c r="FX4" s="102"/>
      <c r="FY4" s="102"/>
      <c r="FZ4" s="102"/>
      <c r="GA4" s="115"/>
      <c r="GB4" s="116"/>
      <c r="GC4" s="116"/>
      <c r="GD4" s="116"/>
      <c r="GE4" s="116"/>
      <c r="GF4" s="117"/>
    </row>
    <row r="5" spans="1:188" s="28" customFormat="1" ht="22.95" customHeight="1" x14ac:dyDescent="0.2">
      <c r="A5" s="110"/>
      <c r="B5" s="102"/>
      <c r="C5" s="102" t="s">
        <v>66</v>
      </c>
      <c r="D5" s="102"/>
      <c r="E5" s="102"/>
      <c r="F5" s="102"/>
      <c r="G5" s="102" t="s">
        <v>67</v>
      </c>
      <c r="H5" s="102"/>
      <c r="I5" s="102"/>
      <c r="J5" s="102"/>
      <c r="K5" s="102" t="s">
        <v>12</v>
      </c>
      <c r="L5" s="102"/>
      <c r="M5" s="102"/>
      <c r="N5" s="102"/>
      <c r="O5" s="102" t="s">
        <v>68</v>
      </c>
      <c r="P5" s="102"/>
      <c r="Q5" s="102"/>
      <c r="R5" s="102"/>
      <c r="S5" s="102" t="s">
        <v>14</v>
      </c>
      <c r="T5" s="102"/>
      <c r="U5" s="102"/>
      <c r="V5" s="102"/>
      <c r="W5" s="102" t="s">
        <v>66</v>
      </c>
      <c r="X5" s="102"/>
      <c r="Y5" s="102"/>
      <c r="Z5" s="102"/>
      <c r="AA5" s="102" t="s">
        <v>67</v>
      </c>
      <c r="AB5" s="102"/>
      <c r="AC5" s="102"/>
      <c r="AD5" s="102"/>
      <c r="AE5" s="102" t="s">
        <v>12</v>
      </c>
      <c r="AF5" s="102"/>
      <c r="AG5" s="102"/>
      <c r="AH5" s="102"/>
      <c r="AI5" s="102" t="s">
        <v>68</v>
      </c>
      <c r="AJ5" s="102"/>
      <c r="AK5" s="102"/>
      <c r="AL5" s="102"/>
      <c r="AM5" s="102" t="s">
        <v>14</v>
      </c>
      <c r="AN5" s="102"/>
      <c r="AO5" s="102"/>
      <c r="AP5" s="102"/>
      <c r="AQ5" s="102" t="s">
        <v>66</v>
      </c>
      <c r="AR5" s="102"/>
      <c r="AS5" s="102"/>
      <c r="AT5" s="102"/>
      <c r="AU5" s="102" t="s">
        <v>67</v>
      </c>
      <c r="AV5" s="102"/>
      <c r="AW5" s="102"/>
      <c r="AX5" s="102"/>
      <c r="AY5" s="102" t="s">
        <v>12</v>
      </c>
      <c r="AZ5" s="102"/>
      <c r="BA5" s="102"/>
      <c r="BB5" s="102"/>
      <c r="BC5" s="102" t="s">
        <v>68</v>
      </c>
      <c r="BD5" s="102"/>
      <c r="BE5" s="102"/>
      <c r="BF5" s="102"/>
      <c r="BG5" s="102" t="s">
        <v>14</v>
      </c>
      <c r="BH5" s="102"/>
      <c r="BI5" s="102"/>
      <c r="BJ5" s="102"/>
      <c r="BK5" s="102" t="s">
        <v>66</v>
      </c>
      <c r="BL5" s="102"/>
      <c r="BM5" s="102"/>
      <c r="BN5" s="102"/>
      <c r="BO5" s="102" t="s">
        <v>67</v>
      </c>
      <c r="BP5" s="102"/>
      <c r="BQ5" s="102"/>
      <c r="BR5" s="102"/>
      <c r="BS5" s="102" t="s">
        <v>12</v>
      </c>
      <c r="BT5" s="102"/>
      <c r="BU5" s="102"/>
      <c r="BV5" s="102"/>
      <c r="BW5" s="102" t="s">
        <v>68</v>
      </c>
      <c r="BX5" s="102"/>
      <c r="BY5" s="102"/>
      <c r="BZ5" s="102"/>
      <c r="CA5" s="102" t="s">
        <v>14</v>
      </c>
      <c r="CB5" s="102"/>
      <c r="CC5" s="102"/>
      <c r="CD5" s="102"/>
      <c r="CE5" s="102" t="s">
        <v>66</v>
      </c>
      <c r="CF5" s="102"/>
      <c r="CG5" s="102"/>
      <c r="CH5" s="102"/>
      <c r="CI5" s="102" t="s">
        <v>67</v>
      </c>
      <c r="CJ5" s="102"/>
      <c r="CK5" s="102"/>
      <c r="CL5" s="102"/>
      <c r="CM5" s="102" t="s">
        <v>12</v>
      </c>
      <c r="CN5" s="102"/>
      <c r="CO5" s="102"/>
      <c r="CP5" s="102"/>
      <c r="CQ5" s="102" t="s">
        <v>68</v>
      </c>
      <c r="CR5" s="102"/>
      <c r="CS5" s="102"/>
      <c r="CT5" s="102"/>
      <c r="CU5" s="102" t="s">
        <v>14</v>
      </c>
      <c r="CV5" s="102"/>
      <c r="CW5" s="102"/>
      <c r="CX5" s="102"/>
      <c r="CY5" s="102" t="s">
        <v>66</v>
      </c>
      <c r="CZ5" s="102"/>
      <c r="DA5" s="102"/>
      <c r="DB5" s="102"/>
      <c r="DC5" s="102" t="s">
        <v>67</v>
      </c>
      <c r="DD5" s="102"/>
      <c r="DE5" s="102"/>
      <c r="DF5" s="102"/>
      <c r="DG5" s="102" t="s">
        <v>12</v>
      </c>
      <c r="DH5" s="102"/>
      <c r="DI5" s="102"/>
      <c r="DJ5" s="102"/>
      <c r="DK5" s="102" t="s">
        <v>68</v>
      </c>
      <c r="DL5" s="102"/>
      <c r="DM5" s="102"/>
      <c r="DN5" s="102"/>
      <c r="DO5" s="102" t="s">
        <v>14</v>
      </c>
      <c r="DP5" s="102"/>
      <c r="DQ5" s="102"/>
      <c r="DR5" s="102"/>
      <c r="DS5" s="102" t="s">
        <v>66</v>
      </c>
      <c r="DT5" s="102"/>
      <c r="DU5" s="102"/>
      <c r="DV5" s="102"/>
      <c r="DW5" s="102" t="s">
        <v>67</v>
      </c>
      <c r="DX5" s="102"/>
      <c r="DY5" s="102"/>
      <c r="DZ5" s="102"/>
      <c r="EA5" s="102" t="s">
        <v>12</v>
      </c>
      <c r="EB5" s="102"/>
      <c r="EC5" s="102"/>
      <c r="ED5" s="102"/>
      <c r="EE5" s="102" t="s">
        <v>68</v>
      </c>
      <c r="EF5" s="102"/>
      <c r="EG5" s="102"/>
      <c r="EH5" s="102"/>
      <c r="EI5" s="102" t="s">
        <v>14</v>
      </c>
      <c r="EJ5" s="102"/>
      <c r="EK5" s="102"/>
      <c r="EL5" s="102"/>
      <c r="EM5" s="102" t="s">
        <v>66</v>
      </c>
      <c r="EN5" s="102"/>
      <c r="EO5" s="102"/>
      <c r="EP5" s="102"/>
      <c r="EQ5" s="102" t="s">
        <v>67</v>
      </c>
      <c r="ER5" s="102"/>
      <c r="ES5" s="102"/>
      <c r="ET5" s="102"/>
      <c r="EU5" s="102" t="s">
        <v>12</v>
      </c>
      <c r="EV5" s="102"/>
      <c r="EW5" s="102"/>
      <c r="EX5" s="102"/>
      <c r="EY5" s="102" t="s">
        <v>68</v>
      </c>
      <c r="EZ5" s="102"/>
      <c r="FA5" s="102"/>
      <c r="FB5" s="102"/>
      <c r="FC5" s="102" t="s">
        <v>14</v>
      </c>
      <c r="FD5" s="102"/>
      <c r="FE5" s="102"/>
      <c r="FF5" s="102"/>
      <c r="FG5" s="102" t="s">
        <v>66</v>
      </c>
      <c r="FH5" s="102"/>
      <c r="FI5" s="102"/>
      <c r="FJ5" s="102"/>
      <c r="FK5" s="102" t="s">
        <v>67</v>
      </c>
      <c r="FL5" s="102"/>
      <c r="FM5" s="102"/>
      <c r="FN5" s="102"/>
      <c r="FO5" s="102" t="s">
        <v>12</v>
      </c>
      <c r="FP5" s="102"/>
      <c r="FQ5" s="102"/>
      <c r="FR5" s="102"/>
      <c r="FS5" s="102" t="s">
        <v>68</v>
      </c>
      <c r="FT5" s="102"/>
      <c r="FU5" s="102"/>
      <c r="FV5" s="102"/>
      <c r="FW5" s="102" t="s">
        <v>14</v>
      </c>
      <c r="FX5" s="102"/>
      <c r="FY5" s="102"/>
      <c r="FZ5" s="102"/>
      <c r="GA5" s="118"/>
      <c r="GB5" s="119"/>
      <c r="GC5" s="119"/>
      <c r="GD5" s="119"/>
      <c r="GE5" s="119"/>
      <c r="GF5" s="120"/>
    </row>
    <row r="6" spans="1:188" s="28" customFormat="1" ht="16.95" customHeight="1" x14ac:dyDescent="0.2">
      <c r="A6" s="110"/>
      <c r="B6" s="102"/>
      <c r="C6" s="102" t="s">
        <v>20</v>
      </c>
      <c r="D6" s="102"/>
      <c r="E6" s="102" t="s">
        <v>69</v>
      </c>
      <c r="F6" s="102"/>
      <c r="G6" s="102" t="s">
        <v>20</v>
      </c>
      <c r="H6" s="102"/>
      <c r="I6" s="102" t="s">
        <v>69</v>
      </c>
      <c r="J6" s="102"/>
      <c r="K6" s="102" t="s">
        <v>20</v>
      </c>
      <c r="L6" s="102"/>
      <c r="M6" s="102" t="s">
        <v>69</v>
      </c>
      <c r="N6" s="102"/>
      <c r="O6" s="102" t="s">
        <v>20</v>
      </c>
      <c r="P6" s="102"/>
      <c r="Q6" s="102" t="s">
        <v>69</v>
      </c>
      <c r="R6" s="102"/>
      <c r="S6" s="102" t="s">
        <v>20</v>
      </c>
      <c r="T6" s="102"/>
      <c r="U6" s="102" t="s">
        <v>69</v>
      </c>
      <c r="V6" s="102"/>
      <c r="W6" s="102" t="s">
        <v>20</v>
      </c>
      <c r="X6" s="102"/>
      <c r="Y6" s="102" t="s">
        <v>69</v>
      </c>
      <c r="Z6" s="102"/>
      <c r="AA6" s="102" t="s">
        <v>20</v>
      </c>
      <c r="AB6" s="102"/>
      <c r="AC6" s="102" t="s">
        <v>69</v>
      </c>
      <c r="AD6" s="102"/>
      <c r="AE6" s="102" t="s">
        <v>20</v>
      </c>
      <c r="AF6" s="102"/>
      <c r="AG6" s="102" t="s">
        <v>69</v>
      </c>
      <c r="AH6" s="102"/>
      <c r="AI6" s="102" t="s">
        <v>20</v>
      </c>
      <c r="AJ6" s="102"/>
      <c r="AK6" s="102" t="s">
        <v>69</v>
      </c>
      <c r="AL6" s="102"/>
      <c r="AM6" s="102" t="s">
        <v>20</v>
      </c>
      <c r="AN6" s="102"/>
      <c r="AO6" s="102" t="s">
        <v>69</v>
      </c>
      <c r="AP6" s="102"/>
      <c r="AQ6" s="102" t="s">
        <v>20</v>
      </c>
      <c r="AR6" s="102"/>
      <c r="AS6" s="102" t="s">
        <v>69</v>
      </c>
      <c r="AT6" s="102"/>
      <c r="AU6" s="102" t="s">
        <v>20</v>
      </c>
      <c r="AV6" s="102"/>
      <c r="AW6" s="102" t="s">
        <v>69</v>
      </c>
      <c r="AX6" s="102"/>
      <c r="AY6" s="102" t="s">
        <v>20</v>
      </c>
      <c r="AZ6" s="102"/>
      <c r="BA6" s="102" t="s">
        <v>69</v>
      </c>
      <c r="BB6" s="102"/>
      <c r="BC6" s="102" t="s">
        <v>20</v>
      </c>
      <c r="BD6" s="102"/>
      <c r="BE6" s="102" t="s">
        <v>69</v>
      </c>
      <c r="BF6" s="102"/>
      <c r="BG6" s="102" t="s">
        <v>20</v>
      </c>
      <c r="BH6" s="102"/>
      <c r="BI6" s="102" t="s">
        <v>69</v>
      </c>
      <c r="BJ6" s="102"/>
      <c r="BK6" s="102" t="s">
        <v>20</v>
      </c>
      <c r="BL6" s="102"/>
      <c r="BM6" s="102" t="s">
        <v>69</v>
      </c>
      <c r="BN6" s="102"/>
      <c r="BO6" s="102" t="s">
        <v>20</v>
      </c>
      <c r="BP6" s="102"/>
      <c r="BQ6" s="102" t="s">
        <v>69</v>
      </c>
      <c r="BR6" s="102"/>
      <c r="BS6" s="102" t="s">
        <v>20</v>
      </c>
      <c r="BT6" s="102"/>
      <c r="BU6" s="102" t="s">
        <v>69</v>
      </c>
      <c r="BV6" s="102"/>
      <c r="BW6" s="102" t="s">
        <v>20</v>
      </c>
      <c r="BX6" s="102"/>
      <c r="BY6" s="102" t="s">
        <v>69</v>
      </c>
      <c r="BZ6" s="102"/>
      <c r="CA6" s="102" t="s">
        <v>20</v>
      </c>
      <c r="CB6" s="102"/>
      <c r="CC6" s="102" t="s">
        <v>69</v>
      </c>
      <c r="CD6" s="102"/>
      <c r="CE6" s="102" t="s">
        <v>20</v>
      </c>
      <c r="CF6" s="102"/>
      <c r="CG6" s="102" t="s">
        <v>69</v>
      </c>
      <c r="CH6" s="102"/>
      <c r="CI6" s="102" t="s">
        <v>20</v>
      </c>
      <c r="CJ6" s="102"/>
      <c r="CK6" s="102" t="s">
        <v>69</v>
      </c>
      <c r="CL6" s="102"/>
      <c r="CM6" s="102" t="s">
        <v>20</v>
      </c>
      <c r="CN6" s="102"/>
      <c r="CO6" s="102" t="s">
        <v>69</v>
      </c>
      <c r="CP6" s="102"/>
      <c r="CQ6" s="102" t="s">
        <v>20</v>
      </c>
      <c r="CR6" s="102"/>
      <c r="CS6" s="102" t="s">
        <v>69</v>
      </c>
      <c r="CT6" s="102"/>
      <c r="CU6" s="102" t="s">
        <v>20</v>
      </c>
      <c r="CV6" s="102"/>
      <c r="CW6" s="102" t="s">
        <v>69</v>
      </c>
      <c r="CX6" s="102"/>
      <c r="CY6" s="102" t="s">
        <v>20</v>
      </c>
      <c r="CZ6" s="102"/>
      <c r="DA6" s="102" t="s">
        <v>69</v>
      </c>
      <c r="DB6" s="102"/>
      <c r="DC6" s="102" t="s">
        <v>20</v>
      </c>
      <c r="DD6" s="102"/>
      <c r="DE6" s="102" t="s">
        <v>69</v>
      </c>
      <c r="DF6" s="102"/>
      <c r="DG6" s="102" t="s">
        <v>20</v>
      </c>
      <c r="DH6" s="102"/>
      <c r="DI6" s="102" t="s">
        <v>69</v>
      </c>
      <c r="DJ6" s="102"/>
      <c r="DK6" s="102" t="s">
        <v>20</v>
      </c>
      <c r="DL6" s="102"/>
      <c r="DM6" s="102" t="s">
        <v>69</v>
      </c>
      <c r="DN6" s="102"/>
      <c r="DO6" s="102" t="s">
        <v>20</v>
      </c>
      <c r="DP6" s="102"/>
      <c r="DQ6" s="102" t="s">
        <v>69</v>
      </c>
      <c r="DR6" s="102"/>
      <c r="DS6" s="102" t="s">
        <v>20</v>
      </c>
      <c r="DT6" s="102"/>
      <c r="DU6" s="102" t="s">
        <v>69</v>
      </c>
      <c r="DV6" s="102"/>
      <c r="DW6" s="102" t="s">
        <v>20</v>
      </c>
      <c r="DX6" s="102"/>
      <c r="DY6" s="102" t="s">
        <v>69</v>
      </c>
      <c r="DZ6" s="102"/>
      <c r="EA6" s="102" t="s">
        <v>20</v>
      </c>
      <c r="EB6" s="102"/>
      <c r="EC6" s="102" t="s">
        <v>69</v>
      </c>
      <c r="ED6" s="102"/>
      <c r="EE6" s="102" t="s">
        <v>20</v>
      </c>
      <c r="EF6" s="102"/>
      <c r="EG6" s="102" t="s">
        <v>69</v>
      </c>
      <c r="EH6" s="102"/>
      <c r="EI6" s="102" t="s">
        <v>20</v>
      </c>
      <c r="EJ6" s="102"/>
      <c r="EK6" s="102" t="s">
        <v>69</v>
      </c>
      <c r="EL6" s="102"/>
      <c r="EM6" s="102" t="s">
        <v>20</v>
      </c>
      <c r="EN6" s="102"/>
      <c r="EO6" s="102" t="s">
        <v>69</v>
      </c>
      <c r="EP6" s="102"/>
      <c r="EQ6" s="102" t="s">
        <v>20</v>
      </c>
      <c r="ER6" s="102"/>
      <c r="ES6" s="102" t="s">
        <v>69</v>
      </c>
      <c r="ET6" s="102"/>
      <c r="EU6" s="102" t="s">
        <v>20</v>
      </c>
      <c r="EV6" s="102"/>
      <c r="EW6" s="102" t="s">
        <v>69</v>
      </c>
      <c r="EX6" s="102"/>
      <c r="EY6" s="102" t="s">
        <v>20</v>
      </c>
      <c r="EZ6" s="102"/>
      <c r="FA6" s="102" t="s">
        <v>69</v>
      </c>
      <c r="FB6" s="102"/>
      <c r="FC6" s="102" t="s">
        <v>20</v>
      </c>
      <c r="FD6" s="102"/>
      <c r="FE6" s="102" t="s">
        <v>69</v>
      </c>
      <c r="FF6" s="102"/>
      <c r="FG6" s="102" t="s">
        <v>20</v>
      </c>
      <c r="FH6" s="102"/>
      <c r="FI6" s="102" t="s">
        <v>69</v>
      </c>
      <c r="FJ6" s="102"/>
      <c r="FK6" s="102" t="s">
        <v>20</v>
      </c>
      <c r="FL6" s="102"/>
      <c r="FM6" s="102" t="s">
        <v>69</v>
      </c>
      <c r="FN6" s="102"/>
      <c r="FO6" s="102" t="s">
        <v>20</v>
      </c>
      <c r="FP6" s="102"/>
      <c r="FQ6" s="102" t="s">
        <v>69</v>
      </c>
      <c r="FR6" s="102"/>
      <c r="FS6" s="102" t="s">
        <v>20</v>
      </c>
      <c r="FT6" s="102"/>
      <c r="FU6" s="102" t="s">
        <v>69</v>
      </c>
      <c r="FV6" s="102"/>
      <c r="FW6" s="102" t="s">
        <v>20</v>
      </c>
      <c r="FX6" s="102"/>
      <c r="FY6" s="102" t="s">
        <v>69</v>
      </c>
      <c r="FZ6" s="102"/>
      <c r="GA6" s="102" t="s">
        <v>20</v>
      </c>
      <c r="GB6" s="102"/>
      <c r="GC6" s="102" t="s">
        <v>69</v>
      </c>
      <c r="GD6" s="102"/>
      <c r="GE6" s="111" t="s">
        <v>70</v>
      </c>
      <c r="GF6" s="111"/>
    </row>
    <row r="7" spans="1:188" s="28" customFormat="1" ht="15" hidden="1" customHeight="1" x14ac:dyDescent="0.2">
      <c r="A7" s="110"/>
      <c r="B7" s="102"/>
      <c r="C7" s="102">
        <v>19</v>
      </c>
      <c r="D7" s="102"/>
      <c r="E7" s="102">
        <v>23</v>
      </c>
      <c r="F7" s="102"/>
      <c r="G7" s="102">
        <v>19</v>
      </c>
      <c r="H7" s="102"/>
      <c r="I7" s="102">
        <v>23</v>
      </c>
      <c r="J7" s="102"/>
      <c r="K7" s="102">
        <v>19</v>
      </c>
      <c r="L7" s="102"/>
      <c r="M7" s="102">
        <v>23</v>
      </c>
      <c r="N7" s="102"/>
      <c r="O7" s="102">
        <v>19</v>
      </c>
      <c r="P7" s="102"/>
      <c r="Q7" s="102">
        <v>23</v>
      </c>
      <c r="R7" s="102"/>
      <c r="S7" s="102">
        <v>19</v>
      </c>
      <c r="T7" s="102"/>
      <c r="U7" s="102">
        <v>23</v>
      </c>
      <c r="V7" s="102"/>
      <c r="W7" s="102">
        <v>19</v>
      </c>
      <c r="X7" s="102"/>
      <c r="Y7" s="102">
        <v>23</v>
      </c>
      <c r="Z7" s="102"/>
      <c r="AA7" s="102">
        <v>19</v>
      </c>
      <c r="AB7" s="102"/>
      <c r="AC7" s="102">
        <v>23</v>
      </c>
      <c r="AD7" s="102"/>
      <c r="AE7" s="102">
        <v>19</v>
      </c>
      <c r="AF7" s="102"/>
      <c r="AG7" s="102">
        <v>23</v>
      </c>
      <c r="AH7" s="102"/>
      <c r="AI7" s="102">
        <v>19</v>
      </c>
      <c r="AJ7" s="102"/>
      <c r="AK7" s="102">
        <v>23</v>
      </c>
      <c r="AL7" s="102"/>
      <c r="AM7" s="102">
        <v>19</v>
      </c>
      <c r="AN7" s="102"/>
      <c r="AO7" s="102">
        <v>23</v>
      </c>
      <c r="AP7" s="102"/>
      <c r="AQ7" s="102">
        <v>19</v>
      </c>
      <c r="AR7" s="102"/>
      <c r="AS7" s="102">
        <v>23</v>
      </c>
      <c r="AT7" s="102"/>
      <c r="AU7" s="102">
        <v>19</v>
      </c>
      <c r="AV7" s="102"/>
      <c r="AW7" s="102">
        <v>23</v>
      </c>
      <c r="AX7" s="102"/>
      <c r="AY7" s="102">
        <v>19</v>
      </c>
      <c r="AZ7" s="102"/>
      <c r="BA7" s="102">
        <v>23</v>
      </c>
      <c r="BB7" s="102"/>
      <c r="BC7" s="102">
        <v>19</v>
      </c>
      <c r="BD7" s="102"/>
      <c r="BE7" s="102">
        <v>23</v>
      </c>
      <c r="BF7" s="102"/>
      <c r="BG7" s="102">
        <v>19</v>
      </c>
      <c r="BH7" s="102"/>
      <c r="BI7" s="102">
        <v>23</v>
      </c>
      <c r="BJ7" s="102"/>
      <c r="BK7" s="102">
        <v>19</v>
      </c>
      <c r="BL7" s="102"/>
      <c r="BM7" s="102">
        <v>23</v>
      </c>
      <c r="BN7" s="102"/>
      <c r="BO7" s="102">
        <v>19</v>
      </c>
      <c r="BP7" s="102"/>
      <c r="BQ7" s="102">
        <v>23</v>
      </c>
      <c r="BR7" s="102"/>
      <c r="BS7" s="102">
        <v>19</v>
      </c>
      <c r="BT7" s="102"/>
      <c r="BU7" s="102">
        <v>23</v>
      </c>
      <c r="BV7" s="102"/>
      <c r="BW7" s="102">
        <v>19</v>
      </c>
      <c r="BX7" s="102"/>
      <c r="BY7" s="102">
        <v>23</v>
      </c>
      <c r="BZ7" s="102"/>
      <c r="CA7" s="102">
        <v>19</v>
      </c>
      <c r="CB7" s="102"/>
      <c r="CC7" s="102">
        <v>23</v>
      </c>
      <c r="CD7" s="102"/>
      <c r="CE7" s="102">
        <v>19</v>
      </c>
      <c r="CF7" s="102"/>
      <c r="CG7" s="102">
        <v>23</v>
      </c>
      <c r="CH7" s="102"/>
      <c r="CI7" s="102">
        <v>19</v>
      </c>
      <c r="CJ7" s="102"/>
      <c r="CK7" s="102">
        <v>23</v>
      </c>
      <c r="CL7" s="102"/>
      <c r="CM7" s="102">
        <v>19</v>
      </c>
      <c r="CN7" s="102"/>
      <c r="CO7" s="102">
        <v>23</v>
      </c>
      <c r="CP7" s="102"/>
      <c r="CQ7" s="102">
        <v>19</v>
      </c>
      <c r="CR7" s="102"/>
      <c r="CS7" s="102">
        <v>23</v>
      </c>
      <c r="CT7" s="102"/>
      <c r="CU7" s="102">
        <v>19</v>
      </c>
      <c r="CV7" s="102"/>
      <c r="CW7" s="102">
        <v>23</v>
      </c>
      <c r="CX7" s="102"/>
      <c r="CY7" s="102">
        <v>19</v>
      </c>
      <c r="CZ7" s="102"/>
      <c r="DA7" s="102">
        <v>23</v>
      </c>
      <c r="DB7" s="102"/>
      <c r="DC7" s="102">
        <v>19</v>
      </c>
      <c r="DD7" s="102"/>
      <c r="DE7" s="102">
        <v>23</v>
      </c>
      <c r="DF7" s="102"/>
      <c r="DG7" s="102">
        <v>19</v>
      </c>
      <c r="DH7" s="102"/>
      <c r="DI7" s="102">
        <v>23</v>
      </c>
      <c r="DJ7" s="102"/>
      <c r="DK7" s="102">
        <v>19</v>
      </c>
      <c r="DL7" s="102"/>
      <c r="DM7" s="102">
        <v>23</v>
      </c>
      <c r="DN7" s="102"/>
      <c r="DO7" s="102">
        <v>19</v>
      </c>
      <c r="DP7" s="102"/>
      <c r="DQ7" s="102">
        <v>23</v>
      </c>
      <c r="DR7" s="102"/>
      <c r="DS7" s="102">
        <v>19</v>
      </c>
      <c r="DT7" s="102"/>
      <c r="DU7" s="102">
        <v>23</v>
      </c>
      <c r="DV7" s="102"/>
      <c r="DW7" s="102">
        <v>19</v>
      </c>
      <c r="DX7" s="102"/>
      <c r="DY7" s="102">
        <v>23</v>
      </c>
      <c r="DZ7" s="102"/>
      <c r="EA7" s="102">
        <v>19</v>
      </c>
      <c r="EB7" s="102"/>
      <c r="EC7" s="102">
        <v>23</v>
      </c>
      <c r="ED7" s="102"/>
      <c r="EE7" s="102">
        <v>19</v>
      </c>
      <c r="EF7" s="102"/>
      <c r="EG7" s="102">
        <v>23</v>
      </c>
      <c r="EH7" s="102"/>
      <c r="EI7" s="102">
        <v>19</v>
      </c>
      <c r="EJ7" s="102"/>
      <c r="EK7" s="102">
        <v>23</v>
      </c>
      <c r="EL7" s="102"/>
      <c r="EM7" s="102">
        <v>19</v>
      </c>
      <c r="EN7" s="102"/>
      <c r="EO7" s="102">
        <v>23</v>
      </c>
      <c r="EP7" s="102"/>
      <c r="EQ7" s="102">
        <v>19</v>
      </c>
      <c r="ER7" s="102"/>
      <c r="ES7" s="102">
        <v>23</v>
      </c>
      <c r="ET7" s="102"/>
      <c r="EU7" s="102">
        <v>19</v>
      </c>
      <c r="EV7" s="102"/>
      <c r="EW7" s="102">
        <v>23</v>
      </c>
      <c r="EX7" s="102"/>
      <c r="EY7" s="102">
        <v>19</v>
      </c>
      <c r="EZ7" s="102"/>
      <c r="FA7" s="102">
        <v>23</v>
      </c>
      <c r="FB7" s="102"/>
      <c r="FC7" s="102">
        <v>19</v>
      </c>
      <c r="FD7" s="102"/>
      <c r="FE7" s="102">
        <v>23</v>
      </c>
      <c r="FF7" s="102"/>
      <c r="FG7" s="102">
        <v>19</v>
      </c>
      <c r="FH7" s="102"/>
      <c r="FI7" s="102">
        <v>23</v>
      </c>
      <c r="FJ7" s="102"/>
      <c r="FK7" s="102">
        <v>19</v>
      </c>
      <c r="FL7" s="102"/>
      <c r="FM7" s="102">
        <v>23</v>
      </c>
      <c r="FN7" s="102"/>
      <c r="FO7" s="102">
        <v>19</v>
      </c>
      <c r="FP7" s="102"/>
      <c r="FQ7" s="102">
        <v>23</v>
      </c>
      <c r="FR7" s="102"/>
      <c r="FS7" s="102">
        <v>19</v>
      </c>
      <c r="FT7" s="102"/>
      <c r="FU7" s="102">
        <v>23</v>
      </c>
      <c r="FV7" s="102"/>
      <c r="FW7" s="102">
        <v>19</v>
      </c>
      <c r="FX7" s="102"/>
      <c r="FY7" s="102">
        <v>23</v>
      </c>
      <c r="FZ7" s="102"/>
      <c r="GA7" s="111"/>
      <c r="GB7" s="111"/>
      <c r="GC7" s="111"/>
      <c r="GD7" s="111"/>
      <c r="GE7" s="111"/>
      <c r="GF7" s="111"/>
    </row>
    <row r="8" spans="1:188" s="33" customFormat="1" ht="23.4" customHeight="1" x14ac:dyDescent="0.2">
      <c r="A8" s="31"/>
      <c r="B8" s="32"/>
      <c r="C8" s="32" t="s">
        <v>71</v>
      </c>
      <c r="D8" s="32" t="s">
        <v>72</v>
      </c>
      <c r="E8" s="32" t="s">
        <v>71</v>
      </c>
      <c r="F8" s="32" t="s">
        <v>72</v>
      </c>
      <c r="G8" s="32" t="s">
        <v>71</v>
      </c>
      <c r="H8" s="32" t="s">
        <v>72</v>
      </c>
      <c r="I8" s="32" t="s">
        <v>71</v>
      </c>
      <c r="J8" s="32" t="s">
        <v>72</v>
      </c>
      <c r="K8" s="32" t="s">
        <v>71</v>
      </c>
      <c r="L8" s="32" t="s">
        <v>72</v>
      </c>
      <c r="M8" s="32" t="s">
        <v>71</v>
      </c>
      <c r="N8" s="32" t="s">
        <v>72</v>
      </c>
      <c r="O8" s="32" t="s">
        <v>71</v>
      </c>
      <c r="P8" s="32" t="s">
        <v>72</v>
      </c>
      <c r="Q8" s="32" t="s">
        <v>71</v>
      </c>
      <c r="R8" s="32" t="s">
        <v>72</v>
      </c>
      <c r="S8" s="32" t="s">
        <v>71</v>
      </c>
      <c r="T8" s="32" t="s">
        <v>72</v>
      </c>
      <c r="U8" s="32" t="s">
        <v>71</v>
      </c>
      <c r="V8" s="32" t="s">
        <v>72</v>
      </c>
      <c r="W8" s="32" t="s">
        <v>71</v>
      </c>
      <c r="X8" s="32" t="s">
        <v>72</v>
      </c>
      <c r="Y8" s="32" t="s">
        <v>71</v>
      </c>
      <c r="Z8" s="32" t="s">
        <v>72</v>
      </c>
      <c r="AA8" s="32" t="s">
        <v>71</v>
      </c>
      <c r="AB8" s="32" t="s">
        <v>72</v>
      </c>
      <c r="AC8" s="32" t="s">
        <v>71</v>
      </c>
      <c r="AD8" s="32" t="s">
        <v>72</v>
      </c>
      <c r="AE8" s="32" t="s">
        <v>71</v>
      </c>
      <c r="AF8" s="32" t="s">
        <v>72</v>
      </c>
      <c r="AG8" s="32" t="s">
        <v>71</v>
      </c>
      <c r="AH8" s="32" t="s">
        <v>72</v>
      </c>
      <c r="AI8" s="32" t="s">
        <v>71</v>
      </c>
      <c r="AJ8" s="32" t="s">
        <v>72</v>
      </c>
      <c r="AK8" s="32" t="s">
        <v>71</v>
      </c>
      <c r="AL8" s="32" t="s">
        <v>72</v>
      </c>
      <c r="AM8" s="32" t="s">
        <v>71</v>
      </c>
      <c r="AN8" s="32" t="s">
        <v>72</v>
      </c>
      <c r="AO8" s="32" t="s">
        <v>71</v>
      </c>
      <c r="AP8" s="32" t="s">
        <v>72</v>
      </c>
      <c r="AQ8" s="32" t="s">
        <v>71</v>
      </c>
      <c r="AR8" s="32" t="s">
        <v>72</v>
      </c>
      <c r="AS8" s="32" t="s">
        <v>71</v>
      </c>
      <c r="AT8" s="32" t="s">
        <v>72</v>
      </c>
      <c r="AU8" s="32" t="s">
        <v>71</v>
      </c>
      <c r="AV8" s="32" t="s">
        <v>72</v>
      </c>
      <c r="AW8" s="32" t="s">
        <v>71</v>
      </c>
      <c r="AX8" s="32" t="s">
        <v>72</v>
      </c>
      <c r="AY8" s="32" t="s">
        <v>71</v>
      </c>
      <c r="AZ8" s="32" t="s">
        <v>72</v>
      </c>
      <c r="BA8" s="32" t="s">
        <v>71</v>
      </c>
      <c r="BB8" s="32" t="s">
        <v>72</v>
      </c>
      <c r="BC8" s="32" t="s">
        <v>71</v>
      </c>
      <c r="BD8" s="32" t="s">
        <v>72</v>
      </c>
      <c r="BE8" s="32" t="s">
        <v>71</v>
      </c>
      <c r="BF8" s="32" t="s">
        <v>72</v>
      </c>
      <c r="BG8" s="32" t="s">
        <v>71</v>
      </c>
      <c r="BH8" s="32" t="s">
        <v>72</v>
      </c>
      <c r="BI8" s="32" t="s">
        <v>71</v>
      </c>
      <c r="BJ8" s="32" t="s">
        <v>72</v>
      </c>
      <c r="BK8" s="32" t="s">
        <v>71</v>
      </c>
      <c r="BL8" s="32" t="s">
        <v>72</v>
      </c>
      <c r="BM8" s="32" t="s">
        <v>71</v>
      </c>
      <c r="BN8" s="32" t="s">
        <v>72</v>
      </c>
      <c r="BO8" s="32" t="s">
        <v>71</v>
      </c>
      <c r="BP8" s="32" t="s">
        <v>72</v>
      </c>
      <c r="BQ8" s="32" t="s">
        <v>71</v>
      </c>
      <c r="BR8" s="32" t="s">
        <v>72</v>
      </c>
      <c r="BS8" s="32" t="s">
        <v>71</v>
      </c>
      <c r="BT8" s="32" t="s">
        <v>72</v>
      </c>
      <c r="BU8" s="32" t="s">
        <v>71</v>
      </c>
      <c r="BV8" s="32" t="s">
        <v>72</v>
      </c>
      <c r="BW8" s="32" t="s">
        <v>71</v>
      </c>
      <c r="BX8" s="32" t="s">
        <v>72</v>
      </c>
      <c r="BY8" s="32" t="s">
        <v>71</v>
      </c>
      <c r="BZ8" s="32" t="s">
        <v>72</v>
      </c>
      <c r="CA8" s="32" t="s">
        <v>71</v>
      </c>
      <c r="CB8" s="32" t="s">
        <v>72</v>
      </c>
      <c r="CC8" s="32" t="s">
        <v>71</v>
      </c>
      <c r="CD8" s="32" t="s">
        <v>72</v>
      </c>
      <c r="CE8" s="32" t="s">
        <v>71</v>
      </c>
      <c r="CF8" s="32" t="s">
        <v>72</v>
      </c>
      <c r="CG8" s="32" t="s">
        <v>71</v>
      </c>
      <c r="CH8" s="32" t="s">
        <v>72</v>
      </c>
      <c r="CI8" s="32" t="s">
        <v>71</v>
      </c>
      <c r="CJ8" s="32" t="s">
        <v>72</v>
      </c>
      <c r="CK8" s="32" t="s">
        <v>71</v>
      </c>
      <c r="CL8" s="32" t="s">
        <v>72</v>
      </c>
      <c r="CM8" s="32" t="s">
        <v>71</v>
      </c>
      <c r="CN8" s="32" t="s">
        <v>72</v>
      </c>
      <c r="CO8" s="32" t="s">
        <v>71</v>
      </c>
      <c r="CP8" s="32" t="s">
        <v>72</v>
      </c>
      <c r="CQ8" s="32" t="s">
        <v>71</v>
      </c>
      <c r="CR8" s="32" t="s">
        <v>72</v>
      </c>
      <c r="CS8" s="32" t="s">
        <v>71</v>
      </c>
      <c r="CT8" s="32" t="s">
        <v>72</v>
      </c>
      <c r="CU8" s="32" t="s">
        <v>71</v>
      </c>
      <c r="CV8" s="32" t="s">
        <v>72</v>
      </c>
      <c r="CW8" s="32" t="s">
        <v>71</v>
      </c>
      <c r="CX8" s="32" t="s">
        <v>72</v>
      </c>
      <c r="CY8" s="32" t="s">
        <v>71</v>
      </c>
      <c r="CZ8" s="32" t="s">
        <v>72</v>
      </c>
      <c r="DA8" s="32" t="s">
        <v>71</v>
      </c>
      <c r="DB8" s="32" t="s">
        <v>72</v>
      </c>
      <c r="DC8" s="32" t="s">
        <v>71</v>
      </c>
      <c r="DD8" s="32" t="s">
        <v>72</v>
      </c>
      <c r="DE8" s="32" t="s">
        <v>71</v>
      </c>
      <c r="DF8" s="32" t="s">
        <v>72</v>
      </c>
      <c r="DG8" s="32" t="s">
        <v>71</v>
      </c>
      <c r="DH8" s="32" t="s">
        <v>72</v>
      </c>
      <c r="DI8" s="32" t="s">
        <v>71</v>
      </c>
      <c r="DJ8" s="32" t="s">
        <v>72</v>
      </c>
      <c r="DK8" s="32" t="s">
        <v>71</v>
      </c>
      <c r="DL8" s="32" t="s">
        <v>72</v>
      </c>
      <c r="DM8" s="32" t="s">
        <v>71</v>
      </c>
      <c r="DN8" s="32" t="s">
        <v>72</v>
      </c>
      <c r="DO8" s="32" t="s">
        <v>71</v>
      </c>
      <c r="DP8" s="32" t="s">
        <v>72</v>
      </c>
      <c r="DQ8" s="32" t="s">
        <v>71</v>
      </c>
      <c r="DR8" s="32" t="s">
        <v>72</v>
      </c>
      <c r="DS8" s="32" t="s">
        <v>71</v>
      </c>
      <c r="DT8" s="32" t="s">
        <v>72</v>
      </c>
      <c r="DU8" s="32" t="s">
        <v>71</v>
      </c>
      <c r="DV8" s="32" t="s">
        <v>72</v>
      </c>
      <c r="DW8" s="32" t="s">
        <v>71</v>
      </c>
      <c r="DX8" s="32" t="s">
        <v>72</v>
      </c>
      <c r="DY8" s="32" t="s">
        <v>71</v>
      </c>
      <c r="DZ8" s="32" t="s">
        <v>72</v>
      </c>
      <c r="EA8" s="32" t="s">
        <v>71</v>
      </c>
      <c r="EB8" s="32" t="s">
        <v>72</v>
      </c>
      <c r="EC8" s="32" t="s">
        <v>71</v>
      </c>
      <c r="ED8" s="32" t="s">
        <v>72</v>
      </c>
      <c r="EE8" s="32" t="s">
        <v>71</v>
      </c>
      <c r="EF8" s="32" t="s">
        <v>72</v>
      </c>
      <c r="EG8" s="32" t="s">
        <v>71</v>
      </c>
      <c r="EH8" s="32" t="s">
        <v>72</v>
      </c>
      <c r="EI8" s="32" t="s">
        <v>71</v>
      </c>
      <c r="EJ8" s="32" t="s">
        <v>72</v>
      </c>
      <c r="EK8" s="32" t="s">
        <v>71</v>
      </c>
      <c r="EL8" s="32" t="s">
        <v>72</v>
      </c>
      <c r="EM8" s="32" t="s">
        <v>71</v>
      </c>
      <c r="EN8" s="32" t="s">
        <v>72</v>
      </c>
      <c r="EO8" s="32" t="s">
        <v>71</v>
      </c>
      <c r="EP8" s="32" t="s">
        <v>72</v>
      </c>
      <c r="EQ8" s="32" t="s">
        <v>71</v>
      </c>
      <c r="ER8" s="32" t="s">
        <v>72</v>
      </c>
      <c r="ES8" s="32" t="s">
        <v>71</v>
      </c>
      <c r="ET8" s="32" t="s">
        <v>72</v>
      </c>
      <c r="EU8" s="32" t="s">
        <v>71</v>
      </c>
      <c r="EV8" s="32" t="s">
        <v>72</v>
      </c>
      <c r="EW8" s="32" t="s">
        <v>71</v>
      </c>
      <c r="EX8" s="32" t="s">
        <v>72</v>
      </c>
      <c r="EY8" s="32" t="s">
        <v>71</v>
      </c>
      <c r="EZ8" s="32" t="s">
        <v>72</v>
      </c>
      <c r="FA8" s="32" t="s">
        <v>71</v>
      </c>
      <c r="FB8" s="32" t="s">
        <v>72</v>
      </c>
      <c r="FC8" s="32" t="s">
        <v>71</v>
      </c>
      <c r="FD8" s="32" t="s">
        <v>72</v>
      </c>
      <c r="FE8" s="32" t="s">
        <v>71</v>
      </c>
      <c r="FF8" s="32" t="s">
        <v>72</v>
      </c>
      <c r="FG8" s="32" t="s">
        <v>71</v>
      </c>
      <c r="FH8" s="32" t="s">
        <v>72</v>
      </c>
      <c r="FI8" s="32" t="s">
        <v>71</v>
      </c>
      <c r="FJ8" s="32" t="s">
        <v>72</v>
      </c>
      <c r="FK8" s="32" t="s">
        <v>71</v>
      </c>
      <c r="FL8" s="32" t="s">
        <v>72</v>
      </c>
      <c r="FM8" s="32" t="s">
        <v>71</v>
      </c>
      <c r="FN8" s="32" t="s">
        <v>72</v>
      </c>
      <c r="FO8" s="32" t="s">
        <v>71</v>
      </c>
      <c r="FP8" s="32" t="s">
        <v>72</v>
      </c>
      <c r="FQ8" s="32" t="s">
        <v>71</v>
      </c>
      <c r="FR8" s="32" t="s">
        <v>72</v>
      </c>
      <c r="FS8" s="32" t="s">
        <v>71</v>
      </c>
      <c r="FT8" s="32" t="s">
        <v>72</v>
      </c>
      <c r="FU8" s="32" t="s">
        <v>71</v>
      </c>
      <c r="FV8" s="32" t="s">
        <v>72</v>
      </c>
      <c r="FW8" s="32" t="s">
        <v>71</v>
      </c>
      <c r="FX8" s="32" t="s">
        <v>72</v>
      </c>
      <c r="FY8" s="32" t="s">
        <v>71</v>
      </c>
      <c r="FZ8" s="32" t="s">
        <v>72</v>
      </c>
      <c r="GA8" s="32" t="s">
        <v>71</v>
      </c>
      <c r="GB8" s="32" t="s">
        <v>72</v>
      </c>
      <c r="GC8" s="32" t="s">
        <v>71</v>
      </c>
      <c r="GD8" s="32" t="s">
        <v>72</v>
      </c>
      <c r="GE8" s="32" t="s">
        <v>71</v>
      </c>
      <c r="GF8" s="32" t="s">
        <v>72</v>
      </c>
    </row>
    <row r="9" spans="1:188" s="28" customFormat="1" ht="13.95" customHeight="1" x14ac:dyDescent="0.2">
      <c r="A9" s="34">
        <v>3</v>
      </c>
      <c r="B9" s="35" t="s">
        <v>104</v>
      </c>
      <c r="C9" s="36"/>
      <c r="D9" s="36">
        <f>'Норматив '!$E$597</f>
        <v>21405</v>
      </c>
      <c r="E9" s="36"/>
      <c r="F9" s="36">
        <f>'Норматив '!$E$598</f>
        <v>12521</v>
      </c>
      <c r="G9" s="36"/>
      <c r="H9" s="36">
        <f>'Норматив '!$F$597</f>
        <v>44951</v>
      </c>
      <c r="I9" s="36"/>
      <c r="J9" s="36">
        <f>'Норматив '!$F$598</f>
        <v>26294</v>
      </c>
      <c r="K9" s="36"/>
      <c r="L9" s="36">
        <f>'Норматив '!$G$597</f>
        <v>51372</v>
      </c>
      <c r="M9" s="36"/>
      <c r="N9" s="36">
        <f>'Норматив '!$G$598</f>
        <v>30050</v>
      </c>
      <c r="O9" s="36"/>
      <c r="P9" s="36">
        <f>'Норматив '!$H$597</f>
        <v>59934</v>
      </c>
      <c r="Q9" s="36"/>
      <c r="R9" s="36">
        <f>'Норматив '!$H$598</f>
        <v>35059</v>
      </c>
      <c r="S9" s="36"/>
      <c r="T9" s="36">
        <f>'Норматив '!$I$597</f>
        <v>59934</v>
      </c>
      <c r="U9" s="36"/>
      <c r="V9" s="36">
        <f>'Норматив '!$I$598</f>
        <v>35059</v>
      </c>
      <c r="W9" s="36"/>
      <c r="X9" s="36">
        <f>'Норматив '!$E$599</f>
        <v>0</v>
      </c>
      <c r="Y9" s="36"/>
      <c r="Z9" s="36">
        <f>'Норматив '!$E$600</f>
        <v>10300</v>
      </c>
      <c r="AA9" s="36"/>
      <c r="AB9" s="36">
        <f>'Норматив '!$F$599</f>
        <v>0</v>
      </c>
      <c r="AC9" s="36"/>
      <c r="AD9" s="36">
        <f>'Норматив '!$F$600</f>
        <v>21630</v>
      </c>
      <c r="AE9" s="36"/>
      <c r="AF9" s="36">
        <f>'Норматив '!$G$599</f>
        <v>0</v>
      </c>
      <c r="AG9" s="36"/>
      <c r="AH9" s="36">
        <f>'Норматив '!$G$600</f>
        <v>24720</v>
      </c>
      <c r="AI9" s="36"/>
      <c r="AJ9" s="36">
        <f>'Норматив '!$H$599</f>
        <v>0</v>
      </c>
      <c r="AK9" s="36"/>
      <c r="AL9" s="36">
        <f>'Норматив '!$H$600</f>
        <v>28840</v>
      </c>
      <c r="AM9" s="36"/>
      <c r="AN9" s="36">
        <f>'Норматив '!$I$599</f>
        <v>0</v>
      </c>
      <c r="AO9" s="36"/>
      <c r="AP9" s="36">
        <f>'Норматив '!$I$600</f>
        <v>28840</v>
      </c>
      <c r="AQ9" s="36"/>
      <c r="AR9" s="36">
        <f>'Норматив '!$E$607</f>
        <v>21674</v>
      </c>
      <c r="AS9" s="36"/>
      <c r="AT9" s="36">
        <f>'Норматив '!$E$608</f>
        <v>12682</v>
      </c>
      <c r="AU9" s="36"/>
      <c r="AV9" s="36">
        <f>'Норматив '!$F$607</f>
        <v>45514</v>
      </c>
      <c r="AW9" s="36"/>
      <c r="AX9" s="36">
        <f>'Норматив '!$F$608</f>
        <v>26632</v>
      </c>
      <c r="AY9" s="36"/>
      <c r="AZ9" s="36">
        <f>'Норматив '!$G$607</f>
        <v>52016</v>
      </c>
      <c r="BA9" s="36"/>
      <c r="BB9" s="36">
        <f>'Норматив '!$G$608</f>
        <v>30437</v>
      </c>
      <c r="BC9" s="36"/>
      <c r="BD9" s="36">
        <f>'Норматив '!$H$607</f>
        <v>60686</v>
      </c>
      <c r="BE9" s="36"/>
      <c r="BF9" s="36">
        <f>'Норматив '!$H$608</f>
        <v>35510</v>
      </c>
      <c r="BG9" s="36"/>
      <c r="BH9" s="36">
        <f>'Норматив '!$I$607</f>
        <v>60686</v>
      </c>
      <c r="BI9" s="36"/>
      <c r="BJ9" s="36">
        <f>'Норматив '!$I$608</f>
        <v>35510</v>
      </c>
      <c r="BK9" s="36"/>
      <c r="BL9" s="36">
        <f>'Норматив '!$E$611</f>
        <v>21942</v>
      </c>
      <c r="BM9" s="36"/>
      <c r="BN9" s="36">
        <f>'Норматив '!$E$612</f>
        <v>12682</v>
      </c>
      <c r="BO9" s="36"/>
      <c r="BP9" s="36">
        <f>'Норматив '!$F$611</f>
        <v>46078</v>
      </c>
      <c r="BQ9" s="36"/>
      <c r="BR9" s="36">
        <f>'Норматив '!$F$612</f>
        <v>26632</v>
      </c>
      <c r="BS9" s="36"/>
      <c r="BT9" s="36">
        <f>'Норматив '!$G$611</f>
        <v>52661</v>
      </c>
      <c r="BU9" s="36"/>
      <c r="BV9" s="36">
        <f>'Норматив '!$G$612</f>
        <v>30437</v>
      </c>
      <c r="BW9" s="36"/>
      <c r="BX9" s="36">
        <f>'Норматив '!$H$611</f>
        <v>61437</v>
      </c>
      <c r="BY9" s="36"/>
      <c r="BZ9" s="36">
        <f>'Норматив '!$H$612</f>
        <v>35510</v>
      </c>
      <c r="CA9" s="36"/>
      <c r="CB9" s="36">
        <f>'Норматив '!$I$611</f>
        <v>61437</v>
      </c>
      <c r="CC9" s="36"/>
      <c r="CD9" s="36">
        <f>'Норматив '!$I$612</f>
        <v>35510</v>
      </c>
      <c r="CE9" s="36"/>
      <c r="CF9" s="36">
        <f>'Норматив '!$E$613</f>
        <v>21942</v>
      </c>
      <c r="CG9" s="36"/>
      <c r="CH9" s="36">
        <f>'Норматив '!$E$614</f>
        <v>12682</v>
      </c>
      <c r="CI9" s="36"/>
      <c r="CJ9" s="36">
        <f>'Норматив '!$F$613</f>
        <v>46078</v>
      </c>
      <c r="CK9" s="36"/>
      <c r="CL9" s="36">
        <f>'Норматив '!$F$614</f>
        <v>26632</v>
      </c>
      <c r="CM9" s="36"/>
      <c r="CN9" s="36">
        <f>'Норматив '!$G$613</f>
        <v>52661</v>
      </c>
      <c r="CO9" s="36"/>
      <c r="CP9" s="36">
        <f>'Норматив '!$G$614</f>
        <v>30437</v>
      </c>
      <c r="CQ9" s="36"/>
      <c r="CR9" s="36">
        <f>'Норматив '!$H$613</f>
        <v>61437</v>
      </c>
      <c r="CS9" s="36"/>
      <c r="CT9" s="36">
        <f>'Норматив '!$H$614</f>
        <v>35510</v>
      </c>
      <c r="CU9" s="36"/>
      <c r="CV9" s="36">
        <f>'Норматив '!$I$613</f>
        <v>61437</v>
      </c>
      <c r="CW9" s="36"/>
      <c r="CX9" s="36">
        <f>'Норматив '!$I$614</f>
        <v>35510</v>
      </c>
      <c r="CY9" s="36"/>
      <c r="CZ9" s="36">
        <f>'Норматив '!$E$615</f>
        <v>0</v>
      </c>
      <c r="DA9" s="36"/>
      <c r="DB9" s="36">
        <f>'Норматив '!$E$616</f>
        <v>16054</v>
      </c>
      <c r="DC9" s="36"/>
      <c r="DD9" s="36">
        <f>'Норматив '!$F$615</f>
        <v>0</v>
      </c>
      <c r="DE9" s="36"/>
      <c r="DF9" s="36">
        <f>'Норматив '!$F$616</f>
        <v>33713</v>
      </c>
      <c r="DG9" s="36"/>
      <c r="DH9" s="36">
        <f>'Норматив '!$G$615</f>
        <v>0</v>
      </c>
      <c r="DI9" s="36"/>
      <c r="DJ9" s="36">
        <f>'Норматив '!$G$616</f>
        <v>38529</v>
      </c>
      <c r="DK9" s="36"/>
      <c r="DL9" s="36">
        <f>'Норматив '!$H$615</f>
        <v>0</v>
      </c>
      <c r="DM9" s="36"/>
      <c r="DN9" s="36">
        <f>'Норматив '!$H$616</f>
        <v>44951</v>
      </c>
      <c r="DO9" s="36"/>
      <c r="DP9" s="36">
        <f>'Норматив '!$I$615</f>
        <v>0</v>
      </c>
      <c r="DQ9" s="36"/>
      <c r="DR9" s="36">
        <f>'Норматив '!$I$616</f>
        <v>44951</v>
      </c>
      <c r="DS9" s="36"/>
      <c r="DT9" s="36">
        <f>'Норматив '!$E$619</f>
        <v>26330</v>
      </c>
      <c r="DU9" s="36"/>
      <c r="DV9" s="36">
        <f>'Норматив '!$E$620</f>
        <v>26008</v>
      </c>
      <c r="DW9" s="36"/>
      <c r="DX9" s="36">
        <f>'Норматив '!$F$619</f>
        <v>55294</v>
      </c>
      <c r="DY9" s="36"/>
      <c r="DZ9" s="36">
        <f>'Норматив '!$F$620</f>
        <v>54617</v>
      </c>
      <c r="EA9" s="36"/>
      <c r="EB9" s="36">
        <f>'Норматив '!$G$619</f>
        <v>63193</v>
      </c>
      <c r="EC9" s="36"/>
      <c r="ED9" s="36">
        <f>'Норматив '!$G$620</f>
        <v>62420</v>
      </c>
      <c r="EE9" s="36"/>
      <c r="EF9" s="36">
        <f>'Норматив '!$H$619</f>
        <v>73725</v>
      </c>
      <c r="EG9" s="36"/>
      <c r="EH9" s="36">
        <f>'Норматив '!$H$620</f>
        <v>72823</v>
      </c>
      <c r="EI9" s="36"/>
      <c r="EJ9" s="36">
        <f>'Норматив '!$I$619</f>
        <v>73725</v>
      </c>
      <c r="EK9" s="36"/>
      <c r="EL9" s="36">
        <f>'Норматив '!$I$620</f>
        <v>72823</v>
      </c>
      <c r="EM9" s="36"/>
      <c r="EN9" s="36">
        <f>'Норматив '!$E$621</f>
        <v>13712</v>
      </c>
      <c r="EO9" s="36"/>
      <c r="EP9" s="36">
        <f>'Норматив '!$E$622</f>
        <v>9034</v>
      </c>
      <c r="EQ9" s="36"/>
      <c r="ER9" s="36">
        <f>'Норматив '!$F$621</f>
        <v>28796</v>
      </c>
      <c r="ES9" s="36"/>
      <c r="ET9" s="36">
        <f>'Норматив '!$F$622</f>
        <v>18972</v>
      </c>
      <c r="EU9" s="36"/>
      <c r="EV9" s="36">
        <f>'Норматив '!$G$621</f>
        <v>32910</v>
      </c>
      <c r="EW9" s="36"/>
      <c r="EX9" s="36">
        <f>'Норматив '!$G$622</f>
        <v>21682</v>
      </c>
      <c r="EY9" s="36"/>
      <c r="EZ9" s="36">
        <f>'Норматив '!$H$621</f>
        <v>38395</v>
      </c>
      <c r="FA9" s="36"/>
      <c r="FB9" s="36">
        <f>'Норматив '!$H$622</f>
        <v>25296</v>
      </c>
      <c r="FC9" s="36"/>
      <c r="FD9" s="36">
        <f>'Норматив '!$I$621</f>
        <v>38395</v>
      </c>
      <c r="FE9" s="36"/>
      <c r="FF9" s="36">
        <f>'Норматив '!$I$622</f>
        <v>25296</v>
      </c>
      <c r="FG9" s="36"/>
      <c r="FH9" s="36">
        <f>'Норматив '!$E$662</f>
        <v>0</v>
      </c>
      <c r="FI9" s="36"/>
      <c r="FJ9" s="36">
        <f>'Норматив '!$E$663</f>
        <v>123600</v>
      </c>
      <c r="FK9" s="36"/>
      <c r="FL9" s="36">
        <f>'Норматив '!$F$621</f>
        <v>28796</v>
      </c>
      <c r="FM9" s="36"/>
      <c r="FN9" s="36">
        <f>'Норматив '!$F$622</f>
        <v>18972</v>
      </c>
      <c r="FO9" s="36"/>
      <c r="FP9" s="36">
        <f>'Норматив '!$G$621</f>
        <v>32910</v>
      </c>
      <c r="FQ9" s="36"/>
      <c r="FR9" s="36">
        <f>'Норматив '!$G$622</f>
        <v>21682</v>
      </c>
      <c r="FS9" s="36"/>
      <c r="FT9" s="36">
        <f>'Норматив '!$H$621</f>
        <v>38395</v>
      </c>
      <c r="FU9" s="36"/>
      <c r="FV9" s="36">
        <f>'Норматив '!$H$622</f>
        <v>25296</v>
      </c>
      <c r="FW9" s="36"/>
      <c r="FX9" s="36">
        <f>'Норматив '!$I$621</f>
        <v>38395</v>
      </c>
      <c r="FY9" s="36"/>
      <c r="FZ9" s="36">
        <f>'Норматив '!$I$622</f>
        <v>25296</v>
      </c>
      <c r="GA9" s="36"/>
      <c r="GB9" s="36"/>
      <c r="GC9" s="36"/>
      <c r="GD9" s="36"/>
      <c r="GE9" s="36"/>
      <c r="GF9" s="36"/>
    </row>
    <row r="10" spans="1:188" s="28" customFormat="1" ht="13.2" hidden="1" customHeight="1" x14ac:dyDescent="0.2">
      <c r="A10" s="34">
        <v>5</v>
      </c>
      <c r="B10" s="35" t="s">
        <v>74</v>
      </c>
      <c r="C10" s="36"/>
      <c r="D10" s="36">
        <f>'Норматив '!$E$597</f>
        <v>21405</v>
      </c>
      <c r="E10" s="36"/>
      <c r="F10" s="36">
        <f>'Норматив '!$E$598</f>
        <v>12521</v>
      </c>
      <c r="G10" s="36"/>
      <c r="H10" s="36">
        <f>'Норматив '!$F$597</f>
        <v>44951</v>
      </c>
      <c r="I10" s="36"/>
      <c r="J10" s="36">
        <f>'Норматив '!$F$598</f>
        <v>26294</v>
      </c>
      <c r="K10" s="36"/>
      <c r="L10" s="36">
        <f>'Норматив '!$G$597</f>
        <v>51372</v>
      </c>
      <c r="M10" s="36"/>
      <c r="N10" s="36">
        <f>'Норматив '!$G$598</f>
        <v>30050</v>
      </c>
      <c r="O10" s="36"/>
      <c r="P10" s="36">
        <f>'Норматив '!$H$597</f>
        <v>59934</v>
      </c>
      <c r="Q10" s="36"/>
      <c r="R10" s="36">
        <f>'Норматив '!$H$598</f>
        <v>35059</v>
      </c>
      <c r="S10" s="36"/>
      <c r="T10" s="36">
        <f>'Норматив '!$I$597</f>
        <v>59934</v>
      </c>
      <c r="U10" s="36"/>
      <c r="V10" s="36">
        <f>'Норматив '!$I$598</f>
        <v>35059</v>
      </c>
      <c r="W10" s="36"/>
      <c r="X10" s="36">
        <f>'Норматив '!$E$599</f>
        <v>0</v>
      </c>
      <c r="Y10" s="36"/>
      <c r="Z10" s="36">
        <f>'Норматив '!$E$600</f>
        <v>10300</v>
      </c>
      <c r="AA10" s="36"/>
      <c r="AB10" s="36">
        <f>'Норматив '!$F$599</f>
        <v>0</v>
      </c>
      <c r="AC10" s="36"/>
      <c r="AD10" s="36">
        <f>'Норматив '!$F$600</f>
        <v>21630</v>
      </c>
      <c r="AE10" s="36"/>
      <c r="AF10" s="36">
        <f>'Норматив '!$G$599</f>
        <v>0</v>
      </c>
      <c r="AG10" s="36"/>
      <c r="AH10" s="36">
        <f>'Норматив '!$G$600</f>
        <v>24720</v>
      </c>
      <c r="AI10" s="36"/>
      <c r="AJ10" s="36">
        <f>'Норматив '!$H$599</f>
        <v>0</v>
      </c>
      <c r="AK10" s="36"/>
      <c r="AL10" s="36">
        <f>'Норматив '!$H$600</f>
        <v>28840</v>
      </c>
      <c r="AM10" s="36"/>
      <c r="AN10" s="36">
        <f>'Норматив '!$I$599</f>
        <v>0</v>
      </c>
      <c r="AO10" s="36"/>
      <c r="AP10" s="36">
        <f>'Норматив '!$I$600</f>
        <v>28840</v>
      </c>
      <c r="AQ10" s="36"/>
      <c r="AR10" s="36">
        <f>'Норматив '!$E$607</f>
        <v>21674</v>
      </c>
      <c r="AS10" s="36"/>
      <c r="AT10" s="36">
        <f>'Норматив '!$E$608</f>
        <v>12682</v>
      </c>
      <c r="AU10" s="36"/>
      <c r="AV10" s="36">
        <f>'Норматив '!$F$607</f>
        <v>45514</v>
      </c>
      <c r="AW10" s="36"/>
      <c r="AX10" s="36">
        <f>'Норматив '!$F$608</f>
        <v>26632</v>
      </c>
      <c r="AY10" s="36"/>
      <c r="AZ10" s="36">
        <f>'Норматив '!$G$607</f>
        <v>52016</v>
      </c>
      <c r="BA10" s="36"/>
      <c r="BB10" s="36">
        <f>'Норматив '!$G$608</f>
        <v>30437</v>
      </c>
      <c r="BC10" s="36"/>
      <c r="BD10" s="36">
        <f>'Норматив '!$H$607</f>
        <v>60686</v>
      </c>
      <c r="BE10" s="36"/>
      <c r="BF10" s="36">
        <f>'Норматив '!$H$608</f>
        <v>35510</v>
      </c>
      <c r="BG10" s="36"/>
      <c r="BH10" s="36">
        <f>'Норматив '!$I$607</f>
        <v>60686</v>
      </c>
      <c r="BI10" s="36"/>
      <c r="BJ10" s="36">
        <f>'Норматив '!$I$608</f>
        <v>35510</v>
      </c>
      <c r="BK10" s="36"/>
      <c r="BL10" s="36">
        <f>'Норматив '!$E$611</f>
        <v>21942</v>
      </c>
      <c r="BM10" s="36"/>
      <c r="BN10" s="36">
        <f>'Норматив '!$E$612</f>
        <v>12682</v>
      </c>
      <c r="BO10" s="36"/>
      <c r="BP10" s="36">
        <f>'Норматив '!$F$611</f>
        <v>46078</v>
      </c>
      <c r="BQ10" s="36"/>
      <c r="BR10" s="36">
        <f>'Норматив '!$F$612</f>
        <v>26632</v>
      </c>
      <c r="BS10" s="36"/>
      <c r="BT10" s="36">
        <f>'Норматив '!$G$611</f>
        <v>52661</v>
      </c>
      <c r="BU10" s="36"/>
      <c r="BV10" s="36">
        <f>'Норматив '!$G$612</f>
        <v>30437</v>
      </c>
      <c r="BW10" s="36"/>
      <c r="BX10" s="36">
        <f>'Норматив '!$H$611</f>
        <v>61437</v>
      </c>
      <c r="BY10" s="36"/>
      <c r="BZ10" s="36">
        <f>'Норматив '!$H$612</f>
        <v>35510</v>
      </c>
      <c r="CA10" s="36"/>
      <c r="CB10" s="36">
        <f>'Норматив '!$I$611</f>
        <v>61437</v>
      </c>
      <c r="CC10" s="36"/>
      <c r="CD10" s="36">
        <f>'Норматив '!$I$612</f>
        <v>35510</v>
      </c>
      <c r="CE10" s="36"/>
      <c r="CF10" s="36">
        <f>'Норматив '!$E$613</f>
        <v>21942</v>
      </c>
      <c r="CG10" s="36"/>
      <c r="CH10" s="36">
        <f>'Норматив '!$E$614</f>
        <v>12682</v>
      </c>
      <c r="CI10" s="36"/>
      <c r="CJ10" s="36">
        <f>'Норматив '!$F$613</f>
        <v>46078</v>
      </c>
      <c r="CK10" s="36"/>
      <c r="CL10" s="36">
        <f>'Норматив '!$F$614</f>
        <v>26632</v>
      </c>
      <c r="CM10" s="36"/>
      <c r="CN10" s="36">
        <f>'Норматив '!$G$613</f>
        <v>52661</v>
      </c>
      <c r="CO10" s="36"/>
      <c r="CP10" s="36">
        <f>'Норматив '!$G$614</f>
        <v>30437</v>
      </c>
      <c r="CQ10" s="36"/>
      <c r="CR10" s="36">
        <f>'Норматив '!$H$613</f>
        <v>61437</v>
      </c>
      <c r="CS10" s="36"/>
      <c r="CT10" s="36">
        <f>'Норматив '!$H$614</f>
        <v>35510</v>
      </c>
      <c r="CU10" s="36"/>
      <c r="CV10" s="36">
        <f>'Норматив '!$I$613</f>
        <v>61437</v>
      </c>
      <c r="CW10" s="36"/>
      <c r="CX10" s="36">
        <f>'Норматив '!$I$614</f>
        <v>35510</v>
      </c>
      <c r="CY10" s="36"/>
      <c r="CZ10" s="36">
        <f>'Норматив '!$E$615</f>
        <v>0</v>
      </c>
      <c r="DA10" s="36"/>
      <c r="DB10" s="36">
        <f>'Норматив '!$E$616</f>
        <v>16054</v>
      </c>
      <c r="DC10" s="36"/>
      <c r="DD10" s="36">
        <f>'Норматив '!$F$615</f>
        <v>0</v>
      </c>
      <c r="DE10" s="36"/>
      <c r="DF10" s="36">
        <f>'Норматив '!$F$616</f>
        <v>33713</v>
      </c>
      <c r="DG10" s="36"/>
      <c r="DH10" s="36">
        <f>'Норматив '!$G$615</f>
        <v>0</v>
      </c>
      <c r="DI10" s="36"/>
      <c r="DJ10" s="36">
        <f>'Норматив '!$G$616</f>
        <v>38529</v>
      </c>
      <c r="DK10" s="36"/>
      <c r="DL10" s="36">
        <f>'Норматив '!$H$615</f>
        <v>0</v>
      </c>
      <c r="DM10" s="36"/>
      <c r="DN10" s="36">
        <f>'Норматив '!$H$616</f>
        <v>44951</v>
      </c>
      <c r="DO10" s="36"/>
      <c r="DP10" s="36">
        <f>'Норматив '!$I$615</f>
        <v>0</v>
      </c>
      <c r="DQ10" s="36"/>
      <c r="DR10" s="36">
        <f>'Норматив '!$I$616</f>
        <v>44951</v>
      </c>
      <c r="DS10" s="36"/>
      <c r="DT10" s="36">
        <f>'Норматив '!$E$619</f>
        <v>26330</v>
      </c>
      <c r="DU10" s="36"/>
      <c r="DV10" s="36">
        <f>'Норматив '!$E$620</f>
        <v>26008</v>
      </c>
      <c r="DW10" s="36"/>
      <c r="DX10" s="36">
        <f>'Норматив '!$F$619</f>
        <v>55294</v>
      </c>
      <c r="DY10" s="36"/>
      <c r="DZ10" s="36">
        <f>'Норматив '!$F$620</f>
        <v>54617</v>
      </c>
      <c r="EA10" s="36"/>
      <c r="EB10" s="36">
        <f>'Норматив '!$G$619</f>
        <v>63193</v>
      </c>
      <c r="EC10" s="36"/>
      <c r="ED10" s="36">
        <f>'Норматив '!$G$620</f>
        <v>62420</v>
      </c>
      <c r="EE10" s="36"/>
      <c r="EF10" s="36">
        <f>'Норматив '!$H$619</f>
        <v>73725</v>
      </c>
      <c r="EG10" s="36"/>
      <c r="EH10" s="36">
        <f>'Норматив '!$H$620</f>
        <v>72823</v>
      </c>
      <c r="EI10" s="36"/>
      <c r="EJ10" s="36">
        <f>'Норматив '!$I$619</f>
        <v>73725</v>
      </c>
      <c r="EK10" s="36"/>
      <c r="EL10" s="36">
        <f>'Норматив '!$I$620</f>
        <v>72823</v>
      </c>
      <c r="EM10" s="36"/>
      <c r="EN10" s="36">
        <f>'Норматив '!$E$621</f>
        <v>13712</v>
      </c>
      <c r="EO10" s="36"/>
      <c r="EP10" s="36">
        <f>'Норматив '!$E$622</f>
        <v>9034</v>
      </c>
      <c r="EQ10" s="36"/>
      <c r="ER10" s="36">
        <f>'Норматив '!$F$621</f>
        <v>28796</v>
      </c>
      <c r="ES10" s="36"/>
      <c r="ET10" s="36">
        <f>'Норматив '!$F$622</f>
        <v>18972</v>
      </c>
      <c r="EU10" s="36"/>
      <c r="EV10" s="36">
        <f>'Норматив '!$G$621</f>
        <v>32910</v>
      </c>
      <c r="EW10" s="36"/>
      <c r="EX10" s="36">
        <f>'Норматив '!$G$622</f>
        <v>21682</v>
      </c>
      <c r="EY10" s="36"/>
      <c r="EZ10" s="36">
        <f>'Норматив '!$H$621</f>
        <v>38395</v>
      </c>
      <c r="FA10" s="36"/>
      <c r="FB10" s="36">
        <f>'Норматив '!$H$622</f>
        <v>25296</v>
      </c>
      <c r="FC10" s="36"/>
      <c r="FD10" s="36">
        <f>'Норматив '!$I$621</f>
        <v>38395</v>
      </c>
      <c r="FE10" s="36"/>
      <c r="FF10" s="36">
        <f>'Норматив '!$I$622</f>
        <v>25296</v>
      </c>
      <c r="FG10" s="36"/>
      <c r="FH10" s="36"/>
      <c r="FI10" s="36"/>
      <c r="FJ10" s="36"/>
      <c r="FK10" s="36"/>
      <c r="FL10" s="36"/>
      <c r="FM10" s="36"/>
      <c r="FN10" s="36"/>
      <c r="FO10" s="36"/>
      <c r="FP10" s="36"/>
      <c r="FQ10" s="36"/>
      <c r="FR10" s="36"/>
      <c r="FS10" s="36"/>
      <c r="FT10" s="36"/>
      <c r="FU10" s="36"/>
      <c r="FV10" s="36"/>
      <c r="FW10" s="36"/>
      <c r="FX10" s="36"/>
      <c r="FY10" s="36"/>
      <c r="FZ10" s="36"/>
      <c r="GA10" s="36"/>
      <c r="GB10" s="36"/>
      <c r="GC10" s="36"/>
      <c r="GD10" s="36"/>
      <c r="GE10" s="36"/>
      <c r="GF10" s="36"/>
    </row>
    <row r="11" spans="1:188" s="28" customFormat="1" ht="11.4" hidden="1" customHeight="1" x14ac:dyDescent="0.2">
      <c r="A11" s="34">
        <v>4</v>
      </c>
      <c r="B11" s="35" t="s">
        <v>75</v>
      </c>
      <c r="C11" s="36"/>
      <c r="D11" s="36">
        <f>'Норматив '!$E$597</f>
        <v>21405</v>
      </c>
      <c r="E11" s="36"/>
      <c r="F11" s="36">
        <f>'Норматив '!$E$598</f>
        <v>12521</v>
      </c>
      <c r="G11" s="36"/>
      <c r="H11" s="36">
        <f>'Норматив '!$F$597</f>
        <v>44951</v>
      </c>
      <c r="I11" s="36"/>
      <c r="J11" s="36">
        <f>'Норматив '!$F$598</f>
        <v>26294</v>
      </c>
      <c r="K11" s="36"/>
      <c r="L11" s="36">
        <f>'Норматив '!$G$597</f>
        <v>51372</v>
      </c>
      <c r="M11" s="36"/>
      <c r="N11" s="36">
        <f>'Норматив '!$G$598</f>
        <v>30050</v>
      </c>
      <c r="O11" s="36"/>
      <c r="P11" s="36">
        <f>'Норматив '!$H$597</f>
        <v>59934</v>
      </c>
      <c r="Q11" s="36"/>
      <c r="R11" s="36">
        <f>'Норматив '!$H$598</f>
        <v>35059</v>
      </c>
      <c r="S11" s="36"/>
      <c r="T11" s="36">
        <f>'Норматив '!$I$597</f>
        <v>59934</v>
      </c>
      <c r="U11" s="36"/>
      <c r="V11" s="36">
        <f>'Норматив '!$I$598</f>
        <v>35059</v>
      </c>
      <c r="W11" s="36"/>
      <c r="X11" s="36">
        <f>'Норматив '!$E$599</f>
        <v>0</v>
      </c>
      <c r="Y11" s="36"/>
      <c r="Z11" s="36">
        <f>'Норматив '!$E$600</f>
        <v>10300</v>
      </c>
      <c r="AA11" s="36"/>
      <c r="AB11" s="36">
        <f>'Норматив '!$F$599</f>
        <v>0</v>
      </c>
      <c r="AC11" s="36"/>
      <c r="AD11" s="36">
        <f>'Норматив '!$F$600</f>
        <v>21630</v>
      </c>
      <c r="AE11" s="36"/>
      <c r="AF11" s="36">
        <f>'Норматив '!$G$599</f>
        <v>0</v>
      </c>
      <c r="AG11" s="36"/>
      <c r="AH11" s="36">
        <f>'Норматив '!$G$600</f>
        <v>24720</v>
      </c>
      <c r="AI11" s="36"/>
      <c r="AJ11" s="36">
        <f>'Норматив '!$H$599</f>
        <v>0</v>
      </c>
      <c r="AK11" s="36"/>
      <c r="AL11" s="36">
        <f>'Норматив '!$H$600</f>
        <v>28840</v>
      </c>
      <c r="AM11" s="36"/>
      <c r="AN11" s="36">
        <f>'Норматив '!$I$599</f>
        <v>0</v>
      </c>
      <c r="AO11" s="36"/>
      <c r="AP11" s="36">
        <f>'Норматив '!$I$600</f>
        <v>28840</v>
      </c>
      <c r="AQ11" s="36"/>
      <c r="AR11" s="36">
        <f>'Норматив '!$E$607</f>
        <v>21674</v>
      </c>
      <c r="AS11" s="36"/>
      <c r="AT11" s="36">
        <f>'Норматив '!$E$608</f>
        <v>12682</v>
      </c>
      <c r="AU11" s="36"/>
      <c r="AV11" s="36">
        <f>'Норматив '!$F$607</f>
        <v>45514</v>
      </c>
      <c r="AW11" s="36"/>
      <c r="AX11" s="36">
        <f>'Норматив '!$F$608</f>
        <v>26632</v>
      </c>
      <c r="AY11" s="36"/>
      <c r="AZ11" s="36">
        <f>'Норматив '!$G$607</f>
        <v>52016</v>
      </c>
      <c r="BA11" s="36"/>
      <c r="BB11" s="36">
        <f>'Норматив '!$G$608</f>
        <v>30437</v>
      </c>
      <c r="BC11" s="36"/>
      <c r="BD11" s="36">
        <f>'Норматив '!$H$607</f>
        <v>60686</v>
      </c>
      <c r="BE11" s="36"/>
      <c r="BF11" s="36">
        <f>'Норматив '!$H$608</f>
        <v>35510</v>
      </c>
      <c r="BG11" s="36"/>
      <c r="BH11" s="36">
        <f>'Норматив '!$I$607</f>
        <v>60686</v>
      </c>
      <c r="BI11" s="36"/>
      <c r="BJ11" s="36">
        <f>'Норматив '!$I$608</f>
        <v>35510</v>
      </c>
      <c r="BK11" s="36"/>
      <c r="BL11" s="36">
        <f>'Норматив '!$E$611</f>
        <v>21942</v>
      </c>
      <c r="BM11" s="36"/>
      <c r="BN11" s="36">
        <f>'Норматив '!$E$612</f>
        <v>12682</v>
      </c>
      <c r="BO11" s="36"/>
      <c r="BP11" s="36">
        <f>'Норматив '!$F$611</f>
        <v>46078</v>
      </c>
      <c r="BQ11" s="36"/>
      <c r="BR11" s="36">
        <f>'Норматив '!$F$612</f>
        <v>26632</v>
      </c>
      <c r="BS11" s="36"/>
      <c r="BT11" s="36">
        <f>'Норматив '!$G$611</f>
        <v>52661</v>
      </c>
      <c r="BU11" s="36"/>
      <c r="BV11" s="36">
        <f>'Норматив '!$G$612</f>
        <v>30437</v>
      </c>
      <c r="BW11" s="36"/>
      <c r="BX11" s="36">
        <f>'Норматив '!$H$611</f>
        <v>61437</v>
      </c>
      <c r="BY11" s="36"/>
      <c r="BZ11" s="36">
        <f>'Норматив '!$H$612</f>
        <v>35510</v>
      </c>
      <c r="CA11" s="36"/>
      <c r="CB11" s="36">
        <f>'Норматив '!$I$611</f>
        <v>61437</v>
      </c>
      <c r="CC11" s="36"/>
      <c r="CD11" s="36">
        <f>'Норматив '!$I$612</f>
        <v>35510</v>
      </c>
      <c r="CE11" s="36"/>
      <c r="CF11" s="36">
        <f>'Норматив '!$E$613</f>
        <v>21942</v>
      </c>
      <c r="CG11" s="36"/>
      <c r="CH11" s="36">
        <f>'Норматив '!$E$614</f>
        <v>12682</v>
      </c>
      <c r="CI11" s="36"/>
      <c r="CJ11" s="36">
        <f>'Норматив '!$F$613</f>
        <v>46078</v>
      </c>
      <c r="CK11" s="36"/>
      <c r="CL11" s="36">
        <f>'Норматив '!$F$614</f>
        <v>26632</v>
      </c>
      <c r="CM11" s="36"/>
      <c r="CN11" s="36">
        <f>'Норматив '!$G$613</f>
        <v>52661</v>
      </c>
      <c r="CO11" s="36"/>
      <c r="CP11" s="36">
        <f>'Норматив '!$G$614</f>
        <v>30437</v>
      </c>
      <c r="CQ11" s="36"/>
      <c r="CR11" s="36">
        <f>'Норматив '!$H$613</f>
        <v>61437</v>
      </c>
      <c r="CS11" s="36"/>
      <c r="CT11" s="36">
        <f>'Норматив '!$H$614</f>
        <v>35510</v>
      </c>
      <c r="CU11" s="36"/>
      <c r="CV11" s="36">
        <f>'Норматив '!$I$613</f>
        <v>61437</v>
      </c>
      <c r="CW11" s="36"/>
      <c r="CX11" s="36">
        <f>'Норматив '!$I$614</f>
        <v>35510</v>
      </c>
      <c r="CY11" s="36"/>
      <c r="CZ11" s="36">
        <f>'Норматив '!$E$615</f>
        <v>0</v>
      </c>
      <c r="DA11" s="36"/>
      <c r="DB11" s="36">
        <f>'Норматив '!$E$616</f>
        <v>16054</v>
      </c>
      <c r="DC11" s="36"/>
      <c r="DD11" s="36">
        <f>'Норматив '!$F$615</f>
        <v>0</v>
      </c>
      <c r="DE11" s="36"/>
      <c r="DF11" s="36">
        <f>'Норматив '!$F$616</f>
        <v>33713</v>
      </c>
      <c r="DG11" s="36"/>
      <c r="DH11" s="36">
        <f>'Норматив '!$G$615</f>
        <v>0</v>
      </c>
      <c r="DI11" s="36"/>
      <c r="DJ11" s="36">
        <f>'Норматив '!$G$616</f>
        <v>38529</v>
      </c>
      <c r="DK11" s="36"/>
      <c r="DL11" s="36">
        <f>'Норматив '!$H$615</f>
        <v>0</v>
      </c>
      <c r="DM11" s="36"/>
      <c r="DN11" s="36">
        <f>'Норматив '!$H$616</f>
        <v>44951</v>
      </c>
      <c r="DO11" s="36"/>
      <c r="DP11" s="36">
        <f>'Норматив '!$I$615</f>
        <v>0</v>
      </c>
      <c r="DQ11" s="36"/>
      <c r="DR11" s="36">
        <f>'Норматив '!$I$616</f>
        <v>44951</v>
      </c>
      <c r="DS11" s="36"/>
      <c r="DT11" s="36">
        <f>'Норматив '!$E$619</f>
        <v>26330</v>
      </c>
      <c r="DU11" s="36"/>
      <c r="DV11" s="36">
        <f>'Норматив '!$E$620</f>
        <v>26008</v>
      </c>
      <c r="DW11" s="36"/>
      <c r="DX11" s="36">
        <f>'Норматив '!$F$619</f>
        <v>55294</v>
      </c>
      <c r="DY11" s="36"/>
      <c r="DZ11" s="36">
        <f>'Норматив '!$F$620</f>
        <v>54617</v>
      </c>
      <c r="EA11" s="36"/>
      <c r="EB11" s="36">
        <f>'Норматив '!$G$619</f>
        <v>63193</v>
      </c>
      <c r="EC11" s="36"/>
      <c r="ED11" s="36">
        <f>'Норматив '!$G$620</f>
        <v>62420</v>
      </c>
      <c r="EE11" s="36"/>
      <c r="EF11" s="36">
        <f>'Норматив '!$H$619</f>
        <v>73725</v>
      </c>
      <c r="EG11" s="36"/>
      <c r="EH11" s="36">
        <f>'Норматив '!$H$620</f>
        <v>72823</v>
      </c>
      <c r="EI11" s="36"/>
      <c r="EJ11" s="36">
        <f>'Норматив '!$I$619</f>
        <v>73725</v>
      </c>
      <c r="EK11" s="36"/>
      <c r="EL11" s="36">
        <f>'Норматив '!$I$620</f>
        <v>72823</v>
      </c>
      <c r="EM11" s="36"/>
      <c r="EN11" s="36">
        <f>'Норматив '!$E$621</f>
        <v>13712</v>
      </c>
      <c r="EO11" s="36"/>
      <c r="EP11" s="36">
        <f>'Норматив '!$E$622</f>
        <v>9034</v>
      </c>
      <c r="EQ11" s="36"/>
      <c r="ER11" s="36">
        <f>'Норматив '!$F$621</f>
        <v>28796</v>
      </c>
      <c r="ES11" s="36"/>
      <c r="ET11" s="36">
        <f>'Норматив '!$F$622</f>
        <v>18972</v>
      </c>
      <c r="EU11" s="36"/>
      <c r="EV11" s="36">
        <f>'Норматив '!$G$621</f>
        <v>32910</v>
      </c>
      <c r="EW11" s="36"/>
      <c r="EX11" s="36">
        <f>'Норматив '!$G$622</f>
        <v>21682</v>
      </c>
      <c r="EY11" s="36"/>
      <c r="EZ11" s="36">
        <f>'Норматив '!$H$621</f>
        <v>38395</v>
      </c>
      <c r="FA11" s="36"/>
      <c r="FB11" s="36">
        <f>'Норматив '!$H$622</f>
        <v>25296</v>
      </c>
      <c r="FC11" s="36"/>
      <c r="FD11" s="36">
        <f>'Норматив '!$I$621</f>
        <v>38395</v>
      </c>
      <c r="FE11" s="36"/>
      <c r="FF11" s="36">
        <f>'Норматив '!$I$622</f>
        <v>25296</v>
      </c>
      <c r="FG11" s="36"/>
      <c r="FH11" s="36"/>
      <c r="FI11" s="36"/>
      <c r="FJ11" s="36"/>
      <c r="FK11" s="36"/>
      <c r="FL11" s="36"/>
      <c r="FM11" s="36"/>
      <c r="FN11" s="36"/>
      <c r="FO11" s="36"/>
      <c r="FP11" s="36"/>
      <c r="FQ11" s="36"/>
      <c r="FR11" s="36"/>
      <c r="FS11" s="36"/>
      <c r="FT11" s="36"/>
      <c r="FU11" s="36"/>
      <c r="FV11" s="36"/>
      <c r="FW11" s="36"/>
      <c r="FX11" s="36"/>
      <c r="FY11" s="36"/>
      <c r="FZ11" s="36"/>
      <c r="GA11" s="36"/>
      <c r="GB11" s="36"/>
      <c r="GC11" s="36"/>
      <c r="GD11" s="36"/>
      <c r="GE11" s="36"/>
      <c r="GF11" s="36"/>
    </row>
    <row r="12" spans="1:188" s="22" customFormat="1" ht="12.75" customHeight="1" x14ac:dyDescent="0.2">
      <c r="A12" s="37">
        <v>1</v>
      </c>
      <c r="B12" s="46" t="s">
        <v>76</v>
      </c>
      <c r="C12" s="36">
        <v>0</v>
      </c>
      <c r="D12" s="36">
        <f>C12*D$9*3+C12*D$10*5+C12*D$11*4</f>
        <v>0</v>
      </c>
      <c r="E12" s="36">
        <v>0</v>
      </c>
      <c r="F12" s="36">
        <f>E12*F$9*3+E12*F$10*5+E12*F$11*4</f>
        <v>0</v>
      </c>
      <c r="G12" s="36">
        <v>0</v>
      </c>
      <c r="H12" s="36">
        <f>G12*H$9*3+G12*H$10*5+G12*H$11*4</f>
        <v>0</v>
      </c>
      <c r="I12" s="36">
        <v>193</v>
      </c>
      <c r="J12" s="36">
        <f>I12*J$9*3+I12*J$10*5+I12*J$11*4</f>
        <v>60896904</v>
      </c>
      <c r="K12" s="36">
        <v>0</v>
      </c>
      <c r="L12" s="36">
        <f>K12*L$9*3+K12*L$10*5+K12*L$11*4</f>
        <v>0</v>
      </c>
      <c r="M12" s="36">
        <v>0</v>
      </c>
      <c r="N12" s="36">
        <f>M12*N$9*3+M12*N$10*5+M12*N$11*4</f>
        <v>0</v>
      </c>
      <c r="O12" s="36">
        <v>0</v>
      </c>
      <c r="P12" s="36">
        <f>O12*P$9*3+O12*P$10*5+O12*P$11*4</f>
        <v>0</v>
      </c>
      <c r="Q12" s="36">
        <v>0</v>
      </c>
      <c r="R12" s="36">
        <f>Q12*R$9*3+Q12*R$10*5+Q12*R$11*4</f>
        <v>0</v>
      </c>
      <c r="S12" s="36">
        <v>0</v>
      </c>
      <c r="T12" s="36">
        <f>S12*T$9*3+S12*T$10*5+S12*T$11*4</f>
        <v>0</v>
      </c>
      <c r="U12" s="36">
        <v>0</v>
      </c>
      <c r="V12" s="36">
        <f>U12*V$9*3+U12*V$10*5+U12*V$11*4</f>
        <v>0</v>
      </c>
      <c r="W12" s="36">
        <v>0</v>
      </c>
      <c r="X12" s="36">
        <f>W12*X$9*3+W12*X$10*5+W12*X$11*4</f>
        <v>0</v>
      </c>
      <c r="Y12" s="36">
        <v>0</v>
      </c>
      <c r="Z12" s="36">
        <f>Y12*Z$9*3+Y12*Z$10*5+Y12*Z$11*4</f>
        <v>0</v>
      </c>
      <c r="AA12" s="36">
        <v>0</v>
      </c>
      <c r="AB12" s="36">
        <f>AA12*AB$9*3+AA12*AB$10*5+AA12*AB$11*4</f>
        <v>0</v>
      </c>
      <c r="AC12" s="36">
        <v>0</v>
      </c>
      <c r="AD12" s="36">
        <f>AC12*AD$9*3+AC12*AD$10*5+AC12*AD$11*4</f>
        <v>0</v>
      </c>
      <c r="AE12" s="36">
        <v>0</v>
      </c>
      <c r="AF12" s="36">
        <f>AE12*AF$9*3+AE12*AF$10*5+AE12*AF$11*4</f>
        <v>0</v>
      </c>
      <c r="AG12" s="36">
        <v>0</v>
      </c>
      <c r="AH12" s="36">
        <f>AG12*AH$9*3+AG12*AH$10*5+AG12*AH$11*4</f>
        <v>0</v>
      </c>
      <c r="AI12" s="36">
        <v>0</v>
      </c>
      <c r="AJ12" s="36">
        <f>AI12*AJ$9*3+AI12*AJ$10*5+AI12*AJ$11*4</f>
        <v>0</v>
      </c>
      <c r="AK12" s="36">
        <v>0</v>
      </c>
      <c r="AL12" s="36">
        <f>AK12*AL$9*3+AK12*AL$10*5+AK12*AL$11*4</f>
        <v>0</v>
      </c>
      <c r="AM12" s="36">
        <v>0</v>
      </c>
      <c r="AN12" s="36">
        <f>AM12*AN$9*3+AM12*AN$10*5+AM12*AN$11*4</f>
        <v>0</v>
      </c>
      <c r="AO12" s="36">
        <v>0</v>
      </c>
      <c r="AP12" s="36">
        <f>AO12*AP$9*3+AO12*AP$10*5+AO12*AP$11*4</f>
        <v>0</v>
      </c>
      <c r="AQ12" s="36">
        <v>0</v>
      </c>
      <c r="AR12" s="36">
        <f>AQ12*AR$9*3+AQ12*AR$10*5+AQ12*AR$11*4</f>
        <v>0</v>
      </c>
      <c r="AS12" s="36">
        <v>0</v>
      </c>
      <c r="AT12" s="36">
        <f>AS12*AT$9*3+AS12*AT$10*5+AS12*AT$11*4</f>
        <v>0</v>
      </c>
      <c r="AU12" s="36">
        <v>0</v>
      </c>
      <c r="AV12" s="36">
        <f>AU12*AV$9*3+AU12*AV$10*5+AU12*AV$11*4</f>
        <v>0</v>
      </c>
      <c r="AW12" s="36">
        <v>19</v>
      </c>
      <c r="AX12" s="36">
        <f>AW12*AX$9*3+AW12*AX$10*5+AW12*AX$11*4</f>
        <v>6072096</v>
      </c>
      <c r="AY12" s="36">
        <v>0</v>
      </c>
      <c r="AZ12" s="36">
        <f>AY12*AZ$9*3+AY12*AZ$10*5+AY12*AZ$11*4</f>
        <v>0</v>
      </c>
      <c r="BA12" s="36">
        <v>0</v>
      </c>
      <c r="BB12" s="36">
        <f>BA12*BB$9*3+BA12*BB$10*5+BA12*BB$11*4</f>
        <v>0</v>
      </c>
      <c r="BC12" s="36">
        <v>0</v>
      </c>
      <c r="BD12" s="36">
        <f>BC12*BD$9*3+BC12*BD$10*5+BC12*BD$11*4</f>
        <v>0</v>
      </c>
      <c r="BE12" s="36">
        <v>0</v>
      </c>
      <c r="BF12" s="36">
        <f>BE12*BF$9*3+BE12*BF$10*5+BE12*BF$11*4</f>
        <v>0</v>
      </c>
      <c r="BG12" s="36">
        <v>0</v>
      </c>
      <c r="BH12" s="36">
        <f>BG12*BH$9*3+BG12*BH$10*5+BG12*BH$11*4</f>
        <v>0</v>
      </c>
      <c r="BI12" s="36">
        <v>0</v>
      </c>
      <c r="BJ12" s="36">
        <f>BI12*BJ$9*3+BI12*BJ$10*5+BI12*BJ$11*4</f>
        <v>0</v>
      </c>
      <c r="BK12" s="36">
        <v>0</v>
      </c>
      <c r="BL12" s="36">
        <f>BK12*BL$9*3+BK12*BL$10*5+BK12*BL$11*4</f>
        <v>0</v>
      </c>
      <c r="BM12" s="36">
        <v>0</v>
      </c>
      <c r="BN12" s="36">
        <f>BM12*BN$9*3+BM12*BN$10*5+BM12*BN$11*4</f>
        <v>0</v>
      </c>
      <c r="BO12" s="36">
        <v>0</v>
      </c>
      <c r="BP12" s="36">
        <f>BO12*BP$9*3+BO12*BP$10*5+BO12*BP$11*4</f>
        <v>0</v>
      </c>
      <c r="BQ12" s="36">
        <v>0</v>
      </c>
      <c r="BR12" s="36">
        <f>BQ12*BR$9*3+BQ12*BR$10*5+BQ12*BR$11*4</f>
        <v>0</v>
      </c>
      <c r="BS12" s="36">
        <v>0</v>
      </c>
      <c r="BT12" s="36">
        <f>BS12*BT$9*3+BS12*BT$10*5+BS12*BT$11*4</f>
        <v>0</v>
      </c>
      <c r="BU12" s="36">
        <v>0</v>
      </c>
      <c r="BV12" s="36">
        <f>BU12*BV$9*3+BU12*BV$10*5+BU12*BV$11*4</f>
        <v>0</v>
      </c>
      <c r="BW12" s="36">
        <v>0</v>
      </c>
      <c r="BX12" s="36">
        <f>BW12*BX$9*3+BW12*BX$10*5+BW12*BX$11*4</f>
        <v>0</v>
      </c>
      <c r="BY12" s="36">
        <v>0</v>
      </c>
      <c r="BZ12" s="36">
        <f>BY12*BZ$9*3+BY12*BZ$10*5+BY12*BZ$11*4</f>
        <v>0</v>
      </c>
      <c r="CA12" s="36">
        <v>0</v>
      </c>
      <c r="CB12" s="36">
        <f>CA12*CB$9*3+CA12*CB$10*5+CA12*CB$11*4</f>
        <v>0</v>
      </c>
      <c r="CC12" s="36">
        <v>0</v>
      </c>
      <c r="CD12" s="36">
        <f>CC12*CD$9*3+CC12*CD$10*5+CC12*CD$11*4</f>
        <v>0</v>
      </c>
      <c r="CE12" s="36">
        <v>0</v>
      </c>
      <c r="CF12" s="36">
        <f>CE12*CF$9*3+CE12*CF$10*5+CE12*CF$11*4</f>
        <v>0</v>
      </c>
      <c r="CG12" s="36">
        <v>0</v>
      </c>
      <c r="CH12" s="36">
        <f>CG12*CH$9*3+CG12*CH$10*5+CG12*CH$11*4</f>
        <v>0</v>
      </c>
      <c r="CI12" s="36">
        <v>0</v>
      </c>
      <c r="CJ12" s="36">
        <f>CI12*CJ$9*3+CI12*CJ$10*5+CI12*CJ$11*4</f>
        <v>0</v>
      </c>
      <c r="CK12" s="36">
        <v>0</v>
      </c>
      <c r="CL12" s="36">
        <f>CK12*CL$9*3+CK12*CL$10*5+CK12*CL$11*4</f>
        <v>0</v>
      </c>
      <c r="CM12" s="36">
        <v>0</v>
      </c>
      <c r="CN12" s="36">
        <f>CM12*CN$9*3+CM12*CN$10*5+CM12*CN$11*4</f>
        <v>0</v>
      </c>
      <c r="CO12" s="36">
        <v>0</v>
      </c>
      <c r="CP12" s="36">
        <f>CO12*CP$9*3+CO12*CP$10*5+CO12*CP$11*4</f>
        <v>0</v>
      </c>
      <c r="CQ12" s="36">
        <v>0</v>
      </c>
      <c r="CR12" s="36">
        <f>CQ12*CR$9*3+CQ12*CR$10*5+CQ12*CR$11*4</f>
        <v>0</v>
      </c>
      <c r="CS12" s="36">
        <v>0</v>
      </c>
      <c r="CT12" s="36">
        <f>CS12*CT$9*3+CS12*CT$10*5+CS12*CT$11*4</f>
        <v>0</v>
      </c>
      <c r="CU12" s="36">
        <v>0</v>
      </c>
      <c r="CV12" s="36">
        <f>CU12*CV$9*3+CU12*CV$10*5+CU12*CV$11*4</f>
        <v>0</v>
      </c>
      <c r="CW12" s="36">
        <v>0</v>
      </c>
      <c r="CX12" s="36">
        <f>CW12*CX$9*3+CW12*CX$10*5+CW12*CX$11*4</f>
        <v>0</v>
      </c>
      <c r="CY12" s="36">
        <v>0</v>
      </c>
      <c r="CZ12" s="36">
        <f>CY12*CZ$9*3+CY12*CZ$10*5+CY12*CZ$11*4</f>
        <v>0</v>
      </c>
      <c r="DA12" s="36">
        <v>0</v>
      </c>
      <c r="DB12" s="36">
        <f>DA12*DB$9*3+DA12*DB$10*5+DA12*DB$11*4</f>
        <v>0</v>
      </c>
      <c r="DC12" s="36">
        <v>0</v>
      </c>
      <c r="DD12" s="36">
        <f>DC12*DD$9*3+DC12*DD$10*5+DC12*DD$11*4</f>
        <v>0</v>
      </c>
      <c r="DE12" s="36">
        <v>0</v>
      </c>
      <c r="DF12" s="36">
        <f>DE12*DF$9*3+DE12*DF$10*5+DE12*DF$11*4</f>
        <v>0</v>
      </c>
      <c r="DG12" s="36">
        <v>0</v>
      </c>
      <c r="DH12" s="36">
        <f>DG12*DH$9*3+DG12*DH$10*5+DG12*DH$11*4</f>
        <v>0</v>
      </c>
      <c r="DI12" s="36">
        <v>0</v>
      </c>
      <c r="DJ12" s="36">
        <f>DI12*DJ$9*3+DI12*DJ$10*5+DI12*DJ$11*4</f>
        <v>0</v>
      </c>
      <c r="DK12" s="36">
        <v>0</v>
      </c>
      <c r="DL12" s="36">
        <f>DK12*DL$9*3+DK12*DL$10*5+DK12*DL$11*4</f>
        <v>0</v>
      </c>
      <c r="DM12" s="36">
        <v>0</v>
      </c>
      <c r="DN12" s="36">
        <f>DM12*DN$9*3+DM12*DN$10*5+DM12*DN$11*4</f>
        <v>0</v>
      </c>
      <c r="DO12" s="36">
        <v>0</v>
      </c>
      <c r="DP12" s="36">
        <f>DO12*DP$9*3+DO12*DP$10*5+DO12*DP$11*4</f>
        <v>0</v>
      </c>
      <c r="DQ12" s="36">
        <v>0</v>
      </c>
      <c r="DR12" s="36">
        <f>DQ12*DR$9*3+DQ12*DR$10*5+DQ12*DR$11*4</f>
        <v>0</v>
      </c>
      <c r="DS12" s="36">
        <v>0</v>
      </c>
      <c r="DT12" s="36">
        <f>DS12*DT$9*3+DS12*DT$10*5+DS12*DT$11*4</f>
        <v>0</v>
      </c>
      <c r="DU12" s="36">
        <v>0</v>
      </c>
      <c r="DV12" s="36">
        <f>DU12*DV$9*3+DU12*DV$10*5+DU12*DV$11*4</f>
        <v>0</v>
      </c>
      <c r="DW12" s="36">
        <v>0</v>
      </c>
      <c r="DX12" s="36">
        <f>DW12*DX$9*3+DW12*DX$10*5+DW12*DX$11*4</f>
        <v>0</v>
      </c>
      <c r="DY12" s="36">
        <v>0</v>
      </c>
      <c r="DZ12" s="36">
        <f>DY12*DZ$9*3+DY12*DZ$10*5+DY12*DZ$11*4</f>
        <v>0</v>
      </c>
      <c r="EA12" s="36">
        <v>0</v>
      </c>
      <c r="EB12" s="36">
        <f>EA12*EB$9*3+EA12*EB$10*5+EA12*EB$11*4</f>
        <v>0</v>
      </c>
      <c r="EC12" s="36">
        <v>0</v>
      </c>
      <c r="ED12" s="36">
        <f>EC12*ED$9*3+EC12*ED$10*5+EC12*ED$11*4</f>
        <v>0</v>
      </c>
      <c r="EE12" s="36">
        <v>0</v>
      </c>
      <c r="EF12" s="36">
        <f>EE12*EF$9*3+EE12*EF$10*5+EE12*EF$11*4</f>
        <v>0</v>
      </c>
      <c r="EG12" s="36">
        <v>0</v>
      </c>
      <c r="EH12" s="36">
        <f>EG12*EH$9*3+EG12*EH$10*5+EG12*EH$11*4</f>
        <v>0</v>
      </c>
      <c r="EI12" s="36">
        <v>0</v>
      </c>
      <c r="EJ12" s="36">
        <f>EI12*EJ$9*3+EI12*EJ$10*5+EI12*EJ$11*4</f>
        <v>0</v>
      </c>
      <c r="EK12" s="36">
        <v>0</v>
      </c>
      <c r="EL12" s="36">
        <f>EK12*EL$9*3+EK12*EL$10*5+EK12*EL$11*4</f>
        <v>0</v>
      </c>
      <c r="EM12" s="36">
        <v>0</v>
      </c>
      <c r="EN12" s="36">
        <f t="shared" ref="EN12:EN29" si="0">EM12*D$9*3+EM12*D$10*5+EM12*D$11*4</f>
        <v>0</v>
      </c>
      <c r="EO12" s="36">
        <v>0</v>
      </c>
      <c r="EP12" s="36">
        <f t="shared" ref="EP12:EP29" si="1">EO12*F$9*3+EO12*F$10*5+EO12*F$11*4</f>
        <v>0</v>
      </c>
      <c r="EQ12" s="36">
        <v>0</v>
      </c>
      <c r="ER12" s="36">
        <f t="shared" ref="ER12:ER29" si="2">EQ12*H$9*3+EQ12*H$10*5+EQ12*H$11*4</f>
        <v>0</v>
      </c>
      <c r="ES12" s="36">
        <v>0</v>
      </c>
      <c r="ET12" s="36">
        <f t="shared" ref="ET12:ET29" si="3">ES12*J$9*3+ES12*J$10*5+ES12*J$11*4</f>
        <v>0</v>
      </c>
      <c r="EU12" s="36">
        <v>0</v>
      </c>
      <c r="EV12" s="36">
        <f t="shared" ref="EV12:EV29" si="4">EU12*L$9*3+EU12*L$10*5+EU12*L$11*4</f>
        <v>0</v>
      </c>
      <c r="EW12" s="36">
        <v>0</v>
      </c>
      <c r="EX12" s="36">
        <f t="shared" ref="EX12:EX29" si="5">EW12*N$9*3+EW12*N$10*5+EW12*N$11*4</f>
        <v>0</v>
      </c>
      <c r="EY12" s="36">
        <v>0</v>
      </c>
      <c r="EZ12" s="36">
        <f t="shared" ref="EZ12:EZ29" si="6">EY12*P$9*3+EY12*P$10*5+EY12*P$11*4</f>
        <v>0</v>
      </c>
      <c r="FA12" s="36">
        <v>0</v>
      </c>
      <c r="FB12" s="36">
        <f t="shared" ref="FB12:FB29" si="7">FA12*R$9*3+FA12*R$10*5+FA12*R$11*4</f>
        <v>0</v>
      </c>
      <c r="FC12" s="36">
        <v>0</v>
      </c>
      <c r="FD12" s="36">
        <f t="shared" ref="FD12:FD29" si="8">FC12*T$9*3+FC12*T$10*5+FC12*T$11*4</f>
        <v>0</v>
      </c>
      <c r="FE12" s="36">
        <v>0</v>
      </c>
      <c r="FF12" s="36">
        <f t="shared" ref="FF12:FF29" si="9">FE12*V$9*3+FE12*V$10*5+FE12*V$11*4</f>
        <v>0</v>
      </c>
      <c r="FG12" s="36">
        <f t="shared" ref="FG12:FZ24" si="10">C12+W12+AQ12+BK12+CE12+CY12+DS12+EM12</f>
        <v>0</v>
      </c>
      <c r="FH12" s="36">
        <f t="shared" si="10"/>
        <v>0</v>
      </c>
      <c r="FI12" s="36">
        <f t="shared" si="10"/>
        <v>0</v>
      </c>
      <c r="FJ12" s="36">
        <f t="shared" si="10"/>
        <v>0</v>
      </c>
      <c r="FK12" s="36">
        <f t="shared" si="10"/>
        <v>0</v>
      </c>
      <c r="FL12" s="36">
        <f t="shared" si="10"/>
        <v>0</v>
      </c>
      <c r="FM12" s="36">
        <f t="shared" si="10"/>
        <v>212</v>
      </c>
      <c r="FN12" s="36">
        <f t="shared" si="10"/>
        <v>66969000</v>
      </c>
      <c r="FO12" s="36">
        <f t="shared" si="10"/>
        <v>0</v>
      </c>
      <c r="FP12" s="36">
        <f t="shared" si="10"/>
        <v>0</v>
      </c>
      <c r="FQ12" s="36">
        <f t="shared" si="10"/>
        <v>0</v>
      </c>
      <c r="FR12" s="36">
        <f t="shared" si="10"/>
        <v>0</v>
      </c>
      <c r="FS12" s="36">
        <f t="shared" si="10"/>
        <v>0</v>
      </c>
      <c r="FT12" s="36">
        <f t="shared" si="10"/>
        <v>0</v>
      </c>
      <c r="FU12" s="36">
        <f t="shared" si="10"/>
        <v>0</v>
      </c>
      <c r="FV12" s="36">
        <f t="shared" si="10"/>
        <v>0</v>
      </c>
      <c r="FW12" s="36">
        <f t="shared" si="10"/>
        <v>0</v>
      </c>
      <c r="FX12" s="36">
        <f t="shared" si="10"/>
        <v>0</v>
      </c>
      <c r="FY12" s="36">
        <f t="shared" si="10"/>
        <v>0</v>
      </c>
      <c r="FZ12" s="36">
        <f t="shared" si="10"/>
        <v>0</v>
      </c>
      <c r="GA12" s="36">
        <f>FG12+FK12+FO12+FS12+FW12</f>
        <v>0</v>
      </c>
      <c r="GB12" s="36">
        <f>FH12+FL12+FP12+FT12+FX12</f>
        <v>0</v>
      </c>
      <c r="GC12" s="36">
        <f>FI12+FM12+FQ12+FU12+FY12</f>
        <v>212</v>
      </c>
      <c r="GD12" s="36">
        <f>FJ12+FN12+FR12+FV12+FZ12</f>
        <v>66969000</v>
      </c>
      <c r="GE12" s="36">
        <f>GA12+GC12</f>
        <v>212</v>
      </c>
      <c r="GF12" s="36">
        <f>GB12+GD12</f>
        <v>66969000</v>
      </c>
    </row>
    <row r="13" spans="1:188" s="22" customFormat="1" ht="12.75" customHeight="1" x14ac:dyDescent="0.2">
      <c r="A13" s="37">
        <v>2</v>
      </c>
      <c r="B13" s="46" t="s">
        <v>77</v>
      </c>
      <c r="C13" s="36">
        <v>0</v>
      </c>
      <c r="D13" s="36">
        <f t="shared" ref="D13:D29" si="11">C13*D$9*3+C13*D$10*5+C13*D$11*4</f>
        <v>0</v>
      </c>
      <c r="E13" s="36">
        <v>0</v>
      </c>
      <c r="F13" s="36">
        <f t="shared" ref="F13:F29" si="12">E13*F$9*3+E13*F$10*5+E13*F$11*4</f>
        <v>0</v>
      </c>
      <c r="G13" s="36">
        <v>0</v>
      </c>
      <c r="H13" s="36">
        <f t="shared" ref="H13:H29" si="13">G13*H$9*3+G13*H$10*5+G13*H$11*4</f>
        <v>0</v>
      </c>
      <c r="I13" s="36">
        <v>0</v>
      </c>
      <c r="J13" s="36">
        <f t="shared" ref="J13:J29" si="14">I13*J$9*3+I13*J$10*5+I13*J$11*4</f>
        <v>0</v>
      </c>
      <c r="K13" s="36">
        <v>0</v>
      </c>
      <c r="L13" s="36">
        <f t="shared" ref="L13:L29" si="15">K13*L$9*3+K13*L$10*5+K13*L$11*4</f>
        <v>0</v>
      </c>
      <c r="M13" s="36">
        <v>0</v>
      </c>
      <c r="N13" s="36">
        <f t="shared" ref="N13:N29" si="16">M13*N$9*3+M13*N$10*5+M13*N$11*4</f>
        <v>0</v>
      </c>
      <c r="O13" s="36">
        <v>0</v>
      </c>
      <c r="P13" s="36">
        <f t="shared" ref="P13:P29" si="17">O13*P$9*3+O13*P$10*5+O13*P$11*4</f>
        <v>0</v>
      </c>
      <c r="Q13" s="36">
        <v>0</v>
      </c>
      <c r="R13" s="36">
        <f t="shared" ref="R13:R29" si="18">Q13*R$9*3+Q13*R$10*5+Q13*R$11*4</f>
        <v>0</v>
      </c>
      <c r="S13" s="36">
        <v>0</v>
      </c>
      <c r="T13" s="36">
        <f t="shared" ref="T13:T29" si="19">S13*T$9*3+S13*T$10*5+S13*T$11*4</f>
        <v>0</v>
      </c>
      <c r="U13" s="36">
        <v>0</v>
      </c>
      <c r="V13" s="36">
        <f t="shared" ref="V13:V29" si="20">U13*V$9*3+U13*V$10*5+U13*V$11*4</f>
        <v>0</v>
      </c>
      <c r="W13" s="36">
        <v>0</v>
      </c>
      <c r="X13" s="36">
        <f t="shared" ref="X13:X29" si="21">W13*X$9*3+W13*X$10*5+W13*X$11*4</f>
        <v>0</v>
      </c>
      <c r="Y13" s="36">
        <v>0</v>
      </c>
      <c r="Z13" s="36">
        <f t="shared" ref="Z13:Z29" si="22">Y13*Z$9*3+Y13*Z$10*5+Y13*Z$11*4</f>
        <v>0</v>
      </c>
      <c r="AA13" s="36">
        <v>0</v>
      </c>
      <c r="AB13" s="36">
        <f t="shared" ref="AB13:AB29" si="23">AA13*AB$9*3+AA13*AB$10*5+AA13*AB$11*4</f>
        <v>0</v>
      </c>
      <c r="AC13" s="36">
        <v>0</v>
      </c>
      <c r="AD13" s="36">
        <f t="shared" ref="AD13:AD29" si="24">AC13*AD$9*3+AC13*AD$10*5+AC13*AD$11*4</f>
        <v>0</v>
      </c>
      <c r="AE13" s="36">
        <v>0</v>
      </c>
      <c r="AF13" s="36">
        <f t="shared" ref="AF13:AF29" si="25">AE13*AF$9*3+AE13*AF$10*5+AE13*AF$11*4</f>
        <v>0</v>
      </c>
      <c r="AG13" s="36">
        <v>91</v>
      </c>
      <c r="AH13" s="36">
        <f t="shared" ref="AH13:AH29" si="26">AG13*AH$9*3+AG13*AH$10*5+AG13*AH$11*4</f>
        <v>26994240</v>
      </c>
      <c r="AI13" s="36">
        <v>0</v>
      </c>
      <c r="AJ13" s="36">
        <f t="shared" ref="AJ13:AJ29" si="27">AI13*AJ$9*3+AI13*AJ$10*5+AI13*AJ$11*4</f>
        <v>0</v>
      </c>
      <c r="AK13" s="36">
        <v>0</v>
      </c>
      <c r="AL13" s="36">
        <f t="shared" ref="AL13:AL29" si="28">AK13*AL$9*3+AK13*AL$10*5+AK13*AL$11*4</f>
        <v>0</v>
      </c>
      <c r="AM13" s="36">
        <v>0</v>
      </c>
      <c r="AN13" s="36">
        <f t="shared" ref="AN13:AN29" si="29">AM13*AN$9*3+AM13*AN$10*5+AM13*AN$11*4</f>
        <v>0</v>
      </c>
      <c r="AO13" s="36">
        <v>0</v>
      </c>
      <c r="AP13" s="36">
        <f t="shared" ref="AP13:AP29" si="30">AO13*AP$9*3+AO13*AP$10*5+AO13*AP$11*4</f>
        <v>0</v>
      </c>
      <c r="AQ13" s="36">
        <v>0</v>
      </c>
      <c r="AR13" s="36">
        <f t="shared" ref="AR13:AR29" si="31">AQ13*AR$9*3+AQ13*AR$10*5+AQ13*AR$11*4</f>
        <v>0</v>
      </c>
      <c r="AS13" s="36">
        <v>0</v>
      </c>
      <c r="AT13" s="36">
        <f t="shared" ref="AT13:AT29" si="32">AS13*AT$9*3+AS13*AT$10*5+AS13*AT$11*4</f>
        <v>0</v>
      </c>
      <c r="AU13" s="36">
        <v>0</v>
      </c>
      <c r="AV13" s="36">
        <f t="shared" ref="AV13:AV29" si="33">AU13*AV$9*3+AU13*AV$10*5+AU13*AV$11*4</f>
        <v>0</v>
      </c>
      <c r="AW13" s="36">
        <v>0</v>
      </c>
      <c r="AX13" s="36">
        <f t="shared" ref="AX13:AX29" si="34">AW13*AX$9*3+AW13*AX$10*5+AW13*AX$11*4</f>
        <v>0</v>
      </c>
      <c r="AY13" s="36">
        <v>0</v>
      </c>
      <c r="AZ13" s="36">
        <f t="shared" ref="AZ13:AZ29" si="35">AY13*AZ$9*3+AY13*AZ$10*5+AY13*AZ$11*4</f>
        <v>0</v>
      </c>
      <c r="BA13" s="36">
        <v>0</v>
      </c>
      <c r="BB13" s="36">
        <f t="shared" ref="BB13:BB29" si="36">BA13*BB$9*3+BA13*BB$10*5+BA13*BB$11*4</f>
        <v>0</v>
      </c>
      <c r="BC13" s="36">
        <v>0</v>
      </c>
      <c r="BD13" s="36">
        <f t="shared" ref="BD13:BD29" si="37">BC13*BD$9*3+BC13*BD$10*5+BC13*BD$11*4</f>
        <v>0</v>
      </c>
      <c r="BE13" s="36">
        <v>0</v>
      </c>
      <c r="BF13" s="36">
        <f t="shared" ref="BF13:BF29" si="38">BE13*BF$9*3+BE13*BF$10*5+BE13*BF$11*4</f>
        <v>0</v>
      </c>
      <c r="BG13" s="36">
        <v>0</v>
      </c>
      <c r="BH13" s="36">
        <f t="shared" ref="BH13:BH29" si="39">BG13*BH$9*3+BG13*BH$10*5+BG13*BH$11*4</f>
        <v>0</v>
      </c>
      <c r="BI13" s="36">
        <v>0</v>
      </c>
      <c r="BJ13" s="36">
        <f t="shared" ref="BJ13:BJ29" si="40">BI13*BJ$9*3+BI13*BJ$10*5+BI13*BJ$11*4</f>
        <v>0</v>
      </c>
      <c r="BK13" s="36">
        <v>0</v>
      </c>
      <c r="BL13" s="36">
        <f t="shared" ref="BL13:BL29" si="41">BK13*BL$9*3+BK13*BL$10*5+BK13*BL$11*4</f>
        <v>0</v>
      </c>
      <c r="BM13" s="36">
        <v>0</v>
      </c>
      <c r="BN13" s="36">
        <f t="shared" ref="BN13:BN29" si="42">BM13*BN$9*3+BM13*BN$10*5+BM13*BN$11*4</f>
        <v>0</v>
      </c>
      <c r="BO13" s="36">
        <v>0</v>
      </c>
      <c r="BP13" s="36">
        <f t="shared" ref="BP13:BP29" si="43">BO13*BP$9*3+BO13*BP$10*5+BO13*BP$11*4</f>
        <v>0</v>
      </c>
      <c r="BQ13" s="36">
        <v>0</v>
      </c>
      <c r="BR13" s="36">
        <f t="shared" ref="BR13:BR29" si="44">BQ13*BR$9*3+BQ13*BR$10*5+BQ13*BR$11*4</f>
        <v>0</v>
      </c>
      <c r="BS13" s="36">
        <v>0</v>
      </c>
      <c r="BT13" s="36">
        <f t="shared" ref="BT13:BT29" si="45">BS13*BT$9*3+BS13*BT$10*5+BS13*BT$11*4</f>
        <v>0</v>
      </c>
      <c r="BU13" s="36">
        <v>36</v>
      </c>
      <c r="BV13" s="36">
        <f t="shared" ref="BV13:BV29" si="46">BU13*BV$9*3+BU13*BV$10*5+BU13*BV$11*4</f>
        <v>13148784</v>
      </c>
      <c r="BW13" s="36">
        <v>0</v>
      </c>
      <c r="BX13" s="36">
        <f t="shared" ref="BX13:BX29" si="47">BW13*BX$9*3+BW13*BX$10*5+BW13*BX$11*4</f>
        <v>0</v>
      </c>
      <c r="BY13" s="36">
        <v>0</v>
      </c>
      <c r="BZ13" s="36">
        <f t="shared" ref="BZ13:BZ29" si="48">BY13*BZ$9*3+BY13*BZ$10*5+BY13*BZ$11*4</f>
        <v>0</v>
      </c>
      <c r="CA13" s="36">
        <v>0</v>
      </c>
      <c r="CB13" s="36">
        <f t="shared" ref="CB13:CB29" si="49">CA13*CB$9*3+CA13*CB$10*5+CA13*CB$11*4</f>
        <v>0</v>
      </c>
      <c r="CC13" s="36">
        <v>0</v>
      </c>
      <c r="CD13" s="36">
        <f t="shared" ref="CD13:CD29" si="50">CC13*CD$9*3+CC13*CD$10*5+CC13*CD$11*4</f>
        <v>0</v>
      </c>
      <c r="CE13" s="36">
        <v>0</v>
      </c>
      <c r="CF13" s="36">
        <f t="shared" ref="CF13:CF29" si="51">CE13*CF$9*3+CE13*CF$10*5+CE13*CF$11*4</f>
        <v>0</v>
      </c>
      <c r="CG13" s="36">
        <v>0</v>
      </c>
      <c r="CH13" s="36">
        <f t="shared" ref="CH13:CH29" si="52">CG13*CH$9*3+CG13*CH$10*5+CG13*CH$11*4</f>
        <v>0</v>
      </c>
      <c r="CI13" s="36">
        <v>0</v>
      </c>
      <c r="CJ13" s="36">
        <f t="shared" ref="CJ13:CJ29" si="53">CI13*CJ$9*3+CI13*CJ$10*5+CI13*CJ$11*4</f>
        <v>0</v>
      </c>
      <c r="CK13" s="36">
        <v>0</v>
      </c>
      <c r="CL13" s="36">
        <f t="shared" ref="CL13:CL29" si="54">CK13*CL$9*3+CK13*CL$10*5+CK13*CL$11*4</f>
        <v>0</v>
      </c>
      <c r="CM13" s="36">
        <v>0</v>
      </c>
      <c r="CN13" s="36">
        <f t="shared" ref="CN13:CN29" si="55">CM13*CN$9*3+CM13*CN$10*5+CM13*CN$11*4</f>
        <v>0</v>
      </c>
      <c r="CO13" s="36">
        <v>0</v>
      </c>
      <c r="CP13" s="36">
        <f t="shared" ref="CP13:CP29" si="56">CO13*CP$9*3+CO13*CP$10*5+CO13*CP$11*4</f>
        <v>0</v>
      </c>
      <c r="CQ13" s="36">
        <v>0</v>
      </c>
      <c r="CR13" s="36">
        <f t="shared" ref="CR13:CR29" si="57">CQ13*CR$9*3+CQ13*CR$10*5+CQ13*CR$11*4</f>
        <v>0</v>
      </c>
      <c r="CS13" s="36">
        <v>0</v>
      </c>
      <c r="CT13" s="36">
        <f t="shared" ref="CT13:CT29" si="58">CS13*CT$9*3+CS13*CT$10*5+CS13*CT$11*4</f>
        <v>0</v>
      </c>
      <c r="CU13" s="36">
        <v>0</v>
      </c>
      <c r="CV13" s="36">
        <f t="shared" ref="CV13:CV29" si="59">CU13*CV$9*3+CU13*CV$10*5+CU13*CV$11*4</f>
        <v>0</v>
      </c>
      <c r="CW13" s="36">
        <v>0</v>
      </c>
      <c r="CX13" s="36">
        <f t="shared" ref="CX13:CX29" si="60">CW13*CX$9*3+CW13*CX$10*5+CW13*CX$11*4</f>
        <v>0</v>
      </c>
      <c r="CY13" s="36">
        <v>0</v>
      </c>
      <c r="CZ13" s="36">
        <f t="shared" ref="CZ13:CZ29" si="61">CY13*CZ$9*3+CY13*CZ$10*5+CY13*CZ$11*4</f>
        <v>0</v>
      </c>
      <c r="DA13" s="36">
        <v>0</v>
      </c>
      <c r="DB13" s="36">
        <f t="shared" ref="DB13:DB29" si="62">DA13*DB$9*3+DA13*DB$10*5+DA13*DB$11*4</f>
        <v>0</v>
      </c>
      <c r="DC13" s="36">
        <v>0</v>
      </c>
      <c r="DD13" s="36">
        <f t="shared" ref="DD13:DD29" si="63">DC13*DD$9*3+DC13*DD$10*5+DC13*DD$11*4</f>
        <v>0</v>
      </c>
      <c r="DE13" s="36">
        <v>0</v>
      </c>
      <c r="DF13" s="36">
        <f t="shared" ref="DF13:DF29" si="64">DE13*DF$9*3+DE13*DF$10*5+DE13*DF$11*4</f>
        <v>0</v>
      </c>
      <c r="DG13" s="36">
        <v>0</v>
      </c>
      <c r="DH13" s="36">
        <f t="shared" ref="DH13:DH29" si="65">DG13*DH$9*3+DG13*DH$10*5+DG13*DH$11*4</f>
        <v>0</v>
      </c>
      <c r="DI13" s="36">
        <v>0</v>
      </c>
      <c r="DJ13" s="36">
        <f t="shared" ref="DJ13:DJ29" si="66">DI13*DJ$9*3+DI13*DJ$10*5+DI13*DJ$11*4</f>
        <v>0</v>
      </c>
      <c r="DK13" s="36">
        <v>0</v>
      </c>
      <c r="DL13" s="36">
        <f t="shared" ref="DL13:DL29" si="67">DK13*DL$9*3+DK13*DL$10*5+DK13*DL$11*4</f>
        <v>0</v>
      </c>
      <c r="DM13" s="36">
        <v>0</v>
      </c>
      <c r="DN13" s="36">
        <f t="shared" ref="DN13:DN29" si="68">DM13*DN$9*3+DM13*DN$10*5+DM13*DN$11*4</f>
        <v>0</v>
      </c>
      <c r="DO13" s="36">
        <v>0</v>
      </c>
      <c r="DP13" s="36">
        <f t="shared" ref="DP13:DP29" si="69">DO13*DP$9*3+DO13*DP$10*5+DO13*DP$11*4</f>
        <v>0</v>
      </c>
      <c r="DQ13" s="36">
        <v>0</v>
      </c>
      <c r="DR13" s="36">
        <f t="shared" ref="DR13:DR29" si="70">DQ13*DR$9*3+DQ13*DR$10*5+DQ13*DR$11*4</f>
        <v>0</v>
      </c>
      <c r="DS13" s="36">
        <v>0</v>
      </c>
      <c r="DT13" s="36">
        <f t="shared" ref="DT13:DT29" si="71">DS13*DT$9*3+DS13*DT$10*5+DS13*DT$11*4</f>
        <v>0</v>
      </c>
      <c r="DU13" s="36">
        <v>0</v>
      </c>
      <c r="DV13" s="36">
        <f t="shared" ref="DV13:DV29" si="72">DU13*DV$9*3+DU13*DV$10*5+DU13*DV$11*4</f>
        <v>0</v>
      </c>
      <c r="DW13" s="36">
        <v>0</v>
      </c>
      <c r="DX13" s="36">
        <f t="shared" ref="DX13:DX29" si="73">DW13*DX$9*3+DW13*DX$10*5+DW13*DX$11*4</f>
        <v>0</v>
      </c>
      <c r="DY13" s="36">
        <v>0</v>
      </c>
      <c r="DZ13" s="36">
        <f t="shared" ref="DZ13:DZ29" si="74">DY13*DZ$9*3+DY13*DZ$10*5+DY13*DZ$11*4</f>
        <v>0</v>
      </c>
      <c r="EA13" s="36">
        <v>0</v>
      </c>
      <c r="EB13" s="36">
        <f t="shared" ref="EB13:EB29" si="75">EA13*EB$9*3+EA13*EB$10*5+EA13*EB$11*4</f>
        <v>0</v>
      </c>
      <c r="EC13" s="36">
        <v>0</v>
      </c>
      <c r="ED13" s="36">
        <f t="shared" ref="ED13:ED29" si="76">EC13*ED$9*3+EC13*ED$10*5+EC13*ED$11*4</f>
        <v>0</v>
      </c>
      <c r="EE13" s="36">
        <v>0</v>
      </c>
      <c r="EF13" s="36">
        <f t="shared" ref="EF13:EF29" si="77">EE13*EF$9*3+EE13*EF$10*5+EE13*EF$11*4</f>
        <v>0</v>
      </c>
      <c r="EG13" s="36">
        <v>0</v>
      </c>
      <c r="EH13" s="36">
        <f t="shared" ref="EH13:EH29" si="78">EG13*EH$9*3+EG13*EH$10*5+EG13*EH$11*4</f>
        <v>0</v>
      </c>
      <c r="EI13" s="36">
        <v>0</v>
      </c>
      <c r="EJ13" s="36">
        <f t="shared" ref="EJ13:EJ29" si="79">EI13*EJ$9*3+EI13*EJ$10*5+EI13*EJ$11*4</f>
        <v>0</v>
      </c>
      <c r="EK13" s="36">
        <v>0</v>
      </c>
      <c r="EL13" s="36">
        <f t="shared" ref="EL13:EL29" si="80">EK13*EL$9*3+EK13*EL$10*5+EK13*EL$11*4</f>
        <v>0</v>
      </c>
      <c r="EM13" s="36">
        <v>0</v>
      </c>
      <c r="EN13" s="36">
        <f t="shared" si="0"/>
        <v>0</v>
      </c>
      <c r="EO13" s="36">
        <v>0</v>
      </c>
      <c r="EP13" s="36">
        <f t="shared" si="1"/>
        <v>0</v>
      </c>
      <c r="EQ13" s="36">
        <v>0</v>
      </c>
      <c r="ER13" s="36">
        <f t="shared" si="2"/>
        <v>0</v>
      </c>
      <c r="ES13" s="36">
        <v>0</v>
      </c>
      <c r="ET13" s="36">
        <f t="shared" si="3"/>
        <v>0</v>
      </c>
      <c r="EU13" s="36">
        <v>0</v>
      </c>
      <c r="EV13" s="36">
        <f t="shared" si="4"/>
        <v>0</v>
      </c>
      <c r="EW13" s="36">
        <v>0</v>
      </c>
      <c r="EX13" s="36">
        <f t="shared" si="5"/>
        <v>0</v>
      </c>
      <c r="EY13" s="36">
        <v>0</v>
      </c>
      <c r="EZ13" s="36">
        <f t="shared" si="6"/>
        <v>0</v>
      </c>
      <c r="FA13" s="36">
        <v>0</v>
      </c>
      <c r="FB13" s="36">
        <f t="shared" si="7"/>
        <v>0</v>
      </c>
      <c r="FC13" s="36">
        <v>0</v>
      </c>
      <c r="FD13" s="36">
        <f t="shared" si="8"/>
        <v>0</v>
      </c>
      <c r="FE13" s="36">
        <v>0</v>
      </c>
      <c r="FF13" s="36">
        <f t="shared" si="9"/>
        <v>0</v>
      </c>
      <c r="FG13" s="36">
        <f t="shared" si="10"/>
        <v>0</v>
      </c>
      <c r="FH13" s="36">
        <f t="shared" si="10"/>
        <v>0</v>
      </c>
      <c r="FI13" s="36">
        <f t="shared" si="10"/>
        <v>0</v>
      </c>
      <c r="FJ13" s="36">
        <f t="shared" si="10"/>
        <v>0</v>
      </c>
      <c r="FK13" s="36">
        <f t="shared" si="10"/>
        <v>0</v>
      </c>
      <c r="FL13" s="36">
        <f t="shared" si="10"/>
        <v>0</v>
      </c>
      <c r="FM13" s="36">
        <f t="shared" si="10"/>
        <v>0</v>
      </c>
      <c r="FN13" s="36">
        <f t="shared" si="10"/>
        <v>0</v>
      </c>
      <c r="FO13" s="36">
        <f t="shared" si="10"/>
        <v>0</v>
      </c>
      <c r="FP13" s="36">
        <f t="shared" si="10"/>
        <v>0</v>
      </c>
      <c r="FQ13" s="36">
        <f t="shared" si="10"/>
        <v>127</v>
      </c>
      <c r="FR13" s="36">
        <f t="shared" si="10"/>
        <v>40143024</v>
      </c>
      <c r="FS13" s="36">
        <f t="shared" si="10"/>
        <v>0</v>
      </c>
      <c r="FT13" s="36">
        <f t="shared" si="10"/>
        <v>0</v>
      </c>
      <c r="FU13" s="36">
        <f t="shared" si="10"/>
        <v>0</v>
      </c>
      <c r="FV13" s="36">
        <f t="shared" si="10"/>
        <v>0</v>
      </c>
      <c r="FW13" s="36">
        <f t="shared" si="10"/>
        <v>0</v>
      </c>
      <c r="FX13" s="36">
        <f t="shared" si="10"/>
        <v>0</v>
      </c>
      <c r="FY13" s="36">
        <f t="shared" si="10"/>
        <v>0</v>
      </c>
      <c r="FZ13" s="36">
        <f t="shared" si="10"/>
        <v>0</v>
      </c>
      <c r="GA13" s="36">
        <f t="shared" ref="GA13:GD29" si="81">FG13+FK13+FO13+FS13+FW13</f>
        <v>0</v>
      </c>
      <c r="GB13" s="36">
        <f t="shared" si="81"/>
        <v>0</v>
      </c>
      <c r="GC13" s="36">
        <f t="shared" si="81"/>
        <v>127</v>
      </c>
      <c r="GD13" s="36">
        <f t="shared" si="81"/>
        <v>40143024</v>
      </c>
      <c r="GE13" s="36">
        <f t="shared" ref="GE13:GF29" si="82">GA13+GC13</f>
        <v>127</v>
      </c>
      <c r="GF13" s="36">
        <f t="shared" si="82"/>
        <v>40143024</v>
      </c>
    </row>
    <row r="14" spans="1:188" s="22" customFormat="1" ht="12.75" customHeight="1" x14ac:dyDescent="0.2">
      <c r="A14" s="37">
        <v>3</v>
      </c>
      <c r="B14" s="46" t="s">
        <v>78</v>
      </c>
      <c r="C14" s="36">
        <v>0</v>
      </c>
      <c r="D14" s="36">
        <f t="shared" si="11"/>
        <v>0</v>
      </c>
      <c r="E14" s="36">
        <v>0</v>
      </c>
      <c r="F14" s="36">
        <f t="shared" si="12"/>
        <v>0</v>
      </c>
      <c r="G14" s="36">
        <v>0</v>
      </c>
      <c r="H14" s="36">
        <f t="shared" si="13"/>
        <v>0</v>
      </c>
      <c r="I14" s="36">
        <v>58</v>
      </c>
      <c r="J14" s="36">
        <f t="shared" si="14"/>
        <v>18300624</v>
      </c>
      <c r="K14" s="36">
        <v>0</v>
      </c>
      <c r="L14" s="36">
        <f t="shared" si="15"/>
        <v>0</v>
      </c>
      <c r="M14" s="36">
        <v>368</v>
      </c>
      <c r="N14" s="36">
        <f t="shared" si="16"/>
        <v>132700800</v>
      </c>
      <c r="O14" s="36">
        <v>0</v>
      </c>
      <c r="P14" s="36">
        <f t="shared" si="17"/>
        <v>0</v>
      </c>
      <c r="Q14" s="36">
        <v>0</v>
      </c>
      <c r="R14" s="36">
        <f t="shared" si="18"/>
        <v>0</v>
      </c>
      <c r="S14" s="36">
        <v>0</v>
      </c>
      <c r="T14" s="36">
        <f t="shared" si="19"/>
        <v>0</v>
      </c>
      <c r="U14" s="36">
        <v>0</v>
      </c>
      <c r="V14" s="36">
        <f t="shared" si="20"/>
        <v>0</v>
      </c>
      <c r="W14" s="36">
        <v>0</v>
      </c>
      <c r="X14" s="36">
        <f t="shared" si="21"/>
        <v>0</v>
      </c>
      <c r="Y14" s="36">
        <v>0</v>
      </c>
      <c r="Z14" s="36">
        <f t="shared" si="22"/>
        <v>0</v>
      </c>
      <c r="AA14" s="36">
        <v>0</v>
      </c>
      <c r="AB14" s="36">
        <f t="shared" si="23"/>
        <v>0</v>
      </c>
      <c r="AC14" s="36">
        <v>0</v>
      </c>
      <c r="AD14" s="36">
        <f t="shared" si="24"/>
        <v>0</v>
      </c>
      <c r="AE14" s="36">
        <v>0</v>
      </c>
      <c r="AF14" s="36">
        <f t="shared" si="25"/>
        <v>0</v>
      </c>
      <c r="AG14" s="36">
        <v>0</v>
      </c>
      <c r="AH14" s="36">
        <f t="shared" si="26"/>
        <v>0</v>
      </c>
      <c r="AI14" s="36">
        <v>0</v>
      </c>
      <c r="AJ14" s="36">
        <f t="shared" si="27"/>
        <v>0</v>
      </c>
      <c r="AK14" s="36">
        <v>0</v>
      </c>
      <c r="AL14" s="36">
        <f t="shared" si="28"/>
        <v>0</v>
      </c>
      <c r="AM14" s="36">
        <v>0</v>
      </c>
      <c r="AN14" s="36">
        <f t="shared" si="29"/>
        <v>0</v>
      </c>
      <c r="AO14" s="36">
        <v>0</v>
      </c>
      <c r="AP14" s="36">
        <f t="shared" si="30"/>
        <v>0</v>
      </c>
      <c r="AQ14" s="36">
        <v>0</v>
      </c>
      <c r="AR14" s="36">
        <f t="shared" si="31"/>
        <v>0</v>
      </c>
      <c r="AS14" s="36">
        <v>0</v>
      </c>
      <c r="AT14" s="36">
        <f t="shared" si="32"/>
        <v>0</v>
      </c>
      <c r="AU14" s="36">
        <v>0</v>
      </c>
      <c r="AV14" s="36">
        <f t="shared" si="33"/>
        <v>0</v>
      </c>
      <c r="AW14" s="36">
        <v>0</v>
      </c>
      <c r="AX14" s="36">
        <f t="shared" si="34"/>
        <v>0</v>
      </c>
      <c r="AY14" s="36">
        <v>0</v>
      </c>
      <c r="AZ14" s="36">
        <f t="shared" si="35"/>
        <v>0</v>
      </c>
      <c r="BA14" s="36">
        <v>35</v>
      </c>
      <c r="BB14" s="36">
        <f t="shared" si="36"/>
        <v>12783540</v>
      </c>
      <c r="BC14" s="36">
        <v>0</v>
      </c>
      <c r="BD14" s="36">
        <f t="shared" si="37"/>
        <v>0</v>
      </c>
      <c r="BE14" s="36">
        <v>0</v>
      </c>
      <c r="BF14" s="36">
        <f t="shared" si="38"/>
        <v>0</v>
      </c>
      <c r="BG14" s="36">
        <v>0</v>
      </c>
      <c r="BH14" s="36">
        <f t="shared" si="39"/>
        <v>0</v>
      </c>
      <c r="BI14" s="36">
        <v>0</v>
      </c>
      <c r="BJ14" s="36">
        <f t="shared" si="40"/>
        <v>0</v>
      </c>
      <c r="BK14" s="36">
        <v>0</v>
      </c>
      <c r="BL14" s="36">
        <f t="shared" si="41"/>
        <v>0</v>
      </c>
      <c r="BM14" s="36">
        <v>0</v>
      </c>
      <c r="BN14" s="36">
        <f t="shared" si="42"/>
        <v>0</v>
      </c>
      <c r="BO14" s="36">
        <v>0</v>
      </c>
      <c r="BP14" s="36">
        <f t="shared" si="43"/>
        <v>0</v>
      </c>
      <c r="BQ14" s="36">
        <v>0</v>
      </c>
      <c r="BR14" s="36">
        <f t="shared" si="44"/>
        <v>0</v>
      </c>
      <c r="BS14" s="36">
        <v>0</v>
      </c>
      <c r="BT14" s="36">
        <f t="shared" si="45"/>
        <v>0</v>
      </c>
      <c r="BU14" s="36">
        <v>133</v>
      </c>
      <c r="BV14" s="36">
        <f t="shared" si="46"/>
        <v>48577452</v>
      </c>
      <c r="BW14" s="36">
        <v>0</v>
      </c>
      <c r="BX14" s="36">
        <f t="shared" si="47"/>
        <v>0</v>
      </c>
      <c r="BY14" s="36">
        <v>0</v>
      </c>
      <c r="BZ14" s="36">
        <f t="shared" si="48"/>
        <v>0</v>
      </c>
      <c r="CA14" s="36">
        <v>0</v>
      </c>
      <c r="CB14" s="36">
        <f t="shared" si="49"/>
        <v>0</v>
      </c>
      <c r="CC14" s="36">
        <v>0</v>
      </c>
      <c r="CD14" s="36">
        <f t="shared" si="50"/>
        <v>0</v>
      </c>
      <c r="CE14" s="36">
        <v>0</v>
      </c>
      <c r="CF14" s="36">
        <f t="shared" si="51"/>
        <v>0</v>
      </c>
      <c r="CG14" s="36">
        <v>0</v>
      </c>
      <c r="CH14" s="36">
        <f t="shared" si="52"/>
        <v>0</v>
      </c>
      <c r="CI14" s="36">
        <v>0</v>
      </c>
      <c r="CJ14" s="36">
        <f t="shared" si="53"/>
        <v>0</v>
      </c>
      <c r="CK14" s="36">
        <v>0</v>
      </c>
      <c r="CL14" s="36">
        <f t="shared" si="54"/>
        <v>0</v>
      </c>
      <c r="CM14" s="36">
        <v>0</v>
      </c>
      <c r="CN14" s="36">
        <f t="shared" si="55"/>
        <v>0</v>
      </c>
      <c r="CO14" s="36">
        <v>0</v>
      </c>
      <c r="CP14" s="36">
        <f t="shared" si="56"/>
        <v>0</v>
      </c>
      <c r="CQ14" s="36">
        <v>0</v>
      </c>
      <c r="CR14" s="36">
        <f t="shared" si="57"/>
        <v>0</v>
      </c>
      <c r="CS14" s="36">
        <v>0</v>
      </c>
      <c r="CT14" s="36">
        <f t="shared" si="58"/>
        <v>0</v>
      </c>
      <c r="CU14" s="36">
        <v>0</v>
      </c>
      <c r="CV14" s="36">
        <f t="shared" si="59"/>
        <v>0</v>
      </c>
      <c r="CW14" s="36">
        <v>0</v>
      </c>
      <c r="CX14" s="36">
        <f t="shared" si="60"/>
        <v>0</v>
      </c>
      <c r="CY14" s="36">
        <v>0</v>
      </c>
      <c r="CZ14" s="36">
        <f t="shared" si="61"/>
        <v>0</v>
      </c>
      <c r="DA14" s="36">
        <v>0</v>
      </c>
      <c r="DB14" s="36">
        <f t="shared" si="62"/>
        <v>0</v>
      </c>
      <c r="DC14" s="36">
        <v>0</v>
      </c>
      <c r="DD14" s="36">
        <f t="shared" si="63"/>
        <v>0</v>
      </c>
      <c r="DE14" s="36">
        <v>0</v>
      </c>
      <c r="DF14" s="36">
        <f t="shared" si="64"/>
        <v>0</v>
      </c>
      <c r="DG14" s="36">
        <v>0</v>
      </c>
      <c r="DH14" s="36">
        <f t="shared" si="65"/>
        <v>0</v>
      </c>
      <c r="DI14" s="36">
        <v>0</v>
      </c>
      <c r="DJ14" s="36">
        <f t="shared" si="66"/>
        <v>0</v>
      </c>
      <c r="DK14" s="36">
        <v>0</v>
      </c>
      <c r="DL14" s="36">
        <f t="shared" si="67"/>
        <v>0</v>
      </c>
      <c r="DM14" s="36">
        <v>0</v>
      </c>
      <c r="DN14" s="36">
        <f t="shared" si="68"/>
        <v>0</v>
      </c>
      <c r="DO14" s="36">
        <v>0</v>
      </c>
      <c r="DP14" s="36">
        <f t="shared" si="69"/>
        <v>0</v>
      </c>
      <c r="DQ14" s="36">
        <v>0</v>
      </c>
      <c r="DR14" s="36">
        <f t="shared" si="70"/>
        <v>0</v>
      </c>
      <c r="DS14" s="36">
        <v>0</v>
      </c>
      <c r="DT14" s="36">
        <f t="shared" si="71"/>
        <v>0</v>
      </c>
      <c r="DU14" s="36">
        <v>0</v>
      </c>
      <c r="DV14" s="36">
        <f t="shared" si="72"/>
        <v>0</v>
      </c>
      <c r="DW14" s="36">
        <v>0</v>
      </c>
      <c r="DX14" s="36">
        <f t="shared" si="73"/>
        <v>0</v>
      </c>
      <c r="DY14" s="36">
        <v>0</v>
      </c>
      <c r="DZ14" s="36">
        <f t="shared" si="74"/>
        <v>0</v>
      </c>
      <c r="EA14" s="36">
        <v>0</v>
      </c>
      <c r="EB14" s="36">
        <f t="shared" si="75"/>
        <v>0</v>
      </c>
      <c r="EC14" s="36">
        <v>0</v>
      </c>
      <c r="ED14" s="36">
        <f t="shared" si="76"/>
        <v>0</v>
      </c>
      <c r="EE14" s="36">
        <v>0</v>
      </c>
      <c r="EF14" s="36">
        <f t="shared" si="77"/>
        <v>0</v>
      </c>
      <c r="EG14" s="36">
        <v>0</v>
      </c>
      <c r="EH14" s="36">
        <f t="shared" si="78"/>
        <v>0</v>
      </c>
      <c r="EI14" s="36">
        <v>0</v>
      </c>
      <c r="EJ14" s="36">
        <f t="shared" si="79"/>
        <v>0</v>
      </c>
      <c r="EK14" s="36">
        <v>0</v>
      </c>
      <c r="EL14" s="36">
        <f t="shared" si="80"/>
        <v>0</v>
      </c>
      <c r="EM14" s="36">
        <v>0</v>
      </c>
      <c r="EN14" s="36">
        <f t="shared" si="0"/>
        <v>0</v>
      </c>
      <c r="EO14" s="36">
        <v>0</v>
      </c>
      <c r="EP14" s="36">
        <f t="shared" si="1"/>
        <v>0</v>
      </c>
      <c r="EQ14" s="36">
        <v>0</v>
      </c>
      <c r="ER14" s="36">
        <f t="shared" si="2"/>
        <v>0</v>
      </c>
      <c r="ES14" s="36">
        <v>0</v>
      </c>
      <c r="ET14" s="36">
        <f t="shared" si="3"/>
        <v>0</v>
      </c>
      <c r="EU14" s="36">
        <v>0</v>
      </c>
      <c r="EV14" s="36">
        <f t="shared" si="4"/>
        <v>0</v>
      </c>
      <c r="EW14" s="36">
        <v>0</v>
      </c>
      <c r="EX14" s="36">
        <f t="shared" si="5"/>
        <v>0</v>
      </c>
      <c r="EY14" s="36">
        <v>0</v>
      </c>
      <c r="EZ14" s="36">
        <f t="shared" si="6"/>
        <v>0</v>
      </c>
      <c r="FA14" s="36">
        <v>0</v>
      </c>
      <c r="FB14" s="36">
        <f t="shared" si="7"/>
        <v>0</v>
      </c>
      <c r="FC14" s="36">
        <v>0</v>
      </c>
      <c r="FD14" s="36">
        <f t="shared" si="8"/>
        <v>0</v>
      </c>
      <c r="FE14" s="36">
        <v>0</v>
      </c>
      <c r="FF14" s="36">
        <f t="shared" si="9"/>
        <v>0</v>
      </c>
      <c r="FG14" s="36">
        <f t="shared" si="10"/>
        <v>0</v>
      </c>
      <c r="FH14" s="36">
        <f t="shared" si="10"/>
        <v>0</v>
      </c>
      <c r="FI14" s="36">
        <f t="shared" si="10"/>
        <v>0</v>
      </c>
      <c r="FJ14" s="36">
        <f t="shared" si="10"/>
        <v>0</v>
      </c>
      <c r="FK14" s="36">
        <f t="shared" si="10"/>
        <v>0</v>
      </c>
      <c r="FL14" s="36">
        <f t="shared" si="10"/>
        <v>0</v>
      </c>
      <c r="FM14" s="36">
        <f t="shared" si="10"/>
        <v>58</v>
      </c>
      <c r="FN14" s="36">
        <f t="shared" si="10"/>
        <v>18300624</v>
      </c>
      <c r="FO14" s="36">
        <f t="shared" si="10"/>
        <v>0</v>
      </c>
      <c r="FP14" s="36">
        <f t="shared" si="10"/>
        <v>0</v>
      </c>
      <c r="FQ14" s="36">
        <f t="shared" si="10"/>
        <v>536</v>
      </c>
      <c r="FR14" s="36">
        <f t="shared" si="10"/>
        <v>194061792</v>
      </c>
      <c r="FS14" s="36">
        <f t="shared" si="10"/>
        <v>0</v>
      </c>
      <c r="FT14" s="36">
        <f t="shared" si="10"/>
        <v>0</v>
      </c>
      <c r="FU14" s="36">
        <f t="shared" si="10"/>
        <v>0</v>
      </c>
      <c r="FV14" s="36">
        <f t="shared" si="10"/>
        <v>0</v>
      </c>
      <c r="FW14" s="36">
        <f t="shared" si="10"/>
        <v>0</v>
      </c>
      <c r="FX14" s="36">
        <f t="shared" si="10"/>
        <v>0</v>
      </c>
      <c r="FY14" s="36">
        <f t="shared" si="10"/>
        <v>0</v>
      </c>
      <c r="FZ14" s="36">
        <f t="shared" si="10"/>
        <v>0</v>
      </c>
      <c r="GA14" s="36">
        <f t="shared" si="81"/>
        <v>0</v>
      </c>
      <c r="GB14" s="36">
        <f t="shared" si="81"/>
        <v>0</v>
      </c>
      <c r="GC14" s="36">
        <f t="shared" si="81"/>
        <v>594</v>
      </c>
      <c r="GD14" s="36">
        <f t="shared" si="81"/>
        <v>212362416</v>
      </c>
      <c r="GE14" s="36">
        <f t="shared" si="82"/>
        <v>594</v>
      </c>
      <c r="GF14" s="36">
        <f t="shared" si="82"/>
        <v>212362416</v>
      </c>
    </row>
    <row r="15" spans="1:188" s="22" customFormat="1" ht="12.75" customHeight="1" x14ac:dyDescent="0.2">
      <c r="A15" s="37">
        <v>4</v>
      </c>
      <c r="B15" s="46" t="s">
        <v>79</v>
      </c>
      <c r="C15" s="36">
        <v>0</v>
      </c>
      <c r="D15" s="36">
        <f t="shared" si="11"/>
        <v>0</v>
      </c>
      <c r="E15" s="36">
        <v>0</v>
      </c>
      <c r="F15" s="36">
        <f t="shared" si="12"/>
        <v>0</v>
      </c>
      <c r="G15" s="36">
        <v>0</v>
      </c>
      <c r="H15" s="36">
        <f t="shared" si="13"/>
        <v>0</v>
      </c>
      <c r="I15" s="36">
        <v>0</v>
      </c>
      <c r="J15" s="36">
        <f t="shared" si="14"/>
        <v>0</v>
      </c>
      <c r="K15" s="36">
        <v>0</v>
      </c>
      <c r="L15" s="36">
        <f t="shared" si="15"/>
        <v>0</v>
      </c>
      <c r="M15" s="36">
        <v>1931</v>
      </c>
      <c r="N15" s="36">
        <f t="shared" si="16"/>
        <v>696318600</v>
      </c>
      <c r="O15" s="36">
        <v>0</v>
      </c>
      <c r="P15" s="36">
        <f t="shared" si="17"/>
        <v>0</v>
      </c>
      <c r="Q15" s="36">
        <v>0</v>
      </c>
      <c r="R15" s="36">
        <f t="shared" si="18"/>
        <v>0</v>
      </c>
      <c r="S15" s="36">
        <v>0</v>
      </c>
      <c r="T15" s="36">
        <f t="shared" si="19"/>
        <v>0</v>
      </c>
      <c r="U15" s="36">
        <v>0</v>
      </c>
      <c r="V15" s="36">
        <f t="shared" si="20"/>
        <v>0</v>
      </c>
      <c r="W15" s="36">
        <v>0</v>
      </c>
      <c r="X15" s="36">
        <f t="shared" si="21"/>
        <v>0</v>
      </c>
      <c r="Y15" s="36">
        <v>0</v>
      </c>
      <c r="Z15" s="36">
        <f t="shared" si="22"/>
        <v>0</v>
      </c>
      <c r="AA15" s="36">
        <v>0</v>
      </c>
      <c r="AB15" s="36">
        <f t="shared" si="23"/>
        <v>0</v>
      </c>
      <c r="AC15" s="36">
        <v>0</v>
      </c>
      <c r="AD15" s="36">
        <f t="shared" si="24"/>
        <v>0</v>
      </c>
      <c r="AE15" s="36">
        <v>0</v>
      </c>
      <c r="AF15" s="36">
        <f t="shared" si="25"/>
        <v>0</v>
      </c>
      <c r="AG15" s="36">
        <v>456</v>
      </c>
      <c r="AH15" s="36">
        <f t="shared" si="26"/>
        <v>135267840</v>
      </c>
      <c r="AI15" s="36">
        <v>0</v>
      </c>
      <c r="AJ15" s="36">
        <f t="shared" si="27"/>
        <v>0</v>
      </c>
      <c r="AK15" s="36">
        <v>0</v>
      </c>
      <c r="AL15" s="36">
        <f t="shared" si="28"/>
        <v>0</v>
      </c>
      <c r="AM15" s="36">
        <v>0</v>
      </c>
      <c r="AN15" s="36">
        <f t="shared" si="29"/>
        <v>0</v>
      </c>
      <c r="AO15" s="36">
        <v>0</v>
      </c>
      <c r="AP15" s="36">
        <f t="shared" si="30"/>
        <v>0</v>
      </c>
      <c r="AQ15" s="36">
        <v>0</v>
      </c>
      <c r="AR15" s="36">
        <f t="shared" si="31"/>
        <v>0</v>
      </c>
      <c r="AS15" s="36">
        <v>0</v>
      </c>
      <c r="AT15" s="36">
        <f t="shared" si="32"/>
        <v>0</v>
      </c>
      <c r="AU15" s="36">
        <v>0</v>
      </c>
      <c r="AV15" s="36">
        <f t="shared" si="33"/>
        <v>0</v>
      </c>
      <c r="AW15" s="36">
        <v>0</v>
      </c>
      <c r="AX15" s="36">
        <f t="shared" si="34"/>
        <v>0</v>
      </c>
      <c r="AY15" s="36">
        <v>0</v>
      </c>
      <c r="AZ15" s="36">
        <f t="shared" si="35"/>
        <v>0</v>
      </c>
      <c r="BA15" s="36">
        <v>0</v>
      </c>
      <c r="BB15" s="36">
        <f t="shared" si="36"/>
        <v>0</v>
      </c>
      <c r="BC15" s="36">
        <v>0</v>
      </c>
      <c r="BD15" s="36">
        <f t="shared" si="37"/>
        <v>0</v>
      </c>
      <c r="BE15" s="36">
        <v>0</v>
      </c>
      <c r="BF15" s="36">
        <f t="shared" si="38"/>
        <v>0</v>
      </c>
      <c r="BG15" s="36">
        <v>0</v>
      </c>
      <c r="BH15" s="36">
        <f t="shared" si="39"/>
        <v>0</v>
      </c>
      <c r="BI15" s="36">
        <v>0</v>
      </c>
      <c r="BJ15" s="36">
        <f t="shared" si="40"/>
        <v>0</v>
      </c>
      <c r="BK15" s="36">
        <v>0</v>
      </c>
      <c r="BL15" s="36">
        <f t="shared" si="41"/>
        <v>0</v>
      </c>
      <c r="BM15" s="36">
        <v>0</v>
      </c>
      <c r="BN15" s="36">
        <f t="shared" si="42"/>
        <v>0</v>
      </c>
      <c r="BO15" s="36">
        <v>0</v>
      </c>
      <c r="BP15" s="36">
        <f t="shared" si="43"/>
        <v>0</v>
      </c>
      <c r="BQ15" s="36">
        <v>0</v>
      </c>
      <c r="BR15" s="36">
        <f t="shared" si="44"/>
        <v>0</v>
      </c>
      <c r="BS15" s="36">
        <v>0</v>
      </c>
      <c r="BT15" s="36">
        <f t="shared" si="45"/>
        <v>0</v>
      </c>
      <c r="BU15" s="36">
        <v>419</v>
      </c>
      <c r="BV15" s="36">
        <f t="shared" si="46"/>
        <v>153037236</v>
      </c>
      <c r="BW15" s="36">
        <v>0</v>
      </c>
      <c r="BX15" s="36">
        <f t="shared" si="47"/>
        <v>0</v>
      </c>
      <c r="BY15" s="36">
        <v>0</v>
      </c>
      <c r="BZ15" s="36">
        <f t="shared" si="48"/>
        <v>0</v>
      </c>
      <c r="CA15" s="36">
        <v>0</v>
      </c>
      <c r="CB15" s="36">
        <f t="shared" si="49"/>
        <v>0</v>
      </c>
      <c r="CC15" s="36">
        <v>0</v>
      </c>
      <c r="CD15" s="36">
        <f t="shared" si="50"/>
        <v>0</v>
      </c>
      <c r="CE15" s="36">
        <v>0</v>
      </c>
      <c r="CF15" s="36">
        <f t="shared" si="51"/>
        <v>0</v>
      </c>
      <c r="CG15" s="36">
        <v>0</v>
      </c>
      <c r="CH15" s="36">
        <f t="shared" si="52"/>
        <v>0</v>
      </c>
      <c r="CI15" s="36">
        <v>0</v>
      </c>
      <c r="CJ15" s="36">
        <f t="shared" si="53"/>
        <v>0</v>
      </c>
      <c r="CK15" s="36">
        <v>0</v>
      </c>
      <c r="CL15" s="36">
        <f t="shared" si="54"/>
        <v>0</v>
      </c>
      <c r="CM15" s="36">
        <v>0</v>
      </c>
      <c r="CN15" s="36">
        <f t="shared" si="55"/>
        <v>0</v>
      </c>
      <c r="CO15" s="36">
        <v>0</v>
      </c>
      <c r="CP15" s="36">
        <f t="shared" si="56"/>
        <v>0</v>
      </c>
      <c r="CQ15" s="36">
        <v>0</v>
      </c>
      <c r="CR15" s="36">
        <f t="shared" si="57"/>
        <v>0</v>
      </c>
      <c r="CS15" s="36">
        <v>0</v>
      </c>
      <c r="CT15" s="36">
        <f t="shared" si="58"/>
        <v>0</v>
      </c>
      <c r="CU15" s="36">
        <v>0</v>
      </c>
      <c r="CV15" s="36">
        <f t="shared" si="59"/>
        <v>0</v>
      </c>
      <c r="CW15" s="36">
        <v>0</v>
      </c>
      <c r="CX15" s="36">
        <f t="shared" si="60"/>
        <v>0</v>
      </c>
      <c r="CY15" s="36">
        <v>0</v>
      </c>
      <c r="CZ15" s="36">
        <f t="shared" si="61"/>
        <v>0</v>
      </c>
      <c r="DA15" s="36">
        <v>0</v>
      </c>
      <c r="DB15" s="36">
        <f t="shared" si="62"/>
        <v>0</v>
      </c>
      <c r="DC15" s="36">
        <v>0</v>
      </c>
      <c r="DD15" s="36">
        <f t="shared" si="63"/>
        <v>0</v>
      </c>
      <c r="DE15" s="36">
        <v>0</v>
      </c>
      <c r="DF15" s="36">
        <f t="shared" si="64"/>
        <v>0</v>
      </c>
      <c r="DG15" s="36">
        <v>0</v>
      </c>
      <c r="DH15" s="36">
        <f t="shared" si="65"/>
        <v>0</v>
      </c>
      <c r="DI15" s="36">
        <v>0</v>
      </c>
      <c r="DJ15" s="36">
        <f t="shared" si="66"/>
        <v>0</v>
      </c>
      <c r="DK15" s="36">
        <v>0</v>
      </c>
      <c r="DL15" s="36">
        <f t="shared" si="67"/>
        <v>0</v>
      </c>
      <c r="DM15" s="36">
        <v>0</v>
      </c>
      <c r="DN15" s="36">
        <f t="shared" si="68"/>
        <v>0</v>
      </c>
      <c r="DO15" s="36">
        <v>0</v>
      </c>
      <c r="DP15" s="36">
        <f t="shared" si="69"/>
        <v>0</v>
      </c>
      <c r="DQ15" s="36">
        <v>0</v>
      </c>
      <c r="DR15" s="36">
        <f t="shared" si="70"/>
        <v>0</v>
      </c>
      <c r="DS15" s="36">
        <v>0</v>
      </c>
      <c r="DT15" s="36">
        <f t="shared" si="71"/>
        <v>0</v>
      </c>
      <c r="DU15" s="36">
        <v>4</v>
      </c>
      <c r="DV15" s="36">
        <f t="shared" si="72"/>
        <v>1248384</v>
      </c>
      <c r="DW15" s="36">
        <v>0</v>
      </c>
      <c r="DX15" s="36">
        <f t="shared" si="73"/>
        <v>0</v>
      </c>
      <c r="DY15" s="36">
        <v>0</v>
      </c>
      <c r="DZ15" s="36">
        <f t="shared" si="74"/>
        <v>0</v>
      </c>
      <c r="EA15" s="36">
        <v>0</v>
      </c>
      <c r="EB15" s="36">
        <f t="shared" si="75"/>
        <v>0</v>
      </c>
      <c r="EC15" s="36">
        <v>15</v>
      </c>
      <c r="ED15" s="36">
        <f t="shared" si="76"/>
        <v>11235600</v>
      </c>
      <c r="EE15" s="36">
        <v>0</v>
      </c>
      <c r="EF15" s="36">
        <f t="shared" si="77"/>
        <v>0</v>
      </c>
      <c r="EG15" s="36">
        <v>0</v>
      </c>
      <c r="EH15" s="36">
        <f t="shared" si="78"/>
        <v>0</v>
      </c>
      <c r="EI15" s="36">
        <v>0</v>
      </c>
      <c r="EJ15" s="36">
        <f t="shared" si="79"/>
        <v>0</v>
      </c>
      <c r="EK15" s="36">
        <v>0</v>
      </c>
      <c r="EL15" s="36">
        <f t="shared" si="80"/>
        <v>0</v>
      </c>
      <c r="EM15" s="36">
        <v>0</v>
      </c>
      <c r="EN15" s="36">
        <f t="shared" si="0"/>
        <v>0</v>
      </c>
      <c r="EO15" s="36">
        <v>0</v>
      </c>
      <c r="EP15" s="36">
        <f t="shared" si="1"/>
        <v>0</v>
      </c>
      <c r="EQ15" s="36">
        <v>0</v>
      </c>
      <c r="ER15" s="36">
        <f t="shared" si="2"/>
        <v>0</v>
      </c>
      <c r="ES15" s="36">
        <v>0</v>
      </c>
      <c r="ET15" s="36">
        <f t="shared" si="3"/>
        <v>0</v>
      </c>
      <c r="EU15" s="36">
        <v>0</v>
      </c>
      <c r="EV15" s="36">
        <f t="shared" si="4"/>
        <v>0</v>
      </c>
      <c r="EW15" s="36">
        <v>0</v>
      </c>
      <c r="EX15" s="36">
        <f t="shared" si="5"/>
        <v>0</v>
      </c>
      <c r="EY15" s="36">
        <v>0</v>
      </c>
      <c r="EZ15" s="36">
        <f t="shared" si="6"/>
        <v>0</v>
      </c>
      <c r="FA15" s="36">
        <v>0</v>
      </c>
      <c r="FB15" s="36">
        <f t="shared" si="7"/>
        <v>0</v>
      </c>
      <c r="FC15" s="36">
        <v>0</v>
      </c>
      <c r="FD15" s="36">
        <f t="shared" si="8"/>
        <v>0</v>
      </c>
      <c r="FE15" s="36">
        <v>0</v>
      </c>
      <c r="FF15" s="36">
        <f t="shared" si="9"/>
        <v>0</v>
      </c>
      <c r="FG15" s="36">
        <f t="shared" si="10"/>
        <v>0</v>
      </c>
      <c r="FH15" s="36">
        <f t="shared" si="10"/>
        <v>0</v>
      </c>
      <c r="FI15" s="36">
        <f t="shared" si="10"/>
        <v>4</v>
      </c>
      <c r="FJ15" s="36">
        <f t="shared" si="10"/>
        <v>1248384</v>
      </c>
      <c r="FK15" s="36">
        <f t="shared" si="10"/>
        <v>0</v>
      </c>
      <c r="FL15" s="36">
        <f t="shared" si="10"/>
        <v>0</v>
      </c>
      <c r="FM15" s="36">
        <f t="shared" si="10"/>
        <v>0</v>
      </c>
      <c r="FN15" s="36">
        <f t="shared" si="10"/>
        <v>0</v>
      </c>
      <c r="FO15" s="36">
        <f t="shared" si="10"/>
        <v>0</v>
      </c>
      <c r="FP15" s="36">
        <f t="shared" si="10"/>
        <v>0</v>
      </c>
      <c r="FQ15" s="36">
        <f t="shared" si="10"/>
        <v>2821</v>
      </c>
      <c r="FR15" s="36">
        <f t="shared" si="10"/>
        <v>995859276</v>
      </c>
      <c r="FS15" s="36">
        <f t="shared" si="10"/>
        <v>0</v>
      </c>
      <c r="FT15" s="36">
        <f t="shared" si="10"/>
        <v>0</v>
      </c>
      <c r="FU15" s="36">
        <f t="shared" si="10"/>
        <v>0</v>
      </c>
      <c r="FV15" s="36">
        <f t="shared" si="10"/>
        <v>0</v>
      </c>
      <c r="FW15" s="36">
        <f t="shared" si="10"/>
        <v>0</v>
      </c>
      <c r="FX15" s="36">
        <f t="shared" si="10"/>
        <v>0</v>
      </c>
      <c r="FY15" s="36">
        <f t="shared" si="10"/>
        <v>0</v>
      </c>
      <c r="FZ15" s="36">
        <f t="shared" si="10"/>
        <v>0</v>
      </c>
      <c r="GA15" s="36">
        <f t="shared" si="81"/>
        <v>0</v>
      </c>
      <c r="GB15" s="36">
        <f t="shared" si="81"/>
        <v>0</v>
      </c>
      <c r="GC15" s="36">
        <f t="shared" si="81"/>
        <v>2825</v>
      </c>
      <c r="GD15" s="36">
        <f t="shared" si="81"/>
        <v>997107660</v>
      </c>
      <c r="GE15" s="36">
        <f t="shared" si="82"/>
        <v>2825</v>
      </c>
      <c r="GF15" s="36">
        <f t="shared" si="82"/>
        <v>997107660</v>
      </c>
    </row>
    <row r="16" spans="1:188" s="22" customFormat="1" ht="12.75" customHeight="1" x14ac:dyDescent="0.2">
      <c r="A16" s="37">
        <v>5</v>
      </c>
      <c r="B16" s="46" t="s">
        <v>80</v>
      </c>
      <c r="C16" s="36">
        <v>0</v>
      </c>
      <c r="D16" s="36">
        <f t="shared" si="11"/>
        <v>0</v>
      </c>
      <c r="E16" s="36">
        <v>0</v>
      </c>
      <c r="F16" s="36">
        <f t="shared" si="12"/>
        <v>0</v>
      </c>
      <c r="G16" s="36">
        <v>0</v>
      </c>
      <c r="H16" s="36">
        <f t="shared" si="13"/>
        <v>0</v>
      </c>
      <c r="I16" s="36">
        <v>1096</v>
      </c>
      <c r="J16" s="36">
        <f t="shared" si="14"/>
        <v>345818688</v>
      </c>
      <c r="K16" s="36">
        <v>0</v>
      </c>
      <c r="L16" s="36">
        <f t="shared" si="15"/>
        <v>0</v>
      </c>
      <c r="M16" s="36">
        <v>452</v>
      </c>
      <c r="N16" s="36">
        <f t="shared" si="16"/>
        <v>162991200</v>
      </c>
      <c r="O16" s="36">
        <v>0</v>
      </c>
      <c r="P16" s="36">
        <f t="shared" si="17"/>
        <v>0</v>
      </c>
      <c r="Q16" s="36">
        <v>0</v>
      </c>
      <c r="R16" s="36">
        <f t="shared" si="18"/>
        <v>0</v>
      </c>
      <c r="S16" s="36">
        <v>0</v>
      </c>
      <c r="T16" s="36">
        <f t="shared" si="19"/>
        <v>0</v>
      </c>
      <c r="U16" s="36">
        <v>0</v>
      </c>
      <c r="V16" s="36">
        <f t="shared" si="20"/>
        <v>0</v>
      </c>
      <c r="W16" s="36">
        <v>0</v>
      </c>
      <c r="X16" s="36">
        <f t="shared" si="21"/>
        <v>0</v>
      </c>
      <c r="Y16" s="36">
        <v>0</v>
      </c>
      <c r="Z16" s="36">
        <f t="shared" si="22"/>
        <v>0</v>
      </c>
      <c r="AA16" s="36">
        <v>0</v>
      </c>
      <c r="AB16" s="36">
        <f t="shared" si="23"/>
        <v>0</v>
      </c>
      <c r="AC16" s="36">
        <v>0</v>
      </c>
      <c r="AD16" s="36">
        <f t="shared" si="24"/>
        <v>0</v>
      </c>
      <c r="AE16" s="36">
        <v>0</v>
      </c>
      <c r="AF16" s="36">
        <f t="shared" si="25"/>
        <v>0</v>
      </c>
      <c r="AG16" s="36">
        <v>0</v>
      </c>
      <c r="AH16" s="36">
        <f t="shared" si="26"/>
        <v>0</v>
      </c>
      <c r="AI16" s="36">
        <v>0</v>
      </c>
      <c r="AJ16" s="36">
        <f t="shared" si="27"/>
        <v>0</v>
      </c>
      <c r="AK16" s="36">
        <v>0</v>
      </c>
      <c r="AL16" s="36">
        <f t="shared" si="28"/>
        <v>0</v>
      </c>
      <c r="AM16" s="36">
        <v>0</v>
      </c>
      <c r="AN16" s="36">
        <f t="shared" si="29"/>
        <v>0</v>
      </c>
      <c r="AO16" s="36">
        <v>0</v>
      </c>
      <c r="AP16" s="36">
        <f t="shared" si="30"/>
        <v>0</v>
      </c>
      <c r="AQ16" s="36">
        <v>0</v>
      </c>
      <c r="AR16" s="36">
        <f t="shared" si="31"/>
        <v>0</v>
      </c>
      <c r="AS16" s="36">
        <v>0</v>
      </c>
      <c r="AT16" s="36">
        <f t="shared" si="32"/>
        <v>0</v>
      </c>
      <c r="AU16" s="36">
        <v>0</v>
      </c>
      <c r="AV16" s="36">
        <f t="shared" si="33"/>
        <v>0</v>
      </c>
      <c r="AW16" s="36">
        <v>16</v>
      </c>
      <c r="AX16" s="36">
        <f t="shared" si="34"/>
        <v>5113344</v>
      </c>
      <c r="AY16" s="36">
        <v>0</v>
      </c>
      <c r="AZ16" s="36">
        <f t="shared" si="35"/>
        <v>0</v>
      </c>
      <c r="BA16" s="36">
        <v>0</v>
      </c>
      <c r="BB16" s="36">
        <f t="shared" si="36"/>
        <v>0</v>
      </c>
      <c r="BC16" s="36">
        <v>0</v>
      </c>
      <c r="BD16" s="36">
        <f t="shared" si="37"/>
        <v>0</v>
      </c>
      <c r="BE16" s="36">
        <v>0</v>
      </c>
      <c r="BF16" s="36">
        <f t="shared" si="38"/>
        <v>0</v>
      </c>
      <c r="BG16" s="36">
        <v>0</v>
      </c>
      <c r="BH16" s="36">
        <f t="shared" si="39"/>
        <v>0</v>
      </c>
      <c r="BI16" s="36">
        <v>0</v>
      </c>
      <c r="BJ16" s="36">
        <f t="shared" si="40"/>
        <v>0</v>
      </c>
      <c r="BK16" s="36">
        <v>0</v>
      </c>
      <c r="BL16" s="36">
        <f t="shared" si="41"/>
        <v>0</v>
      </c>
      <c r="BM16" s="36">
        <v>0</v>
      </c>
      <c r="BN16" s="36">
        <f t="shared" si="42"/>
        <v>0</v>
      </c>
      <c r="BO16" s="36">
        <v>0</v>
      </c>
      <c r="BP16" s="36">
        <f t="shared" si="43"/>
        <v>0</v>
      </c>
      <c r="BQ16" s="36">
        <v>13</v>
      </c>
      <c r="BR16" s="36">
        <f t="shared" si="44"/>
        <v>4154592</v>
      </c>
      <c r="BS16" s="36">
        <v>0</v>
      </c>
      <c r="BT16" s="36">
        <f t="shared" si="45"/>
        <v>0</v>
      </c>
      <c r="BU16" s="36">
        <v>14</v>
      </c>
      <c r="BV16" s="36">
        <f t="shared" si="46"/>
        <v>5113416</v>
      </c>
      <c r="BW16" s="36">
        <v>0</v>
      </c>
      <c r="BX16" s="36">
        <f t="shared" si="47"/>
        <v>0</v>
      </c>
      <c r="BY16" s="36">
        <v>0</v>
      </c>
      <c r="BZ16" s="36">
        <f t="shared" si="48"/>
        <v>0</v>
      </c>
      <c r="CA16" s="36">
        <v>0</v>
      </c>
      <c r="CB16" s="36">
        <f t="shared" si="49"/>
        <v>0</v>
      </c>
      <c r="CC16" s="36">
        <v>13</v>
      </c>
      <c r="CD16" s="36">
        <f t="shared" si="50"/>
        <v>5539560</v>
      </c>
      <c r="CE16" s="36">
        <v>0</v>
      </c>
      <c r="CF16" s="36">
        <f t="shared" si="51"/>
        <v>0</v>
      </c>
      <c r="CG16" s="36">
        <v>0</v>
      </c>
      <c r="CH16" s="36">
        <f t="shared" si="52"/>
        <v>0</v>
      </c>
      <c r="CI16" s="36">
        <v>0</v>
      </c>
      <c r="CJ16" s="36">
        <f t="shared" si="53"/>
        <v>0</v>
      </c>
      <c r="CK16" s="36">
        <v>0</v>
      </c>
      <c r="CL16" s="36">
        <f t="shared" si="54"/>
        <v>0</v>
      </c>
      <c r="CM16" s="36">
        <v>0</v>
      </c>
      <c r="CN16" s="36">
        <f t="shared" si="55"/>
        <v>0</v>
      </c>
      <c r="CO16" s="36">
        <v>0</v>
      </c>
      <c r="CP16" s="36">
        <f t="shared" si="56"/>
        <v>0</v>
      </c>
      <c r="CQ16" s="36">
        <v>0</v>
      </c>
      <c r="CR16" s="36">
        <f t="shared" si="57"/>
        <v>0</v>
      </c>
      <c r="CS16" s="36">
        <v>0</v>
      </c>
      <c r="CT16" s="36">
        <f t="shared" si="58"/>
        <v>0</v>
      </c>
      <c r="CU16" s="36">
        <v>0</v>
      </c>
      <c r="CV16" s="36">
        <f t="shared" si="59"/>
        <v>0</v>
      </c>
      <c r="CW16" s="36">
        <v>0</v>
      </c>
      <c r="CX16" s="36">
        <f t="shared" si="60"/>
        <v>0</v>
      </c>
      <c r="CY16" s="36">
        <v>0</v>
      </c>
      <c r="CZ16" s="36">
        <f t="shared" si="61"/>
        <v>0</v>
      </c>
      <c r="DA16" s="36">
        <v>0</v>
      </c>
      <c r="DB16" s="36">
        <f t="shared" si="62"/>
        <v>0</v>
      </c>
      <c r="DC16" s="36">
        <v>0</v>
      </c>
      <c r="DD16" s="36">
        <f t="shared" si="63"/>
        <v>0</v>
      </c>
      <c r="DE16" s="36">
        <v>0</v>
      </c>
      <c r="DF16" s="36">
        <f t="shared" si="64"/>
        <v>0</v>
      </c>
      <c r="DG16" s="36">
        <v>0</v>
      </c>
      <c r="DH16" s="36">
        <f t="shared" si="65"/>
        <v>0</v>
      </c>
      <c r="DI16" s="36">
        <v>0</v>
      </c>
      <c r="DJ16" s="36">
        <f t="shared" si="66"/>
        <v>0</v>
      </c>
      <c r="DK16" s="36">
        <v>0</v>
      </c>
      <c r="DL16" s="36">
        <f t="shared" si="67"/>
        <v>0</v>
      </c>
      <c r="DM16" s="36">
        <v>0</v>
      </c>
      <c r="DN16" s="36">
        <f t="shared" si="68"/>
        <v>0</v>
      </c>
      <c r="DO16" s="36">
        <v>0</v>
      </c>
      <c r="DP16" s="36">
        <f t="shared" si="69"/>
        <v>0</v>
      </c>
      <c r="DQ16" s="36">
        <v>0</v>
      </c>
      <c r="DR16" s="36">
        <f t="shared" si="70"/>
        <v>0</v>
      </c>
      <c r="DS16" s="36">
        <v>0</v>
      </c>
      <c r="DT16" s="36">
        <f t="shared" si="71"/>
        <v>0</v>
      </c>
      <c r="DU16" s="36">
        <v>0</v>
      </c>
      <c r="DV16" s="36">
        <f t="shared" si="72"/>
        <v>0</v>
      </c>
      <c r="DW16" s="36">
        <v>0</v>
      </c>
      <c r="DX16" s="36">
        <f t="shared" si="73"/>
        <v>0</v>
      </c>
      <c r="DY16" s="36">
        <v>8</v>
      </c>
      <c r="DZ16" s="36">
        <f t="shared" si="74"/>
        <v>5243232</v>
      </c>
      <c r="EA16" s="36">
        <v>0</v>
      </c>
      <c r="EB16" s="36">
        <f t="shared" si="75"/>
        <v>0</v>
      </c>
      <c r="EC16" s="36">
        <v>9</v>
      </c>
      <c r="ED16" s="36">
        <f t="shared" si="76"/>
        <v>6741360</v>
      </c>
      <c r="EE16" s="36">
        <v>0</v>
      </c>
      <c r="EF16" s="36">
        <f t="shared" si="77"/>
        <v>0</v>
      </c>
      <c r="EG16" s="36">
        <v>0</v>
      </c>
      <c r="EH16" s="36">
        <f t="shared" si="78"/>
        <v>0</v>
      </c>
      <c r="EI16" s="36">
        <v>0</v>
      </c>
      <c r="EJ16" s="36">
        <f t="shared" si="79"/>
        <v>0</v>
      </c>
      <c r="EK16" s="36">
        <v>0</v>
      </c>
      <c r="EL16" s="36">
        <f t="shared" si="80"/>
        <v>0</v>
      </c>
      <c r="EM16" s="36">
        <v>0</v>
      </c>
      <c r="EN16" s="36">
        <f t="shared" si="0"/>
        <v>0</v>
      </c>
      <c r="EO16" s="36">
        <v>0</v>
      </c>
      <c r="EP16" s="36">
        <f t="shared" si="1"/>
        <v>0</v>
      </c>
      <c r="EQ16" s="36">
        <v>0</v>
      </c>
      <c r="ER16" s="36">
        <f t="shared" si="2"/>
        <v>0</v>
      </c>
      <c r="ES16" s="36">
        <v>0</v>
      </c>
      <c r="ET16" s="36">
        <f t="shared" si="3"/>
        <v>0</v>
      </c>
      <c r="EU16" s="36">
        <v>0</v>
      </c>
      <c r="EV16" s="36">
        <f t="shared" si="4"/>
        <v>0</v>
      </c>
      <c r="EW16" s="36">
        <v>0</v>
      </c>
      <c r="EX16" s="36">
        <f t="shared" si="5"/>
        <v>0</v>
      </c>
      <c r="EY16" s="36">
        <v>0</v>
      </c>
      <c r="EZ16" s="36">
        <f t="shared" si="6"/>
        <v>0</v>
      </c>
      <c r="FA16" s="36">
        <v>0</v>
      </c>
      <c r="FB16" s="36">
        <f t="shared" si="7"/>
        <v>0</v>
      </c>
      <c r="FC16" s="36">
        <v>0</v>
      </c>
      <c r="FD16" s="36">
        <f t="shared" si="8"/>
        <v>0</v>
      </c>
      <c r="FE16" s="36">
        <v>0</v>
      </c>
      <c r="FF16" s="36">
        <f t="shared" si="9"/>
        <v>0</v>
      </c>
      <c r="FG16" s="36">
        <f t="shared" si="10"/>
        <v>0</v>
      </c>
      <c r="FH16" s="36">
        <f t="shared" si="10"/>
        <v>0</v>
      </c>
      <c r="FI16" s="36">
        <f t="shared" si="10"/>
        <v>0</v>
      </c>
      <c r="FJ16" s="36">
        <f t="shared" si="10"/>
        <v>0</v>
      </c>
      <c r="FK16" s="36">
        <f t="shared" si="10"/>
        <v>0</v>
      </c>
      <c r="FL16" s="36">
        <f t="shared" si="10"/>
        <v>0</v>
      </c>
      <c r="FM16" s="36">
        <f t="shared" si="10"/>
        <v>1133</v>
      </c>
      <c r="FN16" s="36">
        <f t="shared" si="10"/>
        <v>360329856</v>
      </c>
      <c r="FO16" s="36">
        <f t="shared" si="10"/>
        <v>0</v>
      </c>
      <c r="FP16" s="36">
        <f t="shared" si="10"/>
        <v>0</v>
      </c>
      <c r="FQ16" s="36">
        <f t="shared" si="10"/>
        <v>475</v>
      </c>
      <c r="FR16" s="36">
        <f t="shared" si="10"/>
        <v>174845976</v>
      </c>
      <c r="FS16" s="36">
        <f t="shared" si="10"/>
        <v>0</v>
      </c>
      <c r="FT16" s="36">
        <f t="shared" si="10"/>
        <v>0</v>
      </c>
      <c r="FU16" s="36">
        <f t="shared" si="10"/>
        <v>0</v>
      </c>
      <c r="FV16" s="36">
        <f t="shared" si="10"/>
        <v>0</v>
      </c>
      <c r="FW16" s="36">
        <f t="shared" si="10"/>
        <v>0</v>
      </c>
      <c r="FX16" s="36">
        <f t="shared" si="10"/>
        <v>0</v>
      </c>
      <c r="FY16" s="36">
        <f t="shared" si="10"/>
        <v>13</v>
      </c>
      <c r="FZ16" s="36">
        <f t="shared" si="10"/>
        <v>5539560</v>
      </c>
      <c r="GA16" s="36">
        <f t="shared" si="81"/>
        <v>0</v>
      </c>
      <c r="GB16" s="36">
        <f t="shared" si="81"/>
        <v>0</v>
      </c>
      <c r="GC16" s="36">
        <f t="shared" si="81"/>
        <v>1621</v>
      </c>
      <c r="GD16" s="36">
        <f t="shared" si="81"/>
        <v>540715392</v>
      </c>
      <c r="GE16" s="36">
        <f t="shared" si="82"/>
        <v>1621</v>
      </c>
      <c r="GF16" s="36">
        <f t="shared" si="82"/>
        <v>540715392</v>
      </c>
    </row>
    <row r="17" spans="1:188" s="22" customFormat="1" ht="12.75" customHeight="1" x14ac:dyDescent="0.2">
      <c r="A17" s="37">
        <v>6</v>
      </c>
      <c r="B17" s="46" t="s">
        <v>81</v>
      </c>
      <c r="C17" s="36">
        <v>0</v>
      </c>
      <c r="D17" s="36">
        <f t="shared" si="11"/>
        <v>0</v>
      </c>
      <c r="E17" s="36">
        <v>0</v>
      </c>
      <c r="F17" s="36">
        <f t="shared" si="12"/>
        <v>0</v>
      </c>
      <c r="G17" s="36">
        <v>0</v>
      </c>
      <c r="H17" s="36">
        <f t="shared" si="13"/>
        <v>0</v>
      </c>
      <c r="I17" s="36">
        <v>2001</v>
      </c>
      <c r="J17" s="36">
        <f t="shared" si="14"/>
        <v>631371528</v>
      </c>
      <c r="K17" s="36">
        <v>0</v>
      </c>
      <c r="L17" s="36">
        <f t="shared" si="15"/>
        <v>0</v>
      </c>
      <c r="M17" s="36">
        <v>13</v>
      </c>
      <c r="N17" s="36">
        <f t="shared" si="16"/>
        <v>4687800</v>
      </c>
      <c r="O17" s="36">
        <v>0</v>
      </c>
      <c r="P17" s="36">
        <f t="shared" si="17"/>
        <v>0</v>
      </c>
      <c r="Q17" s="36">
        <v>0</v>
      </c>
      <c r="R17" s="36">
        <f t="shared" si="18"/>
        <v>0</v>
      </c>
      <c r="S17" s="36">
        <v>0</v>
      </c>
      <c r="T17" s="36">
        <f t="shared" si="19"/>
        <v>0</v>
      </c>
      <c r="U17" s="36">
        <v>0</v>
      </c>
      <c r="V17" s="36">
        <f t="shared" si="20"/>
        <v>0</v>
      </c>
      <c r="W17" s="36">
        <v>0</v>
      </c>
      <c r="X17" s="36">
        <f t="shared" si="21"/>
        <v>0</v>
      </c>
      <c r="Y17" s="36">
        <v>0</v>
      </c>
      <c r="Z17" s="36">
        <f t="shared" si="22"/>
        <v>0</v>
      </c>
      <c r="AA17" s="36">
        <v>0</v>
      </c>
      <c r="AB17" s="36">
        <f t="shared" si="23"/>
        <v>0</v>
      </c>
      <c r="AC17" s="36">
        <v>0</v>
      </c>
      <c r="AD17" s="36">
        <f t="shared" si="24"/>
        <v>0</v>
      </c>
      <c r="AE17" s="36">
        <v>0</v>
      </c>
      <c r="AF17" s="36">
        <f t="shared" si="25"/>
        <v>0</v>
      </c>
      <c r="AG17" s="36">
        <v>0</v>
      </c>
      <c r="AH17" s="36">
        <f t="shared" si="26"/>
        <v>0</v>
      </c>
      <c r="AI17" s="36">
        <v>0</v>
      </c>
      <c r="AJ17" s="36">
        <f t="shared" si="27"/>
        <v>0</v>
      </c>
      <c r="AK17" s="36">
        <v>0</v>
      </c>
      <c r="AL17" s="36">
        <f t="shared" si="28"/>
        <v>0</v>
      </c>
      <c r="AM17" s="36">
        <v>0</v>
      </c>
      <c r="AN17" s="36">
        <f t="shared" si="29"/>
        <v>0</v>
      </c>
      <c r="AO17" s="36">
        <v>0</v>
      </c>
      <c r="AP17" s="36">
        <f t="shared" si="30"/>
        <v>0</v>
      </c>
      <c r="AQ17" s="36">
        <v>0</v>
      </c>
      <c r="AR17" s="36">
        <f t="shared" si="31"/>
        <v>0</v>
      </c>
      <c r="AS17" s="36">
        <v>0</v>
      </c>
      <c r="AT17" s="36">
        <f t="shared" si="32"/>
        <v>0</v>
      </c>
      <c r="AU17" s="36">
        <v>0</v>
      </c>
      <c r="AV17" s="36">
        <f t="shared" si="33"/>
        <v>0</v>
      </c>
      <c r="AW17" s="36">
        <v>58</v>
      </c>
      <c r="AX17" s="36">
        <f t="shared" si="34"/>
        <v>18535872</v>
      </c>
      <c r="AY17" s="36">
        <v>0</v>
      </c>
      <c r="AZ17" s="36">
        <f t="shared" si="35"/>
        <v>0</v>
      </c>
      <c r="BA17" s="36">
        <v>0</v>
      </c>
      <c r="BB17" s="36">
        <f t="shared" si="36"/>
        <v>0</v>
      </c>
      <c r="BC17" s="36">
        <v>0</v>
      </c>
      <c r="BD17" s="36">
        <f t="shared" si="37"/>
        <v>0</v>
      </c>
      <c r="BE17" s="36">
        <v>0</v>
      </c>
      <c r="BF17" s="36">
        <f t="shared" si="38"/>
        <v>0</v>
      </c>
      <c r="BG17" s="36">
        <v>0</v>
      </c>
      <c r="BH17" s="36">
        <f t="shared" si="39"/>
        <v>0</v>
      </c>
      <c r="BI17" s="36">
        <v>0</v>
      </c>
      <c r="BJ17" s="36">
        <f t="shared" si="40"/>
        <v>0</v>
      </c>
      <c r="BK17" s="36">
        <v>0</v>
      </c>
      <c r="BL17" s="36">
        <f t="shared" si="41"/>
        <v>0</v>
      </c>
      <c r="BM17" s="36">
        <v>0</v>
      </c>
      <c r="BN17" s="36">
        <f t="shared" si="42"/>
        <v>0</v>
      </c>
      <c r="BO17" s="36">
        <v>0</v>
      </c>
      <c r="BP17" s="36">
        <f t="shared" si="43"/>
        <v>0</v>
      </c>
      <c r="BQ17" s="36">
        <v>117</v>
      </c>
      <c r="BR17" s="36">
        <f t="shared" si="44"/>
        <v>37391328</v>
      </c>
      <c r="BS17" s="36">
        <v>0</v>
      </c>
      <c r="BT17" s="36">
        <f t="shared" si="45"/>
        <v>0</v>
      </c>
      <c r="BU17" s="36">
        <v>0</v>
      </c>
      <c r="BV17" s="36">
        <f t="shared" si="46"/>
        <v>0</v>
      </c>
      <c r="BW17" s="36">
        <v>0</v>
      </c>
      <c r="BX17" s="36">
        <f t="shared" si="47"/>
        <v>0</v>
      </c>
      <c r="BY17" s="36">
        <v>0</v>
      </c>
      <c r="BZ17" s="36">
        <f t="shared" si="48"/>
        <v>0</v>
      </c>
      <c r="CA17" s="36">
        <v>0</v>
      </c>
      <c r="CB17" s="36">
        <f t="shared" si="49"/>
        <v>0</v>
      </c>
      <c r="CC17" s="36">
        <v>0</v>
      </c>
      <c r="CD17" s="36">
        <f t="shared" si="50"/>
        <v>0</v>
      </c>
      <c r="CE17" s="36">
        <v>0</v>
      </c>
      <c r="CF17" s="36">
        <f t="shared" si="51"/>
        <v>0</v>
      </c>
      <c r="CG17" s="36">
        <v>0</v>
      </c>
      <c r="CH17" s="36">
        <f t="shared" si="52"/>
        <v>0</v>
      </c>
      <c r="CI17" s="36">
        <v>0</v>
      </c>
      <c r="CJ17" s="36">
        <f t="shared" si="53"/>
        <v>0</v>
      </c>
      <c r="CK17" s="36">
        <v>0</v>
      </c>
      <c r="CL17" s="36">
        <f t="shared" si="54"/>
        <v>0</v>
      </c>
      <c r="CM17" s="36">
        <v>0</v>
      </c>
      <c r="CN17" s="36">
        <f t="shared" si="55"/>
        <v>0</v>
      </c>
      <c r="CO17" s="36">
        <v>0</v>
      </c>
      <c r="CP17" s="36">
        <f t="shared" si="56"/>
        <v>0</v>
      </c>
      <c r="CQ17" s="36">
        <v>0</v>
      </c>
      <c r="CR17" s="36">
        <f t="shared" si="57"/>
        <v>0</v>
      </c>
      <c r="CS17" s="36">
        <v>0</v>
      </c>
      <c r="CT17" s="36">
        <f t="shared" si="58"/>
        <v>0</v>
      </c>
      <c r="CU17" s="36">
        <v>0</v>
      </c>
      <c r="CV17" s="36">
        <f t="shared" si="59"/>
        <v>0</v>
      </c>
      <c r="CW17" s="36">
        <v>0</v>
      </c>
      <c r="CX17" s="36">
        <f t="shared" si="60"/>
        <v>0</v>
      </c>
      <c r="CY17" s="36">
        <v>0</v>
      </c>
      <c r="CZ17" s="36">
        <f t="shared" si="61"/>
        <v>0</v>
      </c>
      <c r="DA17" s="36">
        <v>0</v>
      </c>
      <c r="DB17" s="36">
        <f t="shared" si="62"/>
        <v>0</v>
      </c>
      <c r="DC17" s="36">
        <v>0</v>
      </c>
      <c r="DD17" s="36">
        <f t="shared" si="63"/>
        <v>0</v>
      </c>
      <c r="DE17" s="36">
        <v>0</v>
      </c>
      <c r="DF17" s="36">
        <f t="shared" si="64"/>
        <v>0</v>
      </c>
      <c r="DG17" s="36">
        <v>0</v>
      </c>
      <c r="DH17" s="36">
        <f t="shared" si="65"/>
        <v>0</v>
      </c>
      <c r="DI17" s="36">
        <v>0</v>
      </c>
      <c r="DJ17" s="36">
        <f t="shared" si="66"/>
        <v>0</v>
      </c>
      <c r="DK17" s="36">
        <v>0</v>
      </c>
      <c r="DL17" s="36">
        <f t="shared" si="67"/>
        <v>0</v>
      </c>
      <c r="DM17" s="36">
        <v>0</v>
      </c>
      <c r="DN17" s="36">
        <f t="shared" si="68"/>
        <v>0</v>
      </c>
      <c r="DO17" s="36">
        <v>0</v>
      </c>
      <c r="DP17" s="36">
        <f t="shared" si="69"/>
        <v>0</v>
      </c>
      <c r="DQ17" s="36">
        <v>0</v>
      </c>
      <c r="DR17" s="36">
        <f t="shared" si="70"/>
        <v>0</v>
      </c>
      <c r="DS17" s="36">
        <v>0</v>
      </c>
      <c r="DT17" s="36">
        <f t="shared" si="71"/>
        <v>0</v>
      </c>
      <c r="DU17" s="36">
        <v>0</v>
      </c>
      <c r="DV17" s="36">
        <f t="shared" si="72"/>
        <v>0</v>
      </c>
      <c r="DW17" s="36">
        <v>0</v>
      </c>
      <c r="DX17" s="36">
        <f t="shared" si="73"/>
        <v>0</v>
      </c>
      <c r="DY17" s="36">
        <v>41</v>
      </c>
      <c r="DZ17" s="36">
        <f t="shared" si="74"/>
        <v>26871564</v>
      </c>
      <c r="EA17" s="36">
        <v>0</v>
      </c>
      <c r="EB17" s="36">
        <f t="shared" si="75"/>
        <v>0</v>
      </c>
      <c r="EC17" s="36">
        <v>0</v>
      </c>
      <c r="ED17" s="36">
        <f t="shared" si="76"/>
        <v>0</v>
      </c>
      <c r="EE17" s="36">
        <v>0</v>
      </c>
      <c r="EF17" s="36">
        <f t="shared" si="77"/>
        <v>0</v>
      </c>
      <c r="EG17" s="36">
        <v>0</v>
      </c>
      <c r="EH17" s="36">
        <f t="shared" si="78"/>
        <v>0</v>
      </c>
      <c r="EI17" s="36">
        <v>0</v>
      </c>
      <c r="EJ17" s="36">
        <f t="shared" si="79"/>
        <v>0</v>
      </c>
      <c r="EK17" s="36">
        <v>0</v>
      </c>
      <c r="EL17" s="36">
        <f t="shared" si="80"/>
        <v>0</v>
      </c>
      <c r="EM17" s="36">
        <v>0</v>
      </c>
      <c r="EN17" s="36">
        <f t="shared" si="0"/>
        <v>0</v>
      </c>
      <c r="EO17" s="36">
        <v>0</v>
      </c>
      <c r="EP17" s="36">
        <f t="shared" si="1"/>
        <v>0</v>
      </c>
      <c r="EQ17" s="36">
        <v>0</v>
      </c>
      <c r="ER17" s="36">
        <f t="shared" si="2"/>
        <v>0</v>
      </c>
      <c r="ES17" s="36">
        <v>0</v>
      </c>
      <c r="ET17" s="36">
        <f t="shared" si="3"/>
        <v>0</v>
      </c>
      <c r="EU17" s="36">
        <v>0</v>
      </c>
      <c r="EV17" s="36">
        <f t="shared" si="4"/>
        <v>0</v>
      </c>
      <c r="EW17" s="36">
        <v>0</v>
      </c>
      <c r="EX17" s="36">
        <f t="shared" si="5"/>
        <v>0</v>
      </c>
      <c r="EY17" s="36">
        <v>0</v>
      </c>
      <c r="EZ17" s="36">
        <f t="shared" si="6"/>
        <v>0</v>
      </c>
      <c r="FA17" s="36">
        <v>0</v>
      </c>
      <c r="FB17" s="36">
        <f t="shared" si="7"/>
        <v>0</v>
      </c>
      <c r="FC17" s="36">
        <v>0</v>
      </c>
      <c r="FD17" s="36">
        <f t="shared" si="8"/>
        <v>0</v>
      </c>
      <c r="FE17" s="36">
        <v>0</v>
      </c>
      <c r="FF17" s="36">
        <f t="shared" si="9"/>
        <v>0</v>
      </c>
      <c r="FG17" s="36">
        <f t="shared" si="10"/>
        <v>0</v>
      </c>
      <c r="FH17" s="36">
        <f t="shared" si="10"/>
        <v>0</v>
      </c>
      <c r="FI17" s="36">
        <f t="shared" si="10"/>
        <v>0</v>
      </c>
      <c r="FJ17" s="36">
        <f t="shared" si="10"/>
        <v>0</v>
      </c>
      <c r="FK17" s="36">
        <f t="shared" si="10"/>
        <v>0</v>
      </c>
      <c r="FL17" s="36">
        <f t="shared" si="10"/>
        <v>0</v>
      </c>
      <c r="FM17" s="36">
        <f t="shared" si="10"/>
        <v>2217</v>
      </c>
      <c r="FN17" s="36">
        <f t="shared" si="10"/>
        <v>714170292</v>
      </c>
      <c r="FO17" s="36">
        <f t="shared" si="10"/>
        <v>0</v>
      </c>
      <c r="FP17" s="36">
        <f t="shared" si="10"/>
        <v>0</v>
      </c>
      <c r="FQ17" s="36">
        <f t="shared" si="10"/>
        <v>13</v>
      </c>
      <c r="FR17" s="36">
        <f t="shared" si="10"/>
        <v>4687800</v>
      </c>
      <c r="FS17" s="36">
        <f t="shared" si="10"/>
        <v>0</v>
      </c>
      <c r="FT17" s="36">
        <f t="shared" si="10"/>
        <v>0</v>
      </c>
      <c r="FU17" s="36">
        <f t="shared" si="10"/>
        <v>0</v>
      </c>
      <c r="FV17" s="36">
        <f t="shared" si="10"/>
        <v>0</v>
      </c>
      <c r="FW17" s="36">
        <f t="shared" si="10"/>
        <v>0</v>
      </c>
      <c r="FX17" s="36">
        <f t="shared" si="10"/>
        <v>0</v>
      </c>
      <c r="FY17" s="36">
        <f t="shared" si="10"/>
        <v>0</v>
      </c>
      <c r="FZ17" s="36">
        <f t="shared" si="10"/>
        <v>0</v>
      </c>
      <c r="GA17" s="36">
        <f t="shared" si="81"/>
        <v>0</v>
      </c>
      <c r="GB17" s="36">
        <f t="shared" si="81"/>
        <v>0</v>
      </c>
      <c r="GC17" s="36">
        <f t="shared" si="81"/>
        <v>2230</v>
      </c>
      <c r="GD17" s="36">
        <f t="shared" si="81"/>
        <v>718858092</v>
      </c>
      <c r="GE17" s="36">
        <f t="shared" si="82"/>
        <v>2230</v>
      </c>
      <c r="GF17" s="36">
        <f t="shared" si="82"/>
        <v>718858092</v>
      </c>
    </row>
    <row r="18" spans="1:188" s="22" customFormat="1" ht="12.75" customHeight="1" x14ac:dyDescent="0.2">
      <c r="A18" s="37">
        <v>7</v>
      </c>
      <c r="B18" s="46" t="s">
        <v>82</v>
      </c>
      <c r="C18" s="36">
        <v>0</v>
      </c>
      <c r="D18" s="36">
        <f t="shared" si="11"/>
        <v>0</v>
      </c>
      <c r="E18" s="36">
        <v>0</v>
      </c>
      <c r="F18" s="36">
        <f t="shared" si="12"/>
        <v>0</v>
      </c>
      <c r="G18" s="36">
        <v>0</v>
      </c>
      <c r="H18" s="36">
        <f t="shared" si="13"/>
        <v>0</v>
      </c>
      <c r="I18" s="36">
        <v>163</v>
      </c>
      <c r="J18" s="36">
        <f t="shared" si="14"/>
        <v>51431064</v>
      </c>
      <c r="K18" s="36">
        <v>0</v>
      </c>
      <c r="L18" s="36">
        <f t="shared" si="15"/>
        <v>0</v>
      </c>
      <c r="M18" s="36">
        <v>12</v>
      </c>
      <c r="N18" s="36">
        <f t="shared" si="16"/>
        <v>4327200</v>
      </c>
      <c r="O18" s="36">
        <v>0</v>
      </c>
      <c r="P18" s="36">
        <f t="shared" si="17"/>
        <v>0</v>
      </c>
      <c r="Q18" s="36">
        <v>0</v>
      </c>
      <c r="R18" s="36">
        <f t="shared" si="18"/>
        <v>0</v>
      </c>
      <c r="S18" s="36">
        <v>0</v>
      </c>
      <c r="T18" s="36">
        <f t="shared" si="19"/>
        <v>0</v>
      </c>
      <c r="U18" s="36">
        <v>0</v>
      </c>
      <c r="V18" s="36">
        <f t="shared" si="20"/>
        <v>0</v>
      </c>
      <c r="W18" s="36">
        <v>0</v>
      </c>
      <c r="X18" s="36">
        <f t="shared" si="21"/>
        <v>0</v>
      </c>
      <c r="Y18" s="36">
        <v>0</v>
      </c>
      <c r="Z18" s="36">
        <f t="shared" si="22"/>
        <v>0</v>
      </c>
      <c r="AA18" s="36">
        <v>0</v>
      </c>
      <c r="AB18" s="36">
        <f t="shared" si="23"/>
        <v>0</v>
      </c>
      <c r="AC18" s="36">
        <v>0</v>
      </c>
      <c r="AD18" s="36">
        <f t="shared" si="24"/>
        <v>0</v>
      </c>
      <c r="AE18" s="36">
        <v>0</v>
      </c>
      <c r="AF18" s="36">
        <f t="shared" si="25"/>
        <v>0</v>
      </c>
      <c r="AG18" s="36">
        <v>0</v>
      </c>
      <c r="AH18" s="36">
        <f t="shared" si="26"/>
        <v>0</v>
      </c>
      <c r="AI18" s="36">
        <v>0</v>
      </c>
      <c r="AJ18" s="36">
        <f t="shared" si="27"/>
        <v>0</v>
      </c>
      <c r="AK18" s="36">
        <v>0</v>
      </c>
      <c r="AL18" s="36">
        <f t="shared" si="28"/>
        <v>0</v>
      </c>
      <c r="AM18" s="36">
        <v>0</v>
      </c>
      <c r="AN18" s="36">
        <f t="shared" si="29"/>
        <v>0</v>
      </c>
      <c r="AO18" s="36">
        <v>0</v>
      </c>
      <c r="AP18" s="36">
        <f t="shared" si="30"/>
        <v>0</v>
      </c>
      <c r="AQ18" s="36">
        <v>0</v>
      </c>
      <c r="AR18" s="36">
        <f t="shared" si="31"/>
        <v>0</v>
      </c>
      <c r="AS18" s="36">
        <v>0</v>
      </c>
      <c r="AT18" s="36">
        <f t="shared" si="32"/>
        <v>0</v>
      </c>
      <c r="AU18" s="36">
        <v>0</v>
      </c>
      <c r="AV18" s="36">
        <f t="shared" si="33"/>
        <v>0</v>
      </c>
      <c r="AW18" s="36">
        <v>0</v>
      </c>
      <c r="AX18" s="36">
        <f t="shared" si="34"/>
        <v>0</v>
      </c>
      <c r="AY18" s="36">
        <v>0</v>
      </c>
      <c r="AZ18" s="36">
        <f t="shared" si="35"/>
        <v>0</v>
      </c>
      <c r="BA18" s="36">
        <v>0</v>
      </c>
      <c r="BB18" s="36">
        <f t="shared" si="36"/>
        <v>0</v>
      </c>
      <c r="BC18" s="36">
        <v>0</v>
      </c>
      <c r="BD18" s="36">
        <f t="shared" si="37"/>
        <v>0</v>
      </c>
      <c r="BE18" s="36">
        <v>0</v>
      </c>
      <c r="BF18" s="36">
        <f t="shared" si="38"/>
        <v>0</v>
      </c>
      <c r="BG18" s="36">
        <v>0</v>
      </c>
      <c r="BH18" s="36">
        <f t="shared" si="39"/>
        <v>0</v>
      </c>
      <c r="BI18" s="36">
        <v>0</v>
      </c>
      <c r="BJ18" s="36">
        <f t="shared" si="40"/>
        <v>0</v>
      </c>
      <c r="BK18" s="36">
        <v>0</v>
      </c>
      <c r="BL18" s="36">
        <f t="shared" si="41"/>
        <v>0</v>
      </c>
      <c r="BM18" s="36">
        <v>0</v>
      </c>
      <c r="BN18" s="36">
        <f t="shared" si="42"/>
        <v>0</v>
      </c>
      <c r="BO18" s="36">
        <v>0</v>
      </c>
      <c r="BP18" s="36">
        <f t="shared" si="43"/>
        <v>0</v>
      </c>
      <c r="BQ18" s="36">
        <v>22</v>
      </c>
      <c r="BR18" s="36">
        <f t="shared" si="44"/>
        <v>7030848</v>
      </c>
      <c r="BS18" s="36">
        <v>0</v>
      </c>
      <c r="BT18" s="36">
        <f t="shared" si="45"/>
        <v>0</v>
      </c>
      <c r="BU18" s="36">
        <v>0</v>
      </c>
      <c r="BV18" s="36">
        <f t="shared" si="46"/>
        <v>0</v>
      </c>
      <c r="BW18" s="36">
        <v>0</v>
      </c>
      <c r="BX18" s="36">
        <f t="shared" si="47"/>
        <v>0</v>
      </c>
      <c r="BY18" s="36">
        <v>0</v>
      </c>
      <c r="BZ18" s="36">
        <f t="shared" si="48"/>
        <v>0</v>
      </c>
      <c r="CA18" s="36">
        <v>0</v>
      </c>
      <c r="CB18" s="36">
        <f t="shared" si="49"/>
        <v>0</v>
      </c>
      <c r="CC18" s="36">
        <v>0</v>
      </c>
      <c r="CD18" s="36">
        <f t="shared" si="50"/>
        <v>0</v>
      </c>
      <c r="CE18" s="36">
        <v>0</v>
      </c>
      <c r="CF18" s="36">
        <f t="shared" si="51"/>
        <v>0</v>
      </c>
      <c r="CG18" s="36">
        <v>0</v>
      </c>
      <c r="CH18" s="36">
        <f t="shared" si="52"/>
        <v>0</v>
      </c>
      <c r="CI18" s="36">
        <v>0</v>
      </c>
      <c r="CJ18" s="36">
        <f t="shared" si="53"/>
        <v>0</v>
      </c>
      <c r="CK18" s="36">
        <v>0</v>
      </c>
      <c r="CL18" s="36">
        <f t="shared" si="54"/>
        <v>0</v>
      </c>
      <c r="CM18" s="36">
        <v>0</v>
      </c>
      <c r="CN18" s="36">
        <f t="shared" si="55"/>
        <v>0</v>
      </c>
      <c r="CO18" s="36">
        <v>0</v>
      </c>
      <c r="CP18" s="36">
        <f t="shared" si="56"/>
        <v>0</v>
      </c>
      <c r="CQ18" s="36">
        <v>0</v>
      </c>
      <c r="CR18" s="36">
        <f t="shared" si="57"/>
        <v>0</v>
      </c>
      <c r="CS18" s="36">
        <v>0</v>
      </c>
      <c r="CT18" s="36">
        <f t="shared" si="58"/>
        <v>0</v>
      </c>
      <c r="CU18" s="36">
        <v>0</v>
      </c>
      <c r="CV18" s="36">
        <f t="shared" si="59"/>
        <v>0</v>
      </c>
      <c r="CW18" s="36">
        <v>0</v>
      </c>
      <c r="CX18" s="36">
        <f t="shared" si="60"/>
        <v>0</v>
      </c>
      <c r="CY18" s="36">
        <v>0</v>
      </c>
      <c r="CZ18" s="36">
        <f t="shared" si="61"/>
        <v>0</v>
      </c>
      <c r="DA18" s="36">
        <v>0</v>
      </c>
      <c r="DB18" s="36">
        <f t="shared" si="62"/>
        <v>0</v>
      </c>
      <c r="DC18" s="36">
        <v>0</v>
      </c>
      <c r="DD18" s="36">
        <f t="shared" si="63"/>
        <v>0</v>
      </c>
      <c r="DE18" s="36">
        <v>8</v>
      </c>
      <c r="DF18" s="36">
        <f t="shared" si="64"/>
        <v>3236448</v>
      </c>
      <c r="DG18" s="36">
        <v>0</v>
      </c>
      <c r="DH18" s="36">
        <f t="shared" si="65"/>
        <v>0</v>
      </c>
      <c r="DI18" s="36">
        <v>0</v>
      </c>
      <c r="DJ18" s="36">
        <f t="shared" si="66"/>
        <v>0</v>
      </c>
      <c r="DK18" s="36">
        <v>0</v>
      </c>
      <c r="DL18" s="36">
        <f t="shared" si="67"/>
        <v>0</v>
      </c>
      <c r="DM18" s="36">
        <v>0</v>
      </c>
      <c r="DN18" s="36">
        <f t="shared" si="68"/>
        <v>0</v>
      </c>
      <c r="DO18" s="36">
        <v>0</v>
      </c>
      <c r="DP18" s="36">
        <f t="shared" si="69"/>
        <v>0</v>
      </c>
      <c r="DQ18" s="36">
        <v>0</v>
      </c>
      <c r="DR18" s="36">
        <f t="shared" si="70"/>
        <v>0</v>
      </c>
      <c r="DS18" s="36">
        <v>0</v>
      </c>
      <c r="DT18" s="36">
        <f t="shared" si="71"/>
        <v>0</v>
      </c>
      <c r="DU18" s="36">
        <v>0</v>
      </c>
      <c r="DV18" s="36">
        <f t="shared" si="72"/>
        <v>0</v>
      </c>
      <c r="DW18" s="36">
        <v>0</v>
      </c>
      <c r="DX18" s="36">
        <f t="shared" si="73"/>
        <v>0</v>
      </c>
      <c r="DY18" s="36">
        <v>0</v>
      </c>
      <c r="DZ18" s="36">
        <f t="shared" si="74"/>
        <v>0</v>
      </c>
      <c r="EA18" s="36">
        <v>0</v>
      </c>
      <c r="EB18" s="36">
        <f t="shared" si="75"/>
        <v>0</v>
      </c>
      <c r="EC18" s="36">
        <v>0</v>
      </c>
      <c r="ED18" s="36">
        <f t="shared" si="76"/>
        <v>0</v>
      </c>
      <c r="EE18" s="36">
        <v>0</v>
      </c>
      <c r="EF18" s="36">
        <f t="shared" si="77"/>
        <v>0</v>
      </c>
      <c r="EG18" s="36">
        <v>0</v>
      </c>
      <c r="EH18" s="36">
        <f t="shared" si="78"/>
        <v>0</v>
      </c>
      <c r="EI18" s="36">
        <v>0</v>
      </c>
      <c r="EJ18" s="36">
        <f t="shared" si="79"/>
        <v>0</v>
      </c>
      <c r="EK18" s="36">
        <v>0</v>
      </c>
      <c r="EL18" s="36">
        <f t="shared" si="80"/>
        <v>0</v>
      </c>
      <c r="EM18" s="36">
        <v>0</v>
      </c>
      <c r="EN18" s="36">
        <f t="shared" si="0"/>
        <v>0</v>
      </c>
      <c r="EO18" s="36">
        <v>0</v>
      </c>
      <c r="EP18" s="36">
        <f t="shared" si="1"/>
        <v>0</v>
      </c>
      <c r="EQ18" s="36">
        <v>0</v>
      </c>
      <c r="ER18" s="36">
        <f t="shared" si="2"/>
        <v>0</v>
      </c>
      <c r="ES18" s="36">
        <v>0</v>
      </c>
      <c r="ET18" s="36">
        <f t="shared" si="3"/>
        <v>0</v>
      </c>
      <c r="EU18" s="36">
        <v>0</v>
      </c>
      <c r="EV18" s="36">
        <f t="shared" si="4"/>
        <v>0</v>
      </c>
      <c r="EW18" s="36">
        <v>0</v>
      </c>
      <c r="EX18" s="36">
        <f t="shared" si="5"/>
        <v>0</v>
      </c>
      <c r="EY18" s="36">
        <v>0</v>
      </c>
      <c r="EZ18" s="36">
        <f t="shared" si="6"/>
        <v>0</v>
      </c>
      <c r="FA18" s="36">
        <v>0</v>
      </c>
      <c r="FB18" s="36">
        <f t="shared" si="7"/>
        <v>0</v>
      </c>
      <c r="FC18" s="36">
        <v>0</v>
      </c>
      <c r="FD18" s="36">
        <f t="shared" si="8"/>
        <v>0</v>
      </c>
      <c r="FE18" s="36">
        <v>0</v>
      </c>
      <c r="FF18" s="36">
        <f t="shared" si="9"/>
        <v>0</v>
      </c>
      <c r="FG18" s="36">
        <f t="shared" si="10"/>
        <v>0</v>
      </c>
      <c r="FH18" s="36">
        <f t="shared" si="10"/>
        <v>0</v>
      </c>
      <c r="FI18" s="36">
        <f t="shared" si="10"/>
        <v>0</v>
      </c>
      <c r="FJ18" s="36">
        <f t="shared" si="10"/>
        <v>0</v>
      </c>
      <c r="FK18" s="36">
        <f t="shared" si="10"/>
        <v>0</v>
      </c>
      <c r="FL18" s="36">
        <f t="shared" si="10"/>
        <v>0</v>
      </c>
      <c r="FM18" s="36">
        <f t="shared" si="10"/>
        <v>193</v>
      </c>
      <c r="FN18" s="36">
        <f t="shared" si="10"/>
        <v>61698360</v>
      </c>
      <c r="FO18" s="36">
        <f t="shared" si="10"/>
        <v>0</v>
      </c>
      <c r="FP18" s="36">
        <f t="shared" si="10"/>
        <v>0</v>
      </c>
      <c r="FQ18" s="36">
        <f t="shared" si="10"/>
        <v>12</v>
      </c>
      <c r="FR18" s="36">
        <f t="shared" si="10"/>
        <v>4327200</v>
      </c>
      <c r="FS18" s="36">
        <f t="shared" si="10"/>
        <v>0</v>
      </c>
      <c r="FT18" s="36">
        <f t="shared" si="10"/>
        <v>0</v>
      </c>
      <c r="FU18" s="36">
        <f t="shared" si="10"/>
        <v>0</v>
      </c>
      <c r="FV18" s="36">
        <f t="shared" si="10"/>
        <v>0</v>
      </c>
      <c r="FW18" s="36">
        <f t="shared" si="10"/>
        <v>0</v>
      </c>
      <c r="FX18" s="36">
        <f t="shared" si="10"/>
        <v>0</v>
      </c>
      <c r="FY18" s="36">
        <f t="shared" si="10"/>
        <v>0</v>
      </c>
      <c r="FZ18" s="36">
        <f t="shared" si="10"/>
        <v>0</v>
      </c>
      <c r="GA18" s="36">
        <f t="shared" si="81"/>
        <v>0</v>
      </c>
      <c r="GB18" s="36">
        <f t="shared" si="81"/>
        <v>0</v>
      </c>
      <c r="GC18" s="36">
        <f t="shared" si="81"/>
        <v>205</v>
      </c>
      <c r="GD18" s="36">
        <f t="shared" si="81"/>
        <v>66025560</v>
      </c>
      <c r="GE18" s="36">
        <f t="shared" si="82"/>
        <v>205</v>
      </c>
      <c r="GF18" s="36">
        <f t="shared" si="82"/>
        <v>66025560</v>
      </c>
    </row>
    <row r="19" spans="1:188" s="22" customFormat="1" ht="12.75" customHeight="1" x14ac:dyDescent="0.2">
      <c r="A19" s="37">
        <v>8</v>
      </c>
      <c r="B19" s="46" t="s">
        <v>83</v>
      </c>
      <c r="C19" s="36">
        <v>0</v>
      </c>
      <c r="D19" s="36">
        <f t="shared" si="11"/>
        <v>0</v>
      </c>
      <c r="E19" s="36">
        <v>0</v>
      </c>
      <c r="F19" s="36">
        <f t="shared" si="12"/>
        <v>0</v>
      </c>
      <c r="G19" s="36">
        <v>0</v>
      </c>
      <c r="H19" s="36">
        <f t="shared" si="13"/>
        <v>0</v>
      </c>
      <c r="I19" s="36">
        <v>195</v>
      </c>
      <c r="J19" s="36">
        <f t="shared" si="14"/>
        <v>61527960</v>
      </c>
      <c r="K19" s="36">
        <v>0</v>
      </c>
      <c r="L19" s="36">
        <f t="shared" si="15"/>
        <v>0</v>
      </c>
      <c r="M19" s="36">
        <v>14</v>
      </c>
      <c r="N19" s="36">
        <f t="shared" si="16"/>
        <v>5048400</v>
      </c>
      <c r="O19" s="36">
        <v>0</v>
      </c>
      <c r="P19" s="36">
        <f t="shared" si="17"/>
        <v>0</v>
      </c>
      <c r="Q19" s="36">
        <v>0</v>
      </c>
      <c r="R19" s="36">
        <f t="shared" si="18"/>
        <v>0</v>
      </c>
      <c r="S19" s="36">
        <v>0</v>
      </c>
      <c r="T19" s="36">
        <f t="shared" si="19"/>
        <v>0</v>
      </c>
      <c r="U19" s="36">
        <v>0</v>
      </c>
      <c r="V19" s="36">
        <f t="shared" si="20"/>
        <v>0</v>
      </c>
      <c r="W19" s="36">
        <v>0</v>
      </c>
      <c r="X19" s="36">
        <f t="shared" si="21"/>
        <v>0</v>
      </c>
      <c r="Y19" s="36">
        <v>0</v>
      </c>
      <c r="Z19" s="36">
        <f t="shared" si="22"/>
        <v>0</v>
      </c>
      <c r="AA19" s="36">
        <v>0</v>
      </c>
      <c r="AB19" s="36">
        <f t="shared" si="23"/>
        <v>0</v>
      </c>
      <c r="AC19" s="36">
        <v>51</v>
      </c>
      <c r="AD19" s="36">
        <f t="shared" si="24"/>
        <v>13237560</v>
      </c>
      <c r="AE19" s="36">
        <v>0</v>
      </c>
      <c r="AF19" s="36">
        <f t="shared" si="25"/>
        <v>0</v>
      </c>
      <c r="AG19" s="36">
        <v>15</v>
      </c>
      <c r="AH19" s="36">
        <f t="shared" si="26"/>
        <v>4449600</v>
      </c>
      <c r="AI19" s="36">
        <v>0</v>
      </c>
      <c r="AJ19" s="36">
        <f t="shared" si="27"/>
        <v>0</v>
      </c>
      <c r="AK19" s="36">
        <v>0</v>
      </c>
      <c r="AL19" s="36">
        <f t="shared" si="28"/>
        <v>0</v>
      </c>
      <c r="AM19" s="36">
        <v>0</v>
      </c>
      <c r="AN19" s="36">
        <f t="shared" si="29"/>
        <v>0</v>
      </c>
      <c r="AO19" s="36">
        <v>0</v>
      </c>
      <c r="AP19" s="36">
        <f t="shared" si="30"/>
        <v>0</v>
      </c>
      <c r="AQ19" s="36">
        <v>0</v>
      </c>
      <c r="AR19" s="36">
        <f t="shared" si="31"/>
        <v>0</v>
      </c>
      <c r="AS19" s="36">
        <v>0</v>
      </c>
      <c r="AT19" s="36">
        <f t="shared" si="32"/>
        <v>0</v>
      </c>
      <c r="AU19" s="36">
        <v>0</v>
      </c>
      <c r="AV19" s="36">
        <f t="shared" si="33"/>
        <v>0</v>
      </c>
      <c r="AW19" s="36">
        <v>0</v>
      </c>
      <c r="AX19" s="36">
        <f t="shared" si="34"/>
        <v>0</v>
      </c>
      <c r="AY19" s="36">
        <v>0</v>
      </c>
      <c r="AZ19" s="36">
        <f t="shared" si="35"/>
        <v>0</v>
      </c>
      <c r="BA19" s="36">
        <v>0</v>
      </c>
      <c r="BB19" s="36">
        <f t="shared" si="36"/>
        <v>0</v>
      </c>
      <c r="BC19" s="36">
        <v>0</v>
      </c>
      <c r="BD19" s="36">
        <f t="shared" si="37"/>
        <v>0</v>
      </c>
      <c r="BE19" s="36">
        <v>0</v>
      </c>
      <c r="BF19" s="36">
        <f t="shared" si="38"/>
        <v>0</v>
      </c>
      <c r="BG19" s="36">
        <v>0</v>
      </c>
      <c r="BH19" s="36">
        <f t="shared" si="39"/>
        <v>0</v>
      </c>
      <c r="BI19" s="36">
        <v>0</v>
      </c>
      <c r="BJ19" s="36">
        <f t="shared" si="40"/>
        <v>0</v>
      </c>
      <c r="BK19" s="36">
        <v>0</v>
      </c>
      <c r="BL19" s="36">
        <f t="shared" si="41"/>
        <v>0</v>
      </c>
      <c r="BM19" s="36">
        <v>0</v>
      </c>
      <c r="BN19" s="36">
        <f t="shared" si="42"/>
        <v>0</v>
      </c>
      <c r="BO19" s="36">
        <v>0</v>
      </c>
      <c r="BP19" s="36">
        <f t="shared" si="43"/>
        <v>0</v>
      </c>
      <c r="BQ19" s="36">
        <v>0</v>
      </c>
      <c r="BR19" s="36">
        <f t="shared" si="44"/>
        <v>0</v>
      </c>
      <c r="BS19" s="36">
        <v>0</v>
      </c>
      <c r="BT19" s="36">
        <f t="shared" si="45"/>
        <v>0</v>
      </c>
      <c r="BU19" s="36">
        <v>26</v>
      </c>
      <c r="BV19" s="36">
        <f t="shared" si="46"/>
        <v>9496344</v>
      </c>
      <c r="BW19" s="36">
        <v>0</v>
      </c>
      <c r="BX19" s="36">
        <f t="shared" si="47"/>
        <v>0</v>
      </c>
      <c r="BY19" s="36">
        <v>0</v>
      </c>
      <c r="BZ19" s="36">
        <f t="shared" si="48"/>
        <v>0</v>
      </c>
      <c r="CA19" s="36">
        <v>0</v>
      </c>
      <c r="CB19" s="36">
        <f t="shared" si="49"/>
        <v>0</v>
      </c>
      <c r="CC19" s="36">
        <v>0</v>
      </c>
      <c r="CD19" s="36">
        <f t="shared" si="50"/>
        <v>0</v>
      </c>
      <c r="CE19" s="36">
        <v>0</v>
      </c>
      <c r="CF19" s="36">
        <f t="shared" si="51"/>
        <v>0</v>
      </c>
      <c r="CG19" s="36">
        <v>0</v>
      </c>
      <c r="CH19" s="36">
        <f t="shared" si="52"/>
        <v>0</v>
      </c>
      <c r="CI19" s="36">
        <v>0</v>
      </c>
      <c r="CJ19" s="36">
        <f t="shared" si="53"/>
        <v>0</v>
      </c>
      <c r="CK19" s="36">
        <v>0</v>
      </c>
      <c r="CL19" s="36">
        <f t="shared" si="54"/>
        <v>0</v>
      </c>
      <c r="CM19" s="36">
        <v>0</v>
      </c>
      <c r="CN19" s="36">
        <f t="shared" si="55"/>
        <v>0</v>
      </c>
      <c r="CO19" s="36">
        <v>0</v>
      </c>
      <c r="CP19" s="36">
        <f t="shared" si="56"/>
        <v>0</v>
      </c>
      <c r="CQ19" s="36">
        <v>0</v>
      </c>
      <c r="CR19" s="36">
        <f t="shared" si="57"/>
        <v>0</v>
      </c>
      <c r="CS19" s="36">
        <v>0</v>
      </c>
      <c r="CT19" s="36">
        <f t="shared" si="58"/>
        <v>0</v>
      </c>
      <c r="CU19" s="36">
        <v>0</v>
      </c>
      <c r="CV19" s="36">
        <f t="shared" si="59"/>
        <v>0</v>
      </c>
      <c r="CW19" s="36">
        <v>0</v>
      </c>
      <c r="CX19" s="36">
        <f t="shared" si="60"/>
        <v>0</v>
      </c>
      <c r="CY19" s="36">
        <v>0</v>
      </c>
      <c r="CZ19" s="36">
        <f t="shared" si="61"/>
        <v>0</v>
      </c>
      <c r="DA19" s="36">
        <v>0</v>
      </c>
      <c r="DB19" s="36">
        <f t="shared" si="62"/>
        <v>0</v>
      </c>
      <c r="DC19" s="36">
        <v>0</v>
      </c>
      <c r="DD19" s="36">
        <f t="shared" si="63"/>
        <v>0</v>
      </c>
      <c r="DE19" s="36">
        <v>0</v>
      </c>
      <c r="DF19" s="36">
        <f t="shared" si="64"/>
        <v>0</v>
      </c>
      <c r="DG19" s="36">
        <v>0</v>
      </c>
      <c r="DH19" s="36">
        <f t="shared" si="65"/>
        <v>0</v>
      </c>
      <c r="DI19" s="36">
        <v>0</v>
      </c>
      <c r="DJ19" s="36">
        <f t="shared" si="66"/>
        <v>0</v>
      </c>
      <c r="DK19" s="36">
        <v>0</v>
      </c>
      <c r="DL19" s="36">
        <f t="shared" si="67"/>
        <v>0</v>
      </c>
      <c r="DM19" s="36">
        <v>0</v>
      </c>
      <c r="DN19" s="36">
        <f t="shared" si="68"/>
        <v>0</v>
      </c>
      <c r="DO19" s="36">
        <v>0</v>
      </c>
      <c r="DP19" s="36">
        <f t="shared" si="69"/>
        <v>0</v>
      </c>
      <c r="DQ19" s="36">
        <v>0</v>
      </c>
      <c r="DR19" s="36">
        <f t="shared" si="70"/>
        <v>0</v>
      </c>
      <c r="DS19" s="36">
        <v>0</v>
      </c>
      <c r="DT19" s="36">
        <f t="shared" si="71"/>
        <v>0</v>
      </c>
      <c r="DU19" s="36">
        <v>0</v>
      </c>
      <c r="DV19" s="36">
        <f t="shared" si="72"/>
        <v>0</v>
      </c>
      <c r="DW19" s="36">
        <v>0</v>
      </c>
      <c r="DX19" s="36">
        <f t="shared" si="73"/>
        <v>0</v>
      </c>
      <c r="DY19" s="36">
        <v>10</v>
      </c>
      <c r="DZ19" s="36">
        <f t="shared" si="74"/>
        <v>6554040</v>
      </c>
      <c r="EA19" s="36">
        <v>0</v>
      </c>
      <c r="EB19" s="36">
        <f t="shared" si="75"/>
        <v>0</v>
      </c>
      <c r="EC19" s="36">
        <v>10</v>
      </c>
      <c r="ED19" s="36">
        <f t="shared" si="76"/>
        <v>7490400</v>
      </c>
      <c r="EE19" s="36">
        <v>0</v>
      </c>
      <c r="EF19" s="36">
        <f t="shared" si="77"/>
        <v>0</v>
      </c>
      <c r="EG19" s="36">
        <v>0</v>
      </c>
      <c r="EH19" s="36">
        <f t="shared" si="78"/>
        <v>0</v>
      </c>
      <c r="EI19" s="36">
        <v>0</v>
      </c>
      <c r="EJ19" s="36">
        <f t="shared" si="79"/>
        <v>0</v>
      </c>
      <c r="EK19" s="36">
        <v>0</v>
      </c>
      <c r="EL19" s="36">
        <f t="shared" si="80"/>
        <v>0</v>
      </c>
      <c r="EM19" s="36">
        <v>0</v>
      </c>
      <c r="EN19" s="36">
        <f t="shared" si="0"/>
        <v>0</v>
      </c>
      <c r="EO19" s="36">
        <v>0</v>
      </c>
      <c r="EP19" s="36">
        <f t="shared" si="1"/>
        <v>0</v>
      </c>
      <c r="EQ19" s="36">
        <v>20</v>
      </c>
      <c r="ER19" s="36">
        <f t="shared" si="2"/>
        <v>10788240</v>
      </c>
      <c r="ES19" s="36">
        <v>64</v>
      </c>
      <c r="ET19" s="36">
        <f t="shared" si="3"/>
        <v>20193792</v>
      </c>
      <c r="EU19" s="36">
        <v>0</v>
      </c>
      <c r="EV19" s="36">
        <f t="shared" si="4"/>
        <v>0</v>
      </c>
      <c r="EW19" s="36">
        <v>0</v>
      </c>
      <c r="EX19" s="36">
        <f t="shared" si="5"/>
        <v>0</v>
      </c>
      <c r="EY19" s="36">
        <v>0</v>
      </c>
      <c r="EZ19" s="36">
        <f t="shared" si="6"/>
        <v>0</v>
      </c>
      <c r="FA19" s="36">
        <v>0</v>
      </c>
      <c r="FB19" s="36">
        <f t="shared" si="7"/>
        <v>0</v>
      </c>
      <c r="FC19" s="36">
        <v>0</v>
      </c>
      <c r="FD19" s="36">
        <f t="shared" si="8"/>
        <v>0</v>
      </c>
      <c r="FE19" s="36">
        <v>0</v>
      </c>
      <c r="FF19" s="36">
        <f t="shared" si="9"/>
        <v>0</v>
      </c>
      <c r="FG19" s="36">
        <f t="shared" si="10"/>
        <v>0</v>
      </c>
      <c r="FH19" s="36">
        <f t="shared" si="10"/>
        <v>0</v>
      </c>
      <c r="FI19" s="36">
        <f t="shared" si="10"/>
        <v>0</v>
      </c>
      <c r="FJ19" s="36">
        <f t="shared" si="10"/>
        <v>0</v>
      </c>
      <c r="FK19" s="36">
        <f t="shared" si="10"/>
        <v>20</v>
      </c>
      <c r="FL19" s="36">
        <f t="shared" si="10"/>
        <v>10788240</v>
      </c>
      <c r="FM19" s="36">
        <f t="shared" si="10"/>
        <v>320</v>
      </c>
      <c r="FN19" s="36">
        <f t="shared" si="10"/>
        <v>101513352</v>
      </c>
      <c r="FO19" s="36">
        <f t="shared" si="10"/>
        <v>0</v>
      </c>
      <c r="FP19" s="36">
        <f t="shared" si="10"/>
        <v>0</v>
      </c>
      <c r="FQ19" s="36">
        <f t="shared" si="10"/>
        <v>65</v>
      </c>
      <c r="FR19" s="36">
        <f t="shared" si="10"/>
        <v>26484744</v>
      </c>
      <c r="FS19" s="36">
        <f t="shared" si="10"/>
        <v>0</v>
      </c>
      <c r="FT19" s="36">
        <f t="shared" si="10"/>
        <v>0</v>
      </c>
      <c r="FU19" s="36">
        <f t="shared" si="10"/>
        <v>0</v>
      </c>
      <c r="FV19" s="36">
        <f t="shared" si="10"/>
        <v>0</v>
      </c>
      <c r="FW19" s="36">
        <f t="shared" si="10"/>
        <v>0</v>
      </c>
      <c r="FX19" s="36">
        <f t="shared" si="10"/>
        <v>0</v>
      </c>
      <c r="FY19" s="36">
        <f t="shared" si="10"/>
        <v>0</v>
      </c>
      <c r="FZ19" s="36">
        <f t="shared" si="10"/>
        <v>0</v>
      </c>
      <c r="GA19" s="36">
        <f t="shared" si="81"/>
        <v>20</v>
      </c>
      <c r="GB19" s="36">
        <f t="shared" si="81"/>
        <v>10788240</v>
      </c>
      <c r="GC19" s="36">
        <f t="shared" si="81"/>
        <v>385</v>
      </c>
      <c r="GD19" s="36">
        <f t="shared" si="81"/>
        <v>127998096</v>
      </c>
      <c r="GE19" s="36">
        <f t="shared" si="82"/>
        <v>405</v>
      </c>
      <c r="GF19" s="36">
        <f t="shared" si="82"/>
        <v>138786336</v>
      </c>
    </row>
    <row r="20" spans="1:188" s="22" customFormat="1" ht="12.75" customHeight="1" x14ac:dyDescent="0.2">
      <c r="A20" s="37">
        <v>9</v>
      </c>
      <c r="B20" s="46" t="s">
        <v>84</v>
      </c>
      <c r="C20" s="36">
        <v>0</v>
      </c>
      <c r="D20" s="36">
        <f t="shared" si="11"/>
        <v>0</v>
      </c>
      <c r="E20" s="36">
        <v>0</v>
      </c>
      <c r="F20" s="36">
        <f t="shared" si="12"/>
        <v>0</v>
      </c>
      <c r="G20" s="36">
        <v>0</v>
      </c>
      <c r="H20" s="36">
        <f t="shared" si="13"/>
        <v>0</v>
      </c>
      <c r="I20" s="36">
        <v>0</v>
      </c>
      <c r="J20" s="36">
        <f t="shared" si="14"/>
        <v>0</v>
      </c>
      <c r="K20" s="36">
        <v>0</v>
      </c>
      <c r="L20" s="36">
        <f t="shared" si="15"/>
        <v>0</v>
      </c>
      <c r="M20" s="36">
        <v>899</v>
      </c>
      <c r="N20" s="36">
        <f t="shared" si="16"/>
        <v>324179400</v>
      </c>
      <c r="O20" s="36">
        <v>0</v>
      </c>
      <c r="P20" s="36">
        <f t="shared" si="17"/>
        <v>0</v>
      </c>
      <c r="Q20" s="36">
        <v>0</v>
      </c>
      <c r="R20" s="36">
        <f t="shared" si="18"/>
        <v>0</v>
      </c>
      <c r="S20" s="36">
        <v>0</v>
      </c>
      <c r="T20" s="36">
        <f t="shared" si="19"/>
        <v>0</v>
      </c>
      <c r="U20" s="36">
        <v>0</v>
      </c>
      <c r="V20" s="36">
        <f t="shared" si="20"/>
        <v>0</v>
      </c>
      <c r="W20" s="36">
        <v>0</v>
      </c>
      <c r="X20" s="36">
        <f t="shared" si="21"/>
        <v>0</v>
      </c>
      <c r="Y20" s="36">
        <v>0</v>
      </c>
      <c r="Z20" s="36">
        <f t="shared" si="22"/>
        <v>0</v>
      </c>
      <c r="AA20" s="36">
        <v>0</v>
      </c>
      <c r="AB20" s="36">
        <f t="shared" si="23"/>
        <v>0</v>
      </c>
      <c r="AC20" s="36">
        <v>0</v>
      </c>
      <c r="AD20" s="36">
        <f t="shared" si="24"/>
        <v>0</v>
      </c>
      <c r="AE20" s="36">
        <v>0</v>
      </c>
      <c r="AF20" s="36">
        <f t="shared" si="25"/>
        <v>0</v>
      </c>
      <c r="AG20" s="36">
        <v>0</v>
      </c>
      <c r="AH20" s="36">
        <f t="shared" si="26"/>
        <v>0</v>
      </c>
      <c r="AI20" s="36">
        <v>0</v>
      </c>
      <c r="AJ20" s="36">
        <f t="shared" si="27"/>
        <v>0</v>
      </c>
      <c r="AK20" s="36">
        <v>0</v>
      </c>
      <c r="AL20" s="36">
        <f t="shared" si="28"/>
        <v>0</v>
      </c>
      <c r="AM20" s="36">
        <v>0</v>
      </c>
      <c r="AN20" s="36">
        <f t="shared" si="29"/>
        <v>0</v>
      </c>
      <c r="AO20" s="36">
        <v>0</v>
      </c>
      <c r="AP20" s="36">
        <f t="shared" si="30"/>
        <v>0</v>
      </c>
      <c r="AQ20" s="36">
        <v>0</v>
      </c>
      <c r="AR20" s="36">
        <f t="shared" si="31"/>
        <v>0</v>
      </c>
      <c r="AS20" s="36">
        <v>0</v>
      </c>
      <c r="AT20" s="36">
        <f t="shared" si="32"/>
        <v>0</v>
      </c>
      <c r="AU20" s="36">
        <v>0</v>
      </c>
      <c r="AV20" s="36">
        <f t="shared" si="33"/>
        <v>0</v>
      </c>
      <c r="AW20" s="36">
        <v>0</v>
      </c>
      <c r="AX20" s="36">
        <f t="shared" si="34"/>
        <v>0</v>
      </c>
      <c r="AY20" s="36">
        <v>0</v>
      </c>
      <c r="AZ20" s="36">
        <f t="shared" si="35"/>
        <v>0</v>
      </c>
      <c r="BA20" s="36">
        <v>17</v>
      </c>
      <c r="BB20" s="36">
        <f t="shared" si="36"/>
        <v>6209148</v>
      </c>
      <c r="BC20" s="36">
        <v>0</v>
      </c>
      <c r="BD20" s="36">
        <f t="shared" si="37"/>
        <v>0</v>
      </c>
      <c r="BE20" s="36">
        <v>0</v>
      </c>
      <c r="BF20" s="36">
        <f t="shared" si="38"/>
        <v>0</v>
      </c>
      <c r="BG20" s="36">
        <v>0</v>
      </c>
      <c r="BH20" s="36">
        <f t="shared" si="39"/>
        <v>0</v>
      </c>
      <c r="BI20" s="36">
        <v>0</v>
      </c>
      <c r="BJ20" s="36">
        <f t="shared" si="40"/>
        <v>0</v>
      </c>
      <c r="BK20" s="36">
        <v>0</v>
      </c>
      <c r="BL20" s="36">
        <f t="shared" si="41"/>
        <v>0</v>
      </c>
      <c r="BM20" s="36">
        <v>0</v>
      </c>
      <c r="BN20" s="36">
        <f t="shared" si="42"/>
        <v>0</v>
      </c>
      <c r="BO20" s="36">
        <v>0</v>
      </c>
      <c r="BP20" s="36">
        <f t="shared" si="43"/>
        <v>0</v>
      </c>
      <c r="BQ20" s="36">
        <v>0</v>
      </c>
      <c r="BR20" s="36">
        <f t="shared" si="44"/>
        <v>0</v>
      </c>
      <c r="BS20" s="36">
        <v>0</v>
      </c>
      <c r="BT20" s="36">
        <f t="shared" si="45"/>
        <v>0</v>
      </c>
      <c r="BU20" s="36">
        <v>150</v>
      </c>
      <c r="BV20" s="36">
        <f t="shared" si="46"/>
        <v>54786600</v>
      </c>
      <c r="BW20" s="36">
        <v>0</v>
      </c>
      <c r="BX20" s="36">
        <f t="shared" si="47"/>
        <v>0</v>
      </c>
      <c r="BY20" s="36">
        <v>0</v>
      </c>
      <c r="BZ20" s="36">
        <f t="shared" si="48"/>
        <v>0</v>
      </c>
      <c r="CA20" s="36">
        <v>0</v>
      </c>
      <c r="CB20" s="36">
        <f t="shared" si="49"/>
        <v>0</v>
      </c>
      <c r="CC20" s="36">
        <v>0</v>
      </c>
      <c r="CD20" s="36">
        <f t="shared" si="50"/>
        <v>0</v>
      </c>
      <c r="CE20" s="36">
        <v>0</v>
      </c>
      <c r="CF20" s="36">
        <f t="shared" si="51"/>
        <v>0</v>
      </c>
      <c r="CG20" s="36">
        <v>0</v>
      </c>
      <c r="CH20" s="36">
        <f t="shared" si="52"/>
        <v>0</v>
      </c>
      <c r="CI20" s="36">
        <v>0</v>
      </c>
      <c r="CJ20" s="36">
        <f t="shared" si="53"/>
        <v>0</v>
      </c>
      <c r="CK20" s="36">
        <v>0</v>
      </c>
      <c r="CL20" s="36">
        <f t="shared" si="54"/>
        <v>0</v>
      </c>
      <c r="CM20" s="36">
        <v>0</v>
      </c>
      <c r="CN20" s="36">
        <f t="shared" si="55"/>
        <v>0</v>
      </c>
      <c r="CO20" s="36">
        <v>0</v>
      </c>
      <c r="CP20" s="36">
        <f t="shared" si="56"/>
        <v>0</v>
      </c>
      <c r="CQ20" s="36">
        <v>0</v>
      </c>
      <c r="CR20" s="36">
        <f t="shared" si="57"/>
        <v>0</v>
      </c>
      <c r="CS20" s="36">
        <v>0</v>
      </c>
      <c r="CT20" s="36">
        <f t="shared" si="58"/>
        <v>0</v>
      </c>
      <c r="CU20" s="36">
        <v>0</v>
      </c>
      <c r="CV20" s="36">
        <f t="shared" si="59"/>
        <v>0</v>
      </c>
      <c r="CW20" s="36">
        <v>0</v>
      </c>
      <c r="CX20" s="36">
        <f t="shared" si="60"/>
        <v>0</v>
      </c>
      <c r="CY20" s="36">
        <v>0</v>
      </c>
      <c r="CZ20" s="36">
        <f t="shared" si="61"/>
        <v>0</v>
      </c>
      <c r="DA20" s="36">
        <v>0</v>
      </c>
      <c r="DB20" s="36">
        <f t="shared" si="62"/>
        <v>0</v>
      </c>
      <c r="DC20" s="36">
        <v>0</v>
      </c>
      <c r="DD20" s="36">
        <f t="shared" si="63"/>
        <v>0</v>
      </c>
      <c r="DE20" s="36">
        <v>0</v>
      </c>
      <c r="DF20" s="36">
        <f t="shared" si="64"/>
        <v>0</v>
      </c>
      <c r="DG20" s="36">
        <v>0</v>
      </c>
      <c r="DH20" s="36">
        <f t="shared" si="65"/>
        <v>0</v>
      </c>
      <c r="DI20" s="36">
        <v>0</v>
      </c>
      <c r="DJ20" s="36">
        <f t="shared" si="66"/>
        <v>0</v>
      </c>
      <c r="DK20" s="36">
        <v>0</v>
      </c>
      <c r="DL20" s="36">
        <f t="shared" si="67"/>
        <v>0</v>
      </c>
      <c r="DM20" s="36">
        <v>0</v>
      </c>
      <c r="DN20" s="36">
        <f t="shared" si="68"/>
        <v>0</v>
      </c>
      <c r="DO20" s="36">
        <v>0</v>
      </c>
      <c r="DP20" s="36">
        <f t="shared" si="69"/>
        <v>0</v>
      </c>
      <c r="DQ20" s="36">
        <v>0</v>
      </c>
      <c r="DR20" s="36">
        <f t="shared" si="70"/>
        <v>0</v>
      </c>
      <c r="DS20" s="36">
        <v>0</v>
      </c>
      <c r="DT20" s="36">
        <f t="shared" si="71"/>
        <v>0</v>
      </c>
      <c r="DU20" s="36">
        <v>0</v>
      </c>
      <c r="DV20" s="36">
        <f t="shared" si="72"/>
        <v>0</v>
      </c>
      <c r="DW20" s="36">
        <v>0</v>
      </c>
      <c r="DX20" s="36">
        <f t="shared" si="73"/>
        <v>0</v>
      </c>
      <c r="DY20" s="36">
        <v>0</v>
      </c>
      <c r="DZ20" s="36">
        <f t="shared" si="74"/>
        <v>0</v>
      </c>
      <c r="EA20" s="36">
        <v>0</v>
      </c>
      <c r="EB20" s="36">
        <f t="shared" si="75"/>
        <v>0</v>
      </c>
      <c r="EC20" s="36">
        <v>0</v>
      </c>
      <c r="ED20" s="36">
        <f t="shared" si="76"/>
        <v>0</v>
      </c>
      <c r="EE20" s="36">
        <v>0</v>
      </c>
      <c r="EF20" s="36">
        <f t="shared" si="77"/>
        <v>0</v>
      </c>
      <c r="EG20" s="36">
        <v>0</v>
      </c>
      <c r="EH20" s="36">
        <f t="shared" si="78"/>
        <v>0</v>
      </c>
      <c r="EI20" s="36">
        <v>0</v>
      </c>
      <c r="EJ20" s="36">
        <f t="shared" si="79"/>
        <v>0</v>
      </c>
      <c r="EK20" s="36">
        <v>0</v>
      </c>
      <c r="EL20" s="36">
        <f t="shared" si="80"/>
        <v>0</v>
      </c>
      <c r="EM20" s="36">
        <v>0</v>
      </c>
      <c r="EN20" s="36">
        <f t="shared" si="0"/>
        <v>0</v>
      </c>
      <c r="EO20" s="36">
        <v>0</v>
      </c>
      <c r="EP20" s="36">
        <f t="shared" si="1"/>
        <v>0</v>
      </c>
      <c r="EQ20" s="36">
        <v>0</v>
      </c>
      <c r="ER20" s="36">
        <f t="shared" si="2"/>
        <v>0</v>
      </c>
      <c r="ES20" s="36">
        <v>0</v>
      </c>
      <c r="ET20" s="36">
        <f t="shared" si="3"/>
        <v>0</v>
      </c>
      <c r="EU20" s="36">
        <v>0</v>
      </c>
      <c r="EV20" s="36">
        <f t="shared" si="4"/>
        <v>0</v>
      </c>
      <c r="EW20" s="36">
        <v>0</v>
      </c>
      <c r="EX20" s="36">
        <f t="shared" si="5"/>
        <v>0</v>
      </c>
      <c r="EY20" s="36">
        <v>0</v>
      </c>
      <c r="EZ20" s="36">
        <f t="shared" si="6"/>
        <v>0</v>
      </c>
      <c r="FA20" s="36">
        <v>0</v>
      </c>
      <c r="FB20" s="36">
        <f t="shared" si="7"/>
        <v>0</v>
      </c>
      <c r="FC20" s="36">
        <v>0</v>
      </c>
      <c r="FD20" s="36">
        <f t="shared" si="8"/>
        <v>0</v>
      </c>
      <c r="FE20" s="36">
        <v>0</v>
      </c>
      <c r="FF20" s="36">
        <f t="shared" si="9"/>
        <v>0</v>
      </c>
      <c r="FG20" s="36">
        <f t="shared" si="10"/>
        <v>0</v>
      </c>
      <c r="FH20" s="36">
        <f t="shared" si="10"/>
        <v>0</v>
      </c>
      <c r="FI20" s="36">
        <f t="shared" si="10"/>
        <v>0</v>
      </c>
      <c r="FJ20" s="36">
        <f t="shared" si="10"/>
        <v>0</v>
      </c>
      <c r="FK20" s="36">
        <f t="shared" si="10"/>
        <v>0</v>
      </c>
      <c r="FL20" s="36">
        <f t="shared" si="10"/>
        <v>0</v>
      </c>
      <c r="FM20" s="36">
        <f t="shared" si="10"/>
        <v>0</v>
      </c>
      <c r="FN20" s="36">
        <f t="shared" si="10"/>
        <v>0</v>
      </c>
      <c r="FO20" s="36">
        <f t="shared" si="10"/>
        <v>0</v>
      </c>
      <c r="FP20" s="36">
        <f t="shared" si="10"/>
        <v>0</v>
      </c>
      <c r="FQ20" s="36">
        <f t="shared" si="10"/>
        <v>1066</v>
      </c>
      <c r="FR20" s="36">
        <f t="shared" si="10"/>
        <v>385175148</v>
      </c>
      <c r="FS20" s="36">
        <f t="shared" si="10"/>
        <v>0</v>
      </c>
      <c r="FT20" s="36">
        <f t="shared" si="10"/>
        <v>0</v>
      </c>
      <c r="FU20" s="36">
        <f t="shared" si="10"/>
        <v>0</v>
      </c>
      <c r="FV20" s="36">
        <f t="shared" si="10"/>
        <v>0</v>
      </c>
      <c r="FW20" s="36">
        <f t="shared" si="10"/>
        <v>0</v>
      </c>
      <c r="FX20" s="36">
        <f t="shared" si="10"/>
        <v>0</v>
      </c>
      <c r="FY20" s="36">
        <f t="shared" si="10"/>
        <v>0</v>
      </c>
      <c r="FZ20" s="36">
        <f t="shared" si="10"/>
        <v>0</v>
      </c>
      <c r="GA20" s="36">
        <f t="shared" si="81"/>
        <v>0</v>
      </c>
      <c r="GB20" s="36">
        <f t="shared" si="81"/>
        <v>0</v>
      </c>
      <c r="GC20" s="36">
        <f t="shared" si="81"/>
        <v>1066</v>
      </c>
      <c r="GD20" s="36">
        <f t="shared" si="81"/>
        <v>385175148</v>
      </c>
      <c r="GE20" s="36">
        <f t="shared" si="82"/>
        <v>1066</v>
      </c>
      <c r="GF20" s="36">
        <f t="shared" si="82"/>
        <v>385175148</v>
      </c>
    </row>
    <row r="21" spans="1:188" s="22" customFormat="1" ht="12.75" customHeight="1" x14ac:dyDescent="0.2">
      <c r="A21" s="37">
        <v>10</v>
      </c>
      <c r="B21" s="46" t="s">
        <v>85</v>
      </c>
      <c r="C21" s="36">
        <v>0</v>
      </c>
      <c r="D21" s="36">
        <f t="shared" si="11"/>
        <v>0</v>
      </c>
      <c r="E21" s="36">
        <v>0</v>
      </c>
      <c r="F21" s="36">
        <f t="shared" si="12"/>
        <v>0</v>
      </c>
      <c r="G21" s="36">
        <v>0</v>
      </c>
      <c r="H21" s="36">
        <f t="shared" si="13"/>
        <v>0</v>
      </c>
      <c r="I21" s="36">
        <v>150</v>
      </c>
      <c r="J21" s="36">
        <f t="shared" si="14"/>
        <v>47329200</v>
      </c>
      <c r="K21" s="36">
        <v>0</v>
      </c>
      <c r="L21" s="36">
        <f t="shared" si="15"/>
        <v>0</v>
      </c>
      <c r="M21" s="36">
        <v>15</v>
      </c>
      <c r="N21" s="36">
        <f t="shared" si="16"/>
        <v>5409000</v>
      </c>
      <c r="O21" s="36">
        <v>0</v>
      </c>
      <c r="P21" s="36">
        <f t="shared" si="17"/>
        <v>0</v>
      </c>
      <c r="Q21" s="36">
        <v>0</v>
      </c>
      <c r="R21" s="36">
        <f t="shared" si="18"/>
        <v>0</v>
      </c>
      <c r="S21" s="36">
        <v>0</v>
      </c>
      <c r="T21" s="36">
        <f t="shared" si="19"/>
        <v>0</v>
      </c>
      <c r="U21" s="36">
        <v>0</v>
      </c>
      <c r="V21" s="36">
        <f t="shared" si="20"/>
        <v>0</v>
      </c>
      <c r="W21" s="36">
        <v>0</v>
      </c>
      <c r="X21" s="36">
        <f t="shared" si="21"/>
        <v>0</v>
      </c>
      <c r="Y21" s="36">
        <v>0</v>
      </c>
      <c r="Z21" s="36">
        <f t="shared" si="22"/>
        <v>0</v>
      </c>
      <c r="AA21" s="36">
        <v>0</v>
      </c>
      <c r="AB21" s="36">
        <f t="shared" si="23"/>
        <v>0</v>
      </c>
      <c r="AC21" s="36">
        <v>0</v>
      </c>
      <c r="AD21" s="36">
        <f t="shared" si="24"/>
        <v>0</v>
      </c>
      <c r="AE21" s="36">
        <v>0</v>
      </c>
      <c r="AF21" s="36">
        <f t="shared" si="25"/>
        <v>0</v>
      </c>
      <c r="AG21" s="36">
        <v>0</v>
      </c>
      <c r="AH21" s="36">
        <f t="shared" si="26"/>
        <v>0</v>
      </c>
      <c r="AI21" s="36">
        <v>0</v>
      </c>
      <c r="AJ21" s="36">
        <f t="shared" si="27"/>
        <v>0</v>
      </c>
      <c r="AK21" s="36">
        <v>0</v>
      </c>
      <c r="AL21" s="36">
        <f t="shared" si="28"/>
        <v>0</v>
      </c>
      <c r="AM21" s="36">
        <v>0</v>
      </c>
      <c r="AN21" s="36">
        <f t="shared" si="29"/>
        <v>0</v>
      </c>
      <c r="AO21" s="36">
        <v>0</v>
      </c>
      <c r="AP21" s="36">
        <f t="shared" si="30"/>
        <v>0</v>
      </c>
      <c r="AQ21" s="36">
        <v>0</v>
      </c>
      <c r="AR21" s="36">
        <f t="shared" si="31"/>
        <v>0</v>
      </c>
      <c r="AS21" s="36">
        <v>0</v>
      </c>
      <c r="AT21" s="36">
        <f t="shared" si="32"/>
        <v>0</v>
      </c>
      <c r="AU21" s="36">
        <v>0</v>
      </c>
      <c r="AV21" s="36">
        <f t="shared" si="33"/>
        <v>0</v>
      </c>
      <c r="AW21" s="36">
        <v>0</v>
      </c>
      <c r="AX21" s="36">
        <f t="shared" si="34"/>
        <v>0</v>
      </c>
      <c r="AY21" s="36">
        <v>0</v>
      </c>
      <c r="AZ21" s="36">
        <f t="shared" si="35"/>
        <v>0</v>
      </c>
      <c r="BA21" s="36">
        <v>0</v>
      </c>
      <c r="BB21" s="36">
        <f t="shared" si="36"/>
        <v>0</v>
      </c>
      <c r="BC21" s="36">
        <v>0</v>
      </c>
      <c r="BD21" s="36">
        <f t="shared" si="37"/>
        <v>0</v>
      </c>
      <c r="BE21" s="36">
        <v>0</v>
      </c>
      <c r="BF21" s="36">
        <f t="shared" si="38"/>
        <v>0</v>
      </c>
      <c r="BG21" s="36">
        <v>0</v>
      </c>
      <c r="BH21" s="36">
        <f t="shared" si="39"/>
        <v>0</v>
      </c>
      <c r="BI21" s="36">
        <v>0</v>
      </c>
      <c r="BJ21" s="36">
        <f t="shared" si="40"/>
        <v>0</v>
      </c>
      <c r="BK21" s="36">
        <v>0</v>
      </c>
      <c r="BL21" s="36">
        <f t="shared" si="41"/>
        <v>0</v>
      </c>
      <c r="BM21" s="36">
        <v>0</v>
      </c>
      <c r="BN21" s="36">
        <f t="shared" si="42"/>
        <v>0</v>
      </c>
      <c r="BO21" s="36">
        <v>0</v>
      </c>
      <c r="BP21" s="36">
        <f t="shared" si="43"/>
        <v>0</v>
      </c>
      <c r="BQ21" s="36">
        <v>20</v>
      </c>
      <c r="BR21" s="36">
        <f t="shared" si="44"/>
        <v>6391680</v>
      </c>
      <c r="BS21" s="36">
        <v>0</v>
      </c>
      <c r="BT21" s="36">
        <f t="shared" si="45"/>
        <v>0</v>
      </c>
      <c r="BU21" s="36">
        <v>0</v>
      </c>
      <c r="BV21" s="36">
        <f t="shared" si="46"/>
        <v>0</v>
      </c>
      <c r="BW21" s="36">
        <v>0</v>
      </c>
      <c r="BX21" s="36">
        <f t="shared" si="47"/>
        <v>0</v>
      </c>
      <c r="BY21" s="36">
        <v>0</v>
      </c>
      <c r="BZ21" s="36">
        <f t="shared" si="48"/>
        <v>0</v>
      </c>
      <c r="CA21" s="36">
        <v>0</v>
      </c>
      <c r="CB21" s="36">
        <f t="shared" si="49"/>
        <v>0</v>
      </c>
      <c r="CC21" s="36">
        <v>0</v>
      </c>
      <c r="CD21" s="36">
        <f t="shared" si="50"/>
        <v>0</v>
      </c>
      <c r="CE21" s="36">
        <v>0</v>
      </c>
      <c r="CF21" s="36">
        <f t="shared" si="51"/>
        <v>0</v>
      </c>
      <c r="CG21" s="36">
        <v>0</v>
      </c>
      <c r="CH21" s="36">
        <f t="shared" si="52"/>
        <v>0</v>
      </c>
      <c r="CI21" s="36">
        <v>0</v>
      </c>
      <c r="CJ21" s="36">
        <f t="shared" si="53"/>
        <v>0</v>
      </c>
      <c r="CK21" s="36">
        <v>0</v>
      </c>
      <c r="CL21" s="36">
        <f t="shared" si="54"/>
        <v>0</v>
      </c>
      <c r="CM21" s="36">
        <v>0</v>
      </c>
      <c r="CN21" s="36">
        <f t="shared" si="55"/>
        <v>0</v>
      </c>
      <c r="CO21" s="36">
        <v>0</v>
      </c>
      <c r="CP21" s="36">
        <f t="shared" si="56"/>
        <v>0</v>
      </c>
      <c r="CQ21" s="36">
        <v>0</v>
      </c>
      <c r="CR21" s="36">
        <f t="shared" si="57"/>
        <v>0</v>
      </c>
      <c r="CS21" s="36">
        <v>0</v>
      </c>
      <c r="CT21" s="36">
        <f t="shared" si="58"/>
        <v>0</v>
      </c>
      <c r="CU21" s="36">
        <v>0</v>
      </c>
      <c r="CV21" s="36">
        <f t="shared" si="59"/>
        <v>0</v>
      </c>
      <c r="CW21" s="36">
        <v>0</v>
      </c>
      <c r="CX21" s="36">
        <f t="shared" si="60"/>
        <v>0</v>
      </c>
      <c r="CY21" s="36">
        <v>0</v>
      </c>
      <c r="CZ21" s="36">
        <f t="shared" si="61"/>
        <v>0</v>
      </c>
      <c r="DA21" s="36">
        <v>0</v>
      </c>
      <c r="DB21" s="36">
        <f t="shared" si="62"/>
        <v>0</v>
      </c>
      <c r="DC21" s="36">
        <v>0</v>
      </c>
      <c r="DD21" s="36">
        <f t="shared" si="63"/>
        <v>0</v>
      </c>
      <c r="DE21" s="36">
        <v>0</v>
      </c>
      <c r="DF21" s="36">
        <f t="shared" si="64"/>
        <v>0</v>
      </c>
      <c r="DG21" s="36">
        <v>0</v>
      </c>
      <c r="DH21" s="36">
        <f t="shared" si="65"/>
        <v>0</v>
      </c>
      <c r="DI21" s="36">
        <v>0</v>
      </c>
      <c r="DJ21" s="36">
        <f t="shared" si="66"/>
        <v>0</v>
      </c>
      <c r="DK21" s="36">
        <v>0</v>
      </c>
      <c r="DL21" s="36">
        <f t="shared" si="67"/>
        <v>0</v>
      </c>
      <c r="DM21" s="36">
        <v>0</v>
      </c>
      <c r="DN21" s="36">
        <f t="shared" si="68"/>
        <v>0</v>
      </c>
      <c r="DO21" s="36">
        <v>0</v>
      </c>
      <c r="DP21" s="36">
        <f t="shared" si="69"/>
        <v>0</v>
      </c>
      <c r="DQ21" s="36">
        <v>0</v>
      </c>
      <c r="DR21" s="36">
        <f t="shared" si="70"/>
        <v>0</v>
      </c>
      <c r="DS21" s="36">
        <v>0</v>
      </c>
      <c r="DT21" s="36">
        <f t="shared" si="71"/>
        <v>0</v>
      </c>
      <c r="DU21" s="36">
        <v>0</v>
      </c>
      <c r="DV21" s="36">
        <f t="shared" si="72"/>
        <v>0</v>
      </c>
      <c r="DW21" s="36">
        <v>0</v>
      </c>
      <c r="DX21" s="36">
        <f t="shared" si="73"/>
        <v>0</v>
      </c>
      <c r="DY21" s="36">
        <v>10</v>
      </c>
      <c r="DZ21" s="36">
        <f t="shared" si="74"/>
        <v>6554040</v>
      </c>
      <c r="EA21" s="36">
        <v>0</v>
      </c>
      <c r="EB21" s="36">
        <f t="shared" si="75"/>
        <v>0</v>
      </c>
      <c r="EC21" s="36">
        <v>0</v>
      </c>
      <c r="ED21" s="36">
        <f t="shared" si="76"/>
        <v>0</v>
      </c>
      <c r="EE21" s="36">
        <v>0</v>
      </c>
      <c r="EF21" s="36">
        <f t="shared" si="77"/>
        <v>0</v>
      </c>
      <c r="EG21" s="36">
        <v>0</v>
      </c>
      <c r="EH21" s="36">
        <f t="shared" si="78"/>
        <v>0</v>
      </c>
      <c r="EI21" s="36">
        <v>0</v>
      </c>
      <c r="EJ21" s="36">
        <f t="shared" si="79"/>
        <v>0</v>
      </c>
      <c r="EK21" s="36">
        <v>0</v>
      </c>
      <c r="EL21" s="36">
        <f t="shared" si="80"/>
        <v>0</v>
      </c>
      <c r="EM21" s="36">
        <v>0</v>
      </c>
      <c r="EN21" s="36">
        <f t="shared" si="0"/>
        <v>0</v>
      </c>
      <c r="EO21" s="36">
        <v>0</v>
      </c>
      <c r="EP21" s="36">
        <f t="shared" si="1"/>
        <v>0</v>
      </c>
      <c r="EQ21" s="36">
        <v>0</v>
      </c>
      <c r="ER21" s="36">
        <f t="shared" si="2"/>
        <v>0</v>
      </c>
      <c r="ES21" s="36">
        <v>0</v>
      </c>
      <c r="ET21" s="36">
        <f t="shared" si="3"/>
        <v>0</v>
      </c>
      <c r="EU21" s="36">
        <v>0</v>
      </c>
      <c r="EV21" s="36">
        <f t="shared" si="4"/>
        <v>0</v>
      </c>
      <c r="EW21" s="36">
        <v>0</v>
      </c>
      <c r="EX21" s="36">
        <f t="shared" si="5"/>
        <v>0</v>
      </c>
      <c r="EY21" s="36">
        <v>0</v>
      </c>
      <c r="EZ21" s="36">
        <f t="shared" si="6"/>
        <v>0</v>
      </c>
      <c r="FA21" s="36">
        <v>0</v>
      </c>
      <c r="FB21" s="36">
        <f t="shared" si="7"/>
        <v>0</v>
      </c>
      <c r="FC21" s="36">
        <v>0</v>
      </c>
      <c r="FD21" s="36">
        <f t="shared" si="8"/>
        <v>0</v>
      </c>
      <c r="FE21" s="36">
        <v>0</v>
      </c>
      <c r="FF21" s="36">
        <f t="shared" si="9"/>
        <v>0</v>
      </c>
      <c r="FG21" s="36">
        <f t="shared" si="10"/>
        <v>0</v>
      </c>
      <c r="FH21" s="36">
        <f t="shared" si="10"/>
        <v>0</v>
      </c>
      <c r="FI21" s="36">
        <f t="shared" si="10"/>
        <v>0</v>
      </c>
      <c r="FJ21" s="36">
        <f t="shared" si="10"/>
        <v>0</v>
      </c>
      <c r="FK21" s="36">
        <f t="shared" si="10"/>
        <v>0</v>
      </c>
      <c r="FL21" s="36">
        <f t="shared" si="10"/>
        <v>0</v>
      </c>
      <c r="FM21" s="36">
        <f t="shared" si="10"/>
        <v>180</v>
      </c>
      <c r="FN21" s="36">
        <f t="shared" si="10"/>
        <v>60274920</v>
      </c>
      <c r="FO21" s="36">
        <f t="shared" si="10"/>
        <v>0</v>
      </c>
      <c r="FP21" s="36">
        <f t="shared" si="10"/>
        <v>0</v>
      </c>
      <c r="FQ21" s="36">
        <f t="shared" si="10"/>
        <v>15</v>
      </c>
      <c r="FR21" s="36">
        <f t="shared" si="10"/>
        <v>5409000</v>
      </c>
      <c r="FS21" s="36">
        <f t="shared" si="10"/>
        <v>0</v>
      </c>
      <c r="FT21" s="36">
        <f t="shared" si="10"/>
        <v>0</v>
      </c>
      <c r="FU21" s="36">
        <f t="shared" si="10"/>
        <v>0</v>
      </c>
      <c r="FV21" s="36">
        <f t="shared" si="10"/>
        <v>0</v>
      </c>
      <c r="FW21" s="36">
        <f t="shared" si="10"/>
        <v>0</v>
      </c>
      <c r="FX21" s="36">
        <f t="shared" si="10"/>
        <v>0</v>
      </c>
      <c r="FY21" s="36">
        <f t="shared" si="10"/>
        <v>0</v>
      </c>
      <c r="FZ21" s="36">
        <f t="shared" si="10"/>
        <v>0</v>
      </c>
      <c r="GA21" s="36">
        <f t="shared" si="81"/>
        <v>0</v>
      </c>
      <c r="GB21" s="36">
        <f t="shared" si="81"/>
        <v>0</v>
      </c>
      <c r="GC21" s="36">
        <f t="shared" si="81"/>
        <v>195</v>
      </c>
      <c r="GD21" s="36">
        <f t="shared" si="81"/>
        <v>65683920</v>
      </c>
      <c r="GE21" s="36">
        <f t="shared" si="82"/>
        <v>195</v>
      </c>
      <c r="GF21" s="36">
        <f t="shared" si="82"/>
        <v>65683920</v>
      </c>
    </row>
    <row r="22" spans="1:188" s="22" customFormat="1" ht="12.75" customHeight="1" x14ac:dyDescent="0.2">
      <c r="A22" s="37">
        <v>11</v>
      </c>
      <c r="B22" s="46" t="s">
        <v>86</v>
      </c>
      <c r="C22" s="36">
        <v>0</v>
      </c>
      <c r="D22" s="36">
        <f t="shared" si="11"/>
        <v>0</v>
      </c>
      <c r="E22" s="36">
        <v>0</v>
      </c>
      <c r="F22" s="36">
        <f t="shared" si="12"/>
        <v>0</v>
      </c>
      <c r="G22" s="36">
        <v>0</v>
      </c>
      <c r="H22" s="36">
        <f t="shared" si="13"/>
        <v>0</v>
      </c>
      <c r="I22" s="36">
        <v>223</v>
      </c>
      <c r="J22" s="36">
        <f t="shared" si="14"/>
        <v>70362744</v>
      </c>
      <c r="K22" s="36">
        <v>0</v>
      </c>
      <c r="L22" s="36">
        <f t="shared" si="15"/>
        <v>0</v>
      </c>
      <c r="M22" s="36">
        <v>0</v>
      </c>
      <c r="N22" s="36">
        <f t="shared" si="16"/>
        <v>0</v>
      </c>
      <c r="O22" s="36">
        <v>0</v>
      </c>
      <c r="P22" s="36">
        <f t="shared" si="17"/>
        <v>0</v>
      </c>
      <c r="Q22" s="36">
        <v>0</v>
      </c>
      <c r="R22" s="36">
        <f t="shared" si="18"/>
        <v>0</v>
      </c>
      <c r="S22" s="36">
        <v>0</v>
      </c>
      <c r="T22" s="36">
        <f t="shared" si="19"/>
        <v>0</v>
      </c>
      <c r="U22" s="36">
        <v>15</v>
      </c>
      <c r="V22" s="36">
        <f t="shared" si="20"/>
        <v>6310620</v>
      </c>
      <c r="W22" s="36">
        <v>0</v>
      </c>
      <c r="X22" s="36">
        <f t="shared" si="21"/>
        <v>0</v>
      </c>
      <c r="Y22" s="36">
        <v>0</v>
      </c>
      <c r="Z22" s="36">
        <f t="shared" si="22"/>
        <v>0</v>
      </c>
      <c r="AA22" s="36">
        <v>0</v>
      </c>
      <c r="AB22" s="36">
        <f t="shared" si="23"/>
        <v>0</v>
      </c>
      <c r="AC22" s="36">
        <v>0</v>
      </c>
      <c r="AD22" s="36">
        <f t="shared" si="24"/>
        <v>0</v>
      </c>
      <c r="AE22" s="36">
        <v>0</v>
      </c>
      <c r="AF22" s="36">
        <f t="shared" si="25"/>
        <v>0</v>
      </c>
      <c r="AG22" s="36">
        <v>0</v>
      </c>
      <c r="AH22" s="36">
        <f t="shared" si="26"/>
        <v>0</v>
      </c>
      <c r="AI22" s="36">
        <v>0</v>
      </c>
      <c r="AJ22" s="36">
        <f t="shared" si="27"/>
        <v>0</v>
      </c>
      <c r="AK22" s="36">
        <v>0</v>
      </c>
      <c r="AL22" s="36">
        <f t="shared" si="28"/>
        <v>0</v>
      </c>
      <c r="AM22" s="36">
        <v>0</v>
      </c>
      <c r="AN22" s="36">
        <f t="shared" si="29"/>
        <v>0</v>
      </c>
      <c r="AO22" s="36">
        <v>0</v>
      </c>
      <c r="AP22" s="36">
        <f t="shared" si="30"/>
        <v>0</v>
      </c>
      <c r="AQ22" s="36">
        <v>0</v>
      </c>
      <c r="AR22" s="36">
        <f t="shared" si="31"/>
        <v>0</v>
      </c>
      <c r="AS22" s="36">
        <v>0</v>
      </c>
      <c r="AT22" s="36">
        <f t="shared" si="32"/>
        <v>0</v>
      </c>
      <c r="AU22" s="36">
        <v>0</v>
      </c>
      <c r="AV22" s="36">
        <f t="shared" si="33"/>
        <v>0</v>
      </c>
      <c r="AW22" s="36">
        <v>0</v>
      </c>
      <c r="AX22" s="36">
        <f t="shared" si="34"/>
        <v>0</v>
      </c>
      <c r="AY22" s="36">
        <v>0</v>
      </c>
      <c r="AZ22" s="36">
        <f t="shared" si="35"/>
        <v>0</v>
      </c>
      <c r="BA22" s="36">
        <v>0</v>
      </c>
      <c r="BB22" s="36">
        <f t="shared" si="36"/>
        <v>0</v>
      </c>
      <c r="BC22" s="36">
        <v>0</v>
      </c>
      <c r="BD22" s="36">
        <f t="shared" si="37"/>
        <v>0</v>
      </c>
      <c r="BE22" s="36">
        <v>0</v>
      </c>
      <c r="BF22" s="36">
        <f t="shared" si="38"/>
        <v>0</v>
      </c>
      <c r="BG22" s="36">
        <v>0</v>
      </c>
      <c r="BH22" s="36">
        <f t="shared" si="39"/>
        <v>0</v>
      </c>
      <c r="BI22" s="36">
        <v>0</v>
      </c>
      <c r="BJ22" s="36">
        <f t="shared" si="40"/>
        <v>0</v>
      </c>
      <c r="BK22" s="36">
        <v>0</v>
      </c>
      <c r="BL22" s="36">
        <f t="shared" si="41"/>
        <v>0</v>
      </c>
      <c r="BM22" s="36">
        <v>0</v>
      </c>
      <c r="BN22" s="36">
        <f t="shared" si="42"/>
        <v>0</v>
      </c>
      <c r="BO22" s="36">
        <v>0</v>
      </c>
      <c r="BP22" s="36">
        <f t="shared" si="43"/>
        <v>0</v>
      </c>
      <c r="BQ22" s="36">
        <v>14</v>
      </c>
      <c r="BR22" s="36">
        <f t="shared" si="44"/>
        <v>4474176</v>
      </c>
      <c r="BS22" s="36">
        <v>0</v>
      </c>
      <c r="BT22" s="36">
        <f t="shared" si="45"/>
        <v>0</v>
      </c>
      <c r="BU22" s="36">
        <v>0</v>
      </c>
      <c r="BV22" s="36">
        <f t="shared" si="46"/>
        <v>0</v>
      </c>
      <c r="BW22" s="36">
        <v>0</v>
      </c>
      <c r="BX22" s="36">
        <f t="shared" si="47"/>
        <v>0</v>
      </c>
      <c r="BY22" s="36">
        <v>0</v>
      </c>
      <c r="BZ22" s="36">
        <f t="shared" si="48"/>
        <v>0</v>
      </c>
      <c r="CA22" s="36">
        <v>0</v>
      </c>
      <c r="CB22" s="36">
        <f t="shared" si="49"/>
        <v>0</v>
      </c>
      <c r="CC22" s="36">
        <v>11</v>
      </c>
      <c r="CD22" s="36">
        <f t="shared" si="50"/>
        <v>4687320</v>
      </c>
      <c r="CE22" s="36">
        <v>0</v>
      </c>
      <c r="CF22" s="36">
        <f t="shared" si="51"/>
        <v>0</v>
      </c>
      <c r="CG22" s="36">
        <v>0</v>
      </c>
      <c r="CH22" s="36">
        <f t="shared" si="52"/>
        <v>0</v>
      </c>
      <c r="CI22" s="36">
        <v>0</v>
      </c>
      <c r="CJ22" s="36">
        <f t="shared" si="53"/>
        <v>0</v>
      </c>
      <c r="CK22" s="36">
        <v>0</v>
      </c>
      <c r="CL22" s="36">
        <f t="shared" si="54"/>
        <v>0</v>
      </c>
      <c r="CM22" s="36">
        <v>0</v>
      </c>
      <c r="CN22" s="36">
        <f t="shared" si="55"/>
        <v>0</v>
      </c>
      <c r="CO22" s="36">
        <v>0</v>
      </c>
      <c r="CP22" s="36">
        <f t="shared" si="56"/>
        <v>0</v>
      </c>
      <c r="CQ22" s="36">
        <v>0</v>
      </c>
      <c r="CR22" s="36">
        <f t="shared" si="57"/>
        <v>0</v>
      </c>
      <c r="CS22" s="36">
        <v>0</v>
      </c>
      <c r="CT22" s="36">
        <f t="shared" si="58"/>
        <v>0</v>
      </c>
      <c r="CU22" s="36">
        <v>0</v>
      </c>
      <c r="CV22" s="36">
        <f t="shared" si="59"/>
        <v>0</v>
      </c>
      <c r="CW22" s="36">
        <v>0</v>
      </c>
      <c r="CX22" s="36">
        <f t="shared" si="60"/>
        <v>0</v>
      </c>
      <c r="CY22" s="36">
        <v>0</v>
      </c>
      <c r="CZ22" s="36">
        <f t="shared" si="61"/>
        <v>0</v>
      </c>
      <c r="DA22" s="36">
        <v>0</v>
      </c>
      <c r="DB22" s="36">
        <f t="shared" si="62"/>
        <v>0</v>
      </c>
      <c r="DC22" s="36">
        <v>0</v>
      </c>
      <c r="DD22" s="36">
        <f t="shared" si="63"/>
        <v>0</v>
      </c>
      <c r="DE22" s="36">
        <v>0</v>
      </c>
      <c r="DF22" s="36">
        <f t="shared" si="64"/>
        <v>0</v>
      </c>
      <c r="DG22" s="36">
        <v>0</v>
      </c>
      <c r="DH22" s="36">
        <f t="shared" si="65"/>
        <v>0</v>
      </c>
      <c r="DI22" s="36">
        <v>0</v>
      </c>
      <c r="DJ22" s="36">
        <f t="shared" si="66"/>
        <v>0</v>
      </c>
      <c r="DK22" s="36">
        <v>0</v>
      </c>
      <c r="DL22" s="36">
        <f t="shared" si="67"/>
        <v>0</v>
      </c>
      <c r="DM22" s="36">
        <v>0</v>
      </c>
      <c r="DN22" s="36">
        <f t="shared" si="68"/>
        <v>0</v>
      </c>
      <c r="DO22" s="36">
        <v>0</v>
      </c>
      <c r="DP22" s="36">
        <f t="shared" si="69"/>
        <v>0</v>
      </c>
      <c r="DQ22" s="36">
        <v>0</v>
      </c>
      <c r="DR22" s="36">
        <f t="shared" si="70"/>
        <v>0</v>
      </c>
      <c r="DS22" s="36">
        <v>0</v>
      </c>
      <c r="DT22" s="36">
        <f t="shared" si="71"/>
        <v>0</v>
      </c>
      <c r="DU22" s="36">
        <v>0</v>
      </c>
      <c r="DV22" s="36">
        <f t="shared" si="72"/>
        <v>0</v>
      </c>
      <c r="DW22" s="36">
        <v>0</v>
      </c>
      <c r="DX22" s="36">
        <f t="shared" si="73"/>
        <v>0</v>
      </c>
      <c r="DY22" s="36">
        <v>5</v>
      </c>
      <c r="DZ22" s="36">
        <f t="shared" si="74"/>
        <v>3277020</v>
      </c>
      <c r="EA22" s="36">
        <v>0</v>
      </c>
      <c r="EB22" s="36">
        <f t="shared" si="75"/>
        <v>0</v>
      </c>
      <c r="EC22" s="36">
        <v>0</v>
      </c>
      <c r="ED22" s="36">
        <f t="shared" si="76"/>
        <v>0</v>
      </c>
      <c r="EE22" s="36">
        <v>0</v>
      </c>
      <c r="EF22" s="36">
        <f t="shared" si="77"/>
        <v>0</v>
      </c>
      <c r="EG22" s="36">
        <v>0</v>
      </c>
      <c r="EH22" s="36">
        <f t="shared" si="78"/>
        <v>0</v>
      </c>
      <c r="EI22" s="36">
        <v>0</v>
      </c>
      <c r="EJ22" s="36">
        <f t="shared" si="79"/>
        <v>0</v>
      </c>
      <c r="EK22" s="36">
        <v>0</v>
      </c>
      <c r="EL22" s="36">
        <f t="shared" si="80"/>
        <v>0</v>
      </c>
      <c r="EM22" s="36">
        <v>0</v>
      </c>
      <c r="EN22" s="36">
        <f t="shared" si="0"/>
        <v>0</v>
      </c>
      <c r="EO22" s="36">
        <v>0</v>
      </c>
      <c r="EP22" s="36">
        <f t="shared" si="1"/>
        <v>0</v>
      </c>
      <c r="EQ22" s="36">
        <v>0</v>
      </c>
      <c r="ER22" s="36">
        <f t="shared" si="2"/>
        <v>0</v>
      </c>
      <c r="ES22" s="36">
        <v>0</v>
      </c>
      <c r="ET22" s="36">
        <f t="shared" si="3"/>
        <v>0</v>
      </c>
      <c r="EU22" s="36">
        <v>0</v>
      </c>
      <c r="EV22" s="36">
        <f t="shared" si="4"/>
        <v>0</v>
      </c>
      <c r="EW22" s="36">
        <v>0</v>
      </c>
      <c r="EX22" s="36">
        <f t="shared" si="5"/>
        <v>0</v>
      </c>
      <c r="EY22" s="36">
        <v>0</v>
      </c>
      <c r="EZ22" s="36">
        <f t="shared" si="6"/>
        <v>0</v>
      </c>
      <c r="FA22" s="36">
        <v>0</v>
      </c>
      <c r="FB22" s="36">
        <f t="shared" si="7"/>
        <v>0</v>
      </c>
      <c r="FC22" s="36">
        <v>0</v>
      </c>
      <c r="FD22" s="36">
        <f t="shared" si="8"/>
        <v>0</v>
      </c>
      <c r="FE22" s="36">
        <v>0</v>
      </c>
      <c r="FF22" s="36">
        <f t="shared" si="9"/>
        <v>0</v>
      </c>
      <c r="FG22" s="36">
        <f t="shared" si="10"/>
        <v>0</v>
      </c>
      <c r="FH22" s="36">
        <f t="shared" si="10"/>
        <v>0</v>
      </c>
      <c r="FI22" s="36">
        <f t="shared" si="10"/>
        <v>0</v>
      </c>
      <c r="FJ22" s="36">
        <f t="shared" si="10"/>
        <v>0</v>
      </c>
      <c r="FK22" s="36">
        <f t="shared" si="10"/>
        <v>0</v>
      </c>
      <c r="FL22" s="36">
        <f t="shared" si="10"/>
        <v>0</v>
      </c>
      <c r="FM22" s="36">
        <f t="shared" si="10"/>
        <v>242</v>
      </c>
      <c r="FN22" s="36">
        <f t="shared" si="10"/>
        <v>78113940</v>
      </c>
      <c r="FO22" s="36">
        <f t="shared" si="10"/>
        <v>0</v>
      </c>
      <c r="FP22" s="36">
        <f t="shared" si="10"/>
        <v>0</v>
      </c>
      <c r="FQ22" s="36">
        <f t="shared" si="10"/>
        <v>0</v>
      </c>
      <c r="FR22" s="36">
        <f t="shared" si="10"/>
        <v>0</v>
      </c>
      <c r="FS22" s="36">
        <f t="shared" si="10"/>
        <v>0</v>
      </c>
      <c r="FT22" s="36">
        <f t="shared" si="10"/>
        <v>0</v>
      </c>
      <c r="FU22" s="36">
        <f t="shared" si="10"/>
        <v>0</v>
      </c>
      <c r="FV22" s="36">
        <f t="shared" si="10"/>
        <v>0</v>
      </c>
      <c r="FW22" s="36">
        <f t="shared" si="10"/>
        <v>0</v>
      </c>
      <c r="FX22" s="36">
        <f t="shared" si="10"/>
        <v>0</v>
      </c>
      <c r="FY22" s="36">
        <f t="shared" si="10"/>
        <v>26</v>
      </c>
      <c r="FZ22" s="36">
        <f t="shared" si="10"/>
        <v>10997940</v>
      </c>
      <c r="GA22" s="36">
        <f t="shared" si="81"/>
        <v>0</v>
      </c>
      <c r="GB22" s="36">
        <f t="shared" si="81"/>
        <v>0</v>
      </c>
      <c r="GC22" s="36">
        <f t="shared" si="81"/>
        <v>268</v>
      </c>
      <c r="GD22" s="36">
        <f t="shared" si="81"/>
        <v>89111880</v>
      </c>
      <c r="GE22" s="36">
        <f t="shared" si="82"/>
        <v>268</v>
      </c>
      <c r="GF22" s="36">
        <f t="shared" si="82"/>
        <v>89111880</v>
      </c>
    </row>
    <row r="23" spans="1:188" s="22" customFormat="1" ht="12.75" customHeight="1" x14ac:dyDescent="0.2">
      <c r="A23" s="37">
        <v>12</v>
      </c>
      <c r="B23" s="46" t="s">
        <v>87</v>
      </c>
      <c r="C23" s="36">
        <v>0</v>
      </c>
      <c r="D23" s="36">
        <f t="shared" si="11"/>
        <v>0</v>
      </c>
      <c r="E23" s="36">
        <v>0</v>
      </c>
      <c r="F23" s="36">
        <f t="shared" si="12"/>
        <v>0</v>
      </c>
      <c r="G23" s="36">
        <v>0</v>
      </c>
      <c r="H23" s="36">
        <f t="shared" si="13"/>
        <v>0</v>
      </c>
      <c r="I23" s="36">
        <v>161</v>
      </c>
      <c r="J23" s="36">
        <f t="shared" si="14"/>
        <v>50800008</v>
      </c>
      <c r="K23" s="36">
        <v>0</v>
      </c>
      <c r="L23" s="36">
        <f t="shared" si="15"/>
        <v>0</v>
      </c>
      <c r="M23" s="36">
        <v>0</v>
      </c>
      <c r="N23" s="36">
        <f t="shared" si="16"/>
        <v>0</v>
      </c>
      <c r="O23" s="36">
        <v>0</v>
      </c>
      <c r="P23" s="36">
        <f t="shared" si="17"/>
        <v>0</v>
      </c>
      <c r="Q23" s="36">
        <v>0</v>
      </c>
      <c r="R23" s="36">
        <f t="shared" si="18"/>
        <v>0</v>
      </c>
      <c r="S23" s="36">
        <v>0</v>
      </c>
      <c r="T23" s="36">
        <f t="shared" si="19"/>
        <v>0</v>
      </c>
      <c r="U23" s="36">
        <v>0</v>
      </c>
      <c r="V23" s="36">
        <f t="shared" si="20"/>
        <v>0</v>
      </c>
      <c r="W23" s="36">
        <v>0</v>
      </c>
      <c r="X23" s="36">
        <f t="shared" si="21"/>
        <v>0</v>
      </c>
      <c r="Y23" s="36">
        <v>0</v>
      </c>
      <c r="Z23" s="36">
        <f t="shared" si="22"/>
        <v>0</v>
      </c>
      <c r="AA23" s="36">
        <v>0</v>
      </c>
      <c r="AB23" s="36">
        <f t="shared" si="23"/>
        <v>0</v>
      </c>
      <c r="AC23" s="36">
        <v>0</v>
      </c>
      <c r="AD23" s="36">
        <f t="shared" si="24"/>
        <v>0</v>
      </c>
      <c r="AE23" s="36">
        <v>0</v>
      </c>
      <c r="AF23" s="36">
        <f t="shared" si="25"/>
        <v>0</v>
      </c>
      <c r="AG23" s="36">
        <v>0</v>
      </c>
      <c r="AH23" s="36">
        <f t="shared" si="26"/>
        <v>0</v>
      </c>
      <c r="AI23" s="36">
        <v>0</v>
      </c>
      <c r="AJ23" s="36">
        <f t="shared" si="27"/>
        <v>0</v>
      </c>
      <c r="AK23" s="36">
        <v>0</v>
      </c>
      <c r="AL23" s="36">
        <f t="shared" si="28"/>
        <v>0</v>
      </c>
      <c r="AM23" s="36">
        <v>0</v>
      </c>
      <c r="AN23" s="36">
        <f t="shared" si="29"/>
        <v>0</v>
      </c>
      <c r="AO23" s="36">
        <v>0</v>
      </c>
      <c r="AP23" s="36">
        <f t="shared" si="30"/>
        <v>0</v>
      </c>
      <c r="AQ23" s="36">
        <v>0</v>
      </c>
      <c r="AR23" s="36">
        <f t="shared" si="31"/>
        <v>0</v>
      </c>
      <c r="AS23" s="36">
        <v>0</v>
      </c>
      <c r="AT23" s="36">
        <f t="shared" si="32"/>
        <v>0</v>
      </c>
      <c r="AU23" s="36">
        <v>0</v>
      </c>
      <c r="AV23" s="36">
        <f t="shared" si="33"/>
        <v>0</v>
      </c>
      <c r="AW23" s="36">
        <v>0</v>
      </c>
      <c r="AX23" s="36">
        <f t="shared" si="34"/>
        <v>0</v>
      </c>
      <c r="AY23" s="36">
        <v>0</v>
      </c>
      <c r="AZ23" s="36">
        <f t="shared" si="35"/>
        <v>0</v>
      </c>
      <c r="BA23" s="36">
        <v>0</v>
      </c>
      <c r="BB23" s="36">
        <f t="shared" si="36"/>
        <v>0</v>
      </c>
      <c r="BC23" s="36">
        <v>0</v>
      </c>
      <c r="BD23" s="36">
        <f t="shared" si="37"/>
        <v>0</v>
      </c>
      <c r="BE23" s="36">
        <v>0</v>
      </c>
      <c r="BF23" s="36">
        <f t="shared" si="38"/>
        <v>0</v>
      </c>
      <c r="BG23" s="36">
        <v>0</v>
      </c>
      <c r="BH23" s="36">
        <f t="shared" si="39"/>
        <v>0</v>
      </c>
      <c r="BI23" s="36">
        <v>0</v>
      </c>
      <c r="BJ23" s="36">
        <f t="shared" si="40"/>
        <v>0</v>
      </c>
      <c r="BK23" s="36">
        <v>0</v>
      </c>
      <c r="BL23" s="36">
        <f t="shared" si="41"/>
        <v>0</v>
      </c>
      <c r="BM23" s="36">
        <v>0</v>
      </c>
      <c r="BN23" s="36">
        <f t="shared" si="42"/>
        <v>0</v>
      </c>
      <c r="BO23" s="36">
        <v>0</v>
      </c>
      <c r="BP23" s="36">
        <f t="shared" si="43"/>
        <v>0</v>
      </c>
      <c r="BQ23" s="36">
        <v>36</v>
      </c>
      <c r="BR23" s="36">
        <f t="shared" si="44"/>
        <v>11505024</v>
      </c>
      <c r="BS23" s="36">
        <v>0</v>
      </c>
      <c r="BT23" s="36">
        <f t="shared" si="45"/>
        <v>0</v>
      </c>
      <c r="BU23" s="36">
        <v>0</v>
      </c>
      <c r="BV23" s="36">
        <f t="shared" si="46"/>
        <v>0</v>
      </c>
      <c r="BW23" s="36">
        <v>0</v>
      </c>
      <c r="BX23" s="36">
        <f t="shared" si="47"/>
        <v>0</v>
      </c>
      <c r="BY23" s="36">
        <v>0</v>
      </c>
      <c r="BZ23" s="36">
        <f t="shared" si="48"/>
        <v>0</v>
      </c>
      <c r="CA23" s="36">
        <v>0</v>
      </c>
      <c r="CB23" s="36">
        <f t="shared" si="49"/>
        <v>0</v>
      </c>
      <c r="CC23" s="36">
        <v>0</v>
      </c>
      <c r="CD23" s="36">
        <f t="shared" si="50"/>
        <v>0</v>
      </c>
      <c r="CE23" s="36">
        <v>0</v>
      </c>
      <c r="CF23" s="36">
        <f t="shared" si="51"/>
        <v>0</v>
      </c>
      <c r="CG23" s="36">
        <v>0</v>
      </c>
      <c r="CH23" s="36">
        <f t="shared" si="52"/>
        <v>0</v>
      </c>
      <c r="CI23" s="36">
        <v>0</v>
      </c>
      <c r="CJ23" s="36">
        <f t="shared" si="53"/>
        <v>0</v>
      </c>
      <c r="CK23" s="36">
        <v>0</v>
      </c>
      <c r="CL23" s="36">
        <f t="shared" si="54"/>
        <v>0</v>
      </c>
      <c r="CM23" s="36">
        <v>0</v>
      </c>
      <c r="CN23" s="36">
        <f t="shared" si="55"/>
        <v>0</v>
      </c>
      <c r="CO23" s="36">
        <v>0</v>
      </c>
      <c r="CP23" s="36">
        <f t="shared" si="56"/>
        <v>0</v>
      </c>
      <c r="CQ23" s="36">
        <v>0</v>
      </c>
      <c r="CR23" s="36">
        <f t="shared" si="57"/>
        <v>0</v>
      </c>
      <c r="CS23" s="36">
        <v>0</v>
      </c>
      <c r="CT23" s="36">
        <f t="shared" si="58"/>
        <v>0</v>
      </c>
      <c r="CU23" s="36">
        <v>0</v>
      </c>
      <c r="CV23" s="36">
        <f t="shared" si="59"/>
        <v>0</v>
      </c>
      <c r="CW23" s="36">
        <v>0</v>
      </c>
      <c r="CX23" s="36">
        <f t="shared" si="60"/>
        <v>0</v>
      </c>
      <c r="CY23" s="36">
        <v>0</v>
      </c>
      <c r="CZ23" s="36">
        <f t="shared" si="61"/>
        <v>0</v>
      </c>
      <c r="DA23" s="36">
        <v>0</v>
      </c>
      <c r="DB23" s="36">
        <f t="shared" si="62"/>
        <v>0</v>
      </c>
      <c r="DC23" s="36">
        <v>0</v>
      </c>
      <c r="DD23" s="36">
        <f t="shared" si="63"/>
        <v>0</v>
      </c>
      <c r="DE23" s="36">
        <v>0</v>
      </c>
      <c r="DF23" s="36">
        <f t="shared" si="64"/>
        <v>0</v>
      </c>
      <c r="DG23" s="36">
        <v>0</v>
      </c>
      <c r="DH23" s="36">
        <f t="shared" si="65"/>
        <v>0</v>
      </c>
      <c r="DI23" s="36">
        <v>0</v>
      </c>
      <c r="DJ23" s="36">
        <f t="shared" si="66"/>
        <v>0</v>
      </c>
      <c r="DK23" s="36">
        <v>0</v>
      </c>
      <c r="DL23" s="36">
        <f t="shared" si="67"/>
        <v>0</v>
      </c>
      <c r="DM23" s="36">
        <v>0</v>
      </c>
      <c r="DN23" s="36">
        <f t="shared" si="68"/>
        <v>0</v>
      </c>
      <c r="DO23" s="36">
        <v>0</v>
      </c>
      <c r="DP23" s="36">
        <f t="shared" si="69"/>
        <v>0</v>
      </c>
      <c r="DQ23" s="36">
        <v>0</v>
      </c>
      <c r="DR23" s="36">
        <f t="shared" si="70"/>
        <v>0</v>
      </c>
      <c r="DS23" s="36">
        <v>0</v>
      </c>
      <c r="DT23" s="36">
        <f t="shared" si="71"/>
        <v>0</v>
      </c>
      <c r="DU23" s="36">
        <v>0</v>
      </c>
      <c r="DV23" s="36">
        <f t="shared" si="72"/>
        <v>0</v>
      </c>
      <c r="DW23" s="36">
        <v>0</v>
      </c>
      <c r="DX23" s="36">
        <f t="shared" si="73"/>
        <v>0</v>
      </c>
      <c r="DY23" s="36">
        <v>7</v>
      </c>
      <c r="DZ23" s="36">
        <f t="shared" si="74"/>
        <v>4587828</v>
      </c>
      <c r="EA23" s="36">
        <v>0</v>
      </c>
      <c r="EB23" s="36">
        <f t="shared" si="75"/>
        <v>0</v>
      </c>
      <c r="EC23" s="36">
        <v>0</v>
      </c>
      <c r="ED23" s="36">
        <f t="shared" si="76"/>
        <v>0</v>
      </c>
      <c r="EE23" s="36">
        <v>0</v>
      </c>
      <c r="EF23" s="36">
        <f t="shared" si="77"/>
        <v>0</v>
      </c>
      <c r="EG23" s="36">
        <v>0</v>
      </c>
      <c r="EH23" s="36">
        <f t="shared" si="78"/>
        <v>0</v>
      </c>
      <c r="EI23" s="36">
        <v>0</v>
      </c>
      <c r="EJ23" s="36">
        <f t="shared" si="79"/>
        <v>0</v>
      </c>
      <c r="EK23" s="36">
        <v>0</v>
      </c>
      <c r="EL23" s="36">
        <f t="shared" si="80"/>
        <v>0</v>
      </c>
      <c r="EM23" s="36">
        <v>0</v>
      </c>
      <c r="EN23" s="36">
        <f t="shared" si="0"/>
        <v>0</v>
      </c>
      <c r="EO23" s="36">
        <v>0</v>
      </c>
      <c r="EP23" s="36">
        <f t="shared" si="1"/>
        <v>0</v>
      </c>
      <c r="EQ23" s="36">
        <v>0</v>
      </c>
      <c r="ER23" s="36">
        <f t="shared" si="2"/>
        <v>0</v>
      </c>
      <c r="ES23" s="36">
        <v>0</v>
      </c>
      <c r="ET23" s="36">
        <f t="shared" si="3"/>
        <v>0</v>
      </c>
      <c r="EU23" s="36">
        <v>0</v>
      </c>
      <c r="EV23" s="36">
        <f t="shared" si="4"/>
        <v>0</v>
      </c>
      <c r="EW23" s="36">
        <v>0</v>
      </c>
      <c r="EX23" s="36">
        <f t="shared" si="5"/>
        <v>0</v>
      </c>
      <c r="EY23" s="36">
        <v>0</v>
      </c>
      <c r="EZ23" s="36">
        <f t="shared" si="6"/>
        <v>0</v>
      </c>
      <c r="FA23" s="36">
        <v>0</v>
      </c>
      <c r="FB23" s="36">
        <f t="shared" si="7"/>
        <v>0</v>
      </c>
      <c r="FC23" s="36">
        <v>0</v>
      </c>
      <c r="FD23" s="36">
        <f t="shared" si="8"/>
        <v>0</v>
      </c>
      <c r="FE23" s="36">
        <v>15</v>
      </c>
      <c r="FF23" s="36">
        <f t="shared" si="9"/>
        <v>6310620</v>
      </c>
      <c r="FG23" s="36">
        <f t="shared" si="10"/>
        <v>0</v>
      </c>
      <c r="FH23" s="36">
        <f t="shared" si="10"/>
        <v>0</v>
      </c>
      <c r="FI23" s="36">
        <f t="shared" si="10"/>
        <v>0</v>
      </c>
      <c r="FJ23" s="36">
        <f t="shared" si="10"/>
        <v>0</v>
      </c>
      <c r="FK23" s="36">
        <f t="shared" si="10"/>
        <v>0</v>
      </c>
      <c r="FL23" s="36">
        <f t="shared" si="10"/>
        <v>0</v>
      </c>
      <c r="FM23" s="36">
        <f t="shared" si="10"/>
        <v>204</v>
      </c>
      <c r="FN23" s="36">
        <f t="shared" si="10"/>
        <v>66892860</v>
      </c>
      <c r="FO23" s="36">
        <f t="shared" si="10"/>
        <v>0</v>
      </c>
      <c r="FP23" s="36">
        <f t="shared" si="10"/>
        <v>0</v>
      </c>
      <c r="FQ23" s="36">
        <f t="shared" si="10"/>
        <v>0</v>
      </c>
      <c r="FR23" s="36">
        <f t="shared" si="10"/>
        <v>0</v>
      </c>
      <c r="FS23" s="36">
        <f t="shared" si="10"/>
        <v>0</v>
      </c>
      <c r="FT23" s="36">
        <f t="shared" si="10"/>
        <v>0</v>
      </c>
      <c r="FU23" s="36">
        <f t="shared" si="10"/>
        <v>0</v>
      </c>
      <c r="FV23" s="36">
        <f t="shared" si="10"/>
        <v>0</v>
      </c>
      <c r="FW23" s="36">
        <f t="shared" si="10"/>
        <v>0</v>
      </c>
      <c r="FX23" s="36">
        <f t="shared" si="10"/>
        <v>0</v>
      </c>
      <c r="FY23" s="36">
        <f t="shared" si="10"/>
        <v>15</v>
      </c>
      <c r="FZ23" s="36">
        <f t="shared" si="10"/>
        <v>6310620</v>
      </c>
      <c r="GA23" s="36">
        <f t="shared" si="81"/>
        <v>0</v>
      </c>
      <c r="GB23" s="36">
        <f t="shared" si="81"/>
        <v>0</v>
      </c>
      <c r="GC23" s="36">
        <f t="shared" si="81"/>
        <v>219</v>
      </c>
      <c r="GD23" s="36">
        <f t="shared" si="81"/>
        <v>73203480</v>
      </c>
      <c r="GE23" s="36">
        <f t="shared" si="82"/>
        <v>219</v>
      </c>
      <c r="GF23" s="36">
        <f t="shared" si="82"/>
        <v>73203480</v>
      </c>
    </row>
    <row r="24" spans="1:188" s="22" customFormat="1" ht="12.75" customHeight="1" x14ac:dyDescent="0.2">
      <c r="A24" s="37">
        <v>13</v>
      </c>
      <c r="B24" s="46" t="s">
        <v>88</v>
      </c>
      <c r="C24" s="36">
        <v>0</v>
      </c>
      <c r="D24" s="36">
        <f t="shared" si="11"/>
        <v>0</v>
      </c>
      <c r="E24" s="36">
        <v>0</v>
      </c>
      <c r="F24" s="36">
        <f t="shared" si="12"/>
        <v>0</v>
      </c>
      <c r="G24" s="36">
        <v>0</v>
      </c>
      <c r="H24" s="36">
        <f t="shared" si="13"/>
        <v>0</v>
      </c>
      <c r="I24" s="36">
        <v>130</v>
      </c>
      <c r="J24" s="36">
        <f t="shared" si="14"/>
        <v>41018640</v>
      </c>
      <c r="K24" s="36">
        <v>0</v>
      </c>
      <c r="L24" s="36">
        <f t="shared" si="15"/>
        <v>0</v>
      </c>
      <c r="M24" s="36">
        <v>0</v>
      </c>
      <c r="N24" s="36">
        <f t="shared" si="16"/>
        <v>0</v>
      </c>
      <c r="O24" s="36">
        <v>0</v>
      </c>
      <c r="P24" s="36">
        <f t="shared" si="17"/>
        <v>0</v>
      </c>
      <c r="Q24" s="36">
        <v>0</v>
      </c>
      <c r="R24" s="36">
        <f t="shared" si="18"/>
        <v>0</v>
      </c>
      <c r="S24" s="36">
        <v>0</v>
      </c>
      <c r="T24" s="36">
        <f t="shared" si="19"/>
        <v>0</v>
      </c>
      <c r="U24" s="36">
        <v>0</v>
      </c>
      <c r="V24" s="36">
        <f t="shared" si="20"/>
        <v>0</v>
      </c>
      <c r="W24" s="36">
        <v>0</v>
      </c>
      <c r="X24" s="36">
        <f t="shared" si="21"/>
        <v>0</v>
      </c>
      <c r="Y24" s="36">
        <v>0</v>
      </c>
      <c r="Z24" s="36">
        <f t="shared" si="22"/>
        <v>0</v>
      </c>
      <c r="AA24" s="36">
        <v>0</v>
      </c>
      <c r="AB24" s="36">
        <f t="shared" si="23"/>
        <v>0</v>
      </c>
      <c r="AC24" s="36">
        <v>6</v>
      </c>
      <c r="AD24" s="36">
        <f t="shared" si="24"/>
        <v>1557360</v>
      </c>
      <c r="AE24" s="36">
        <v>0</v>
      </c>
      <c r="AF24" s="36">
        <f t="shared" si="25"/>
        <v>0</v>
      </c>
      <c r="AG24" s="36">
        <v>0</v>
      </c>
      <c r="AH24" s="36">
        <f t="shared" si="26"/>
        <v>0</v>
      </c>
      <c r="AI24" s="36">
        <v>0</v>
      </c>
      <c r="AJ24" s="36">
        <f t="shared" si="27"/>
        <v>0</v>
      </c>
      <c r="AK24" s="36">
        <v>0</v>
      </c>
      <c r="AL24" s="36">
        <f t="shared" si="28"/>
        <v>0</v>
      </c>
      <c r="AM24" s="36">
        <v>0</v>
      </c>
      <c r="AN24" s="36">
        <f t="shared" si="29"/>
        <v>0</v>
      </c>
      <c r="AO24" s="36">
        <v>0</v>
      </c>
      <c r="AP24" s="36">
        <f t="shared" si="30"/>
        <v>0</v>
      </c>
      <c r="AQ24" s="36">
        <v>0</v>
      </c>
      <c r="AR24" s="36">
        <f t="shared" si="31"/>
        <v>0</v>
      </c>
      <c r="AS24" s="36">
        <v>0</v>
      </c>
      <c r="AT24" s="36">
        <f t="shared" si="32"/>
        <v>0</v>
      </c>
      <c r="AU24" s="36">
        <v>0</v>
      </c>
      <c r="AV24" s="36">
        <f t="shared" si="33"/>
        <v>0</v>
      </c>
      <c r="AW24" s="36">
        <v>6</v>
      </c>
      <c r="AX24" s="36">
        <f t="shared" si="34"/>
        <v>1917504</v>
      </c>
      <c r="AY24" s="36">
        <v>0</v>
      </c>
      <c r="AZ24" s="36">
        <f t="shared" si="35"/>
        <v>0</v>
      </c>
      <c r="BA24" s="36">
        <v>0</v>
      </c>
      <c r="BB24" s="36">
        <f t="shared" si="36"/>
        <v>0</v>
      </c>
      <c r="BC24" s="36">
        <v>0</v>
      </c>
      <c r="BD24" s="36">
        <f t="shared" si="37"/>
        <v>0</v>
      </c>
      <c r="BE24" s="36">
        <v>0</v>
      </c>
      <c r="BF24" s="36">
        <f t="shared" si="38"/>
        <v>0</v>
      </c>
      <c r="BG24" s="36">
        <v>0</v>
      </c>
      <c r="BH24" s="36">
        <f t="shared" si="39"/>
        <v>0</v>
      </c>
      <c r="BI24" s="36">
        <v>0</v>
      </c>
      <c r="BJ24" s="36">
        <f t="shared" si="40"/>
        <v>0</v>
      </c>
      <c r="BK24" s="36">
        <v>0</v>
      </c>
      <c r="BL24" s="36">
        <f t="shared" si="41"/>
        <v>0</v>
      </c>
      <c r="BM24" s="36">
        <v>0</v>
      </c>
      <c r="BN24" s="36">
        <f t="shared" si="42"/>
        <v>0</v>
      </c>
      <c r="BO24" s="36">
        <v>0</v>
      </c>
      <c r="BP24" s="36">
        <f t="shared" si="43"/>
        <v>0</v>
      </c>
      <c r="BQ24" s="36">
        <v>0</v>
      </c>
      <c r="BR24" s="36">
        <f t="shared" si="44"/>
        <v>0</v>
      </c>
      <c r="BS24" s="36">
        <v>0</v>
      </c>
      <c r="BT24" s="36">
        <f t="shared" si="45"/>
        <v>0</v>
      </c>
      <c r="BU24" s="36">
        <v>0</v>
      </c>
      <c r="BV24" s="36">
        <f t="shared" si="46"/>
        <v>0</v>
      </c>
      <c r="BW24" s="36">
        <v>0</v>
      </c>
      <c r="BX24" s="36">
        <f t="shared" si="47"/>
        <v>0</v>
      </c>
      <c r="BY24" s="36">
        <v>0</v>
      </c>
      <c r="BZ24" s="36">
        <f t="shared" si="48"/>
        <v>0</v>
      </c>
      <c r="CA24" s="36">
        <v>0</v>
      </c>
      <c r="CB24" s="36">
        <f t="shared" si="49"/>
        <v>0</v>
      </c>
      <c r="CC24" s="36">
        <v>0</v>
      </c>
      <c r="CD24" s="36">
        <f t="shared" si="50"/>
        <v>0</v>
      </c>
      <c r="CE24" s="36">
        <v>0</v>
      </c>
      <c r="CF24" s="36">
        <f t="shared" si="51"/>
        <v>0</v>
      </c>
      <c r="CG24" s="36">
        <v>0</v>
      </c>
      <c r="CH24" s="36">
        <f t="shared" si="52"/>
        <v>0</v>
      </c>
      <c r="CI24" s="36">
        <v>0</v>
      </c>
      <c r="CJ24" s="36">
        <f t="shared" si="53"/>
        <v>0</v>
      </c>
      <c r="CK24" s="36">
        <v>1</v>
      </c>
      <c r="CL24" s="36">
        <f t="shared" si="54"/>
        <v>319584</v>
      </c>
      <c r="CM24" s="36">
        <v>0</v>
      </c>
      <c r="CN24" s="36">
        <f t="shared" si="55"/>
        <v>0</v>
      </c>
      <c r="CO24" s="36">
        <v>0</v>
      </c>
      <c r="CP24" s="36">
        <f t="shared" si="56"/>
        <v>0</v>
      </c>
      <c r="CQ24" s="36">
        <v>0</v>
      </c>
      <c r="CR24" s="36">
        <f t="shared" si="57"/>
        <v>0</v>
      </c>
      <c r="CS24" s="36">
        <v>0</v>
      </c>
      <c r="CT24" s="36">
        <f t="shared" si="58"/>
        <v>0</v>
      </c>
      <c r="CU24" s="36">
        <v>0</v>
      </c>
      <c r="CV24" s="36">
        <f t="shared" si="59"/>
        <v>0</v>
      </c>
      <c r="CW24" s="36">
        <v>0</v>
      </c>
      <c r="CX24" s="36">
        <f t="shared" si="60"/>
        <v>0</v>
      </c>
      <c r="CY24" s="36">
        <v>0</v>
      </c>
      <c r="CZ24" s="36">
        <f t="shared" si="61"/>
        <v>0</v>
      </c>
      <c r="DA24" s="36">
        <v>0</v>
      </c>
      <c r="DB24" s="36">
        <f t="shared" si="62"/>
        <v>0</v>
      </c>
      <c r="DC24" s="36">
        <v>0</v>
      </c>
      <c r="DD24" s="36">
        <f t="shared" si="63"/>
        <v>0</v>
      </c>
      <c r="DE24" s="36">
        <v>0</v>
      </c>
      <c r="DF24" s="36">
        <f t="shared" si="64"/>
        <v>0</v>
      </c>
      <c r="DG24" s="36">
        <v>0</v>
      </c>
      <c r="DH24" s="36">
        <f t="shared" si="65"/>
        <v>0</v>
      </c>
      <c r="DI24" s="36">
        <v>0</v>
      </c>
      <c r="DJ24" s="36">
        <f t="shared" si="66"/>
        <v>0</v>
      </c>
      <c r="DK24" s="36">
        <v>0</v>
      </c>
      <c r="DL24" s="36">
        <f t="shared" si="67"/>
        <v>0</v>
      </c>
      <c r="DM24" s="36">
        <v>0</v>
      </c>
      <c r="DN24" s="36">
        <f t="shared" si="68"/>
        <v>0</v>
      </c>
      <c r="DO24" s="36">
        <v>0</v>
      </c>
      <c r="DP24" s="36">
        <f t="shared" si="69"/>
        <v>0</v>
      </c>
      <c r="DQ24" s="36">
        <v>0</v>
      </c>
      <c r="DR24" s="36">
        <f t="shared" si="70"/>
        <v>0</v>
      </c>
      <c r="DS24" s="36">
        <v>0</v>
      </c>
      <c r="DT24" s="36">
        <f t="shared" si="71"/>
        <v>0</v>
      </c>
      <c r="DU24" s="36">
        <v>0</v>
      </c>
      <c r="DV24" s="36">
        <f t="shared" si="72"/>
        <v>0</v>
      </c>
      <c r="DW24" s="36">
        <v>0</v>
      </c>
      <c r="DX24" s="36">
        <f t="shared" si="73"/>
        <v>0</v>
      </c>
      <c r="DY24" s="36">
        <v>19</v>
      </c>
      <c r="DZ24" s="36">
        <f t="shared" si="74"/>
        <v>12452676</v>
      </c>
      <c r="EA24" s="36">
        <v>0</v>
      </c>
      <c r="EB24" s="36">
        <f t="shared" si="75"/>
        <v>0</v>
      </c>
      <c r="EC24" s="36">
        <v>0</v>
      </c>
      <c r="ED24" s="36">
        <f t="shared" si="76"/>
        <v>0</v>
      </c>
      <c r="EE24" s="36">
        <v>0</v>
      </c>
      <c r="EF24" s="36">
        <f t="shared" si="77"/>
        <v>0</v>
      </c>
      <c r="EG24" s="36">
        <v>0</v>
      </c>
      <c r="EH24" s="36">
        <f t="shared" si="78"/>
        <v>0</v>
      </c>
      <c r="EI24" s="36">
        <v>0</v>
      </c>
      <c r="EJ24" s="36">
        <f t="shared" si="79"/>
        <v>0</v>
      </c>
      <c r="EK24" s="36">
        <v>0</v>
      </c>
      <c r="EL24" s="36">
        <f t="shared" si="80"/>
        <v>0</v>
      </c>
      <c r="EM24" s="36">
        <v>0</v>
      </c>
      <c r="EN24" s="36">
        <f t="shared" si="0"/>
        <v>0</v>
      </c>
      <c r="EO24" s="36">
        <v>0</v>
      </c>
      <c r="EP24" s="36">
        <f t="shared" si="1"/>
        <v>0</v>
      </c>
      <c r="EQ24" s="36">
        <v>0</v>
      </c>
      <c r="ER24" s="36">
        <f t="shared" si="2"/>
        <v>0</v>
      </c>
      <c r="ES24" s="36">
        <v>0</v>
      </c>
      <c r="ET24" s="36">
        <f t="shared" si="3"/>
        <v>0</v>
      </c>
      <c r="EU24" s="36">
        <v>0</v>
      </c>
      <c r="EV24" s="36">
        <f t="shared" si="4"/>
        <v>0</v>
      </c>
      <c r="EW24" s="36">
        <v>0</v>
      </c>
      <c r="EX24" s="36">
        <f t="shared" si="5"/>
        <v>0</v>
      </c>
      <c r="EY24" s="36">
        <v>0</v>
      </c>
      <c r="EZ24" s="36">
        <f t="shared" si="6"/>
        <v>0</v>
      </c>
      <c r="FA24" s="36">
        <v>0</v>
      </c>
      <c r="FB24" s="36">
        <f t="shared" si="7"/>
        <v>0</v>
      </c>
      <c r="FC24" s="36">
        <v>0</v>
      </c>
      <c r="FD24" s="36">
        <f t="shared" si="8"/>
        <v>0</v>
      </c>
      <c r="FE24" s="36">
        <v>0</v>
      </c>
      <c r="FF24" s="36">
        <f t="shared" si="9"/>
        <v>0</v>
      </c>
      <c r="FG24" s="36">
        <f t="shared" si="10"/>
        <v>0</v>
      </c>
      <c r="FH24" s="36">
        <f t="shared" si="10"/>
        <v>0</v>
      </c>
      <c r="FI24" s="36">
        <f t="shared" si="10"/>
        <v>0</v>
      </c>
      <c r="FJ24" s="36">
        <f t="shared" si="10"/>
        <v>0</v>
      </c>
      <c r="FK24" s="36">
        <f t="shared" si="10"/>
        <v>0</v>
      </c>
      <c r="FL24" s="36">
        <f t="shared" si="10"/>
        <v>0</v>
      </c>
      <c r="FM24" s="36">
        <f t="shared" si="10"/>
        <v>162</v>
      </c>
      <c r="FN24" s="36">
        <f t="shared" si="10"/>
        <v>57265764</v>
      </c>
      <c r="FO24" s="36">
        <f t="shared" si="10"/>
        <v>0</v>
      </c>
      <c r="FP24" s="36">
        <f t="shared" si="10"/>
        <v>0</v>
      </c>
      <c r="FQ24" s="36">
        <f t="shared" si="10"/>
        <v>0</v>
      </c>
      <c r="FR24" s="36">
        <f t="shared" si="10"/>
        <v>0</v>
      </c>
      <c r="FS24" s="36">
        <f t="shared" si="10"/>
        <v>0</v>
      </c>
      <c r="FT24" s="36">
        <f t="shared" si="10"/>
        <v>0</v>
      </c>
      <c r="FU24" s="36">
        <f t="shared" si="10"/>
        <v>0</v>
      </c>
      <c r="FV24" s="36">
        <f t="shared" ref="FV24:FZ29" si="83">R24+AL24+BF24+BZ24+CT24+DN24+EH24+FB24</f>
        <v>0</v>
      </c>
      <c r="FW24" s="36">
        <f t="shared" si="83"/>
        <v>0</v>
      </c>
      <c r="FX24" s="36">
        <f t="shared" si="83"/>
        <v>0</v>
      </c>
      <c r="FY24" s="36">
        <f t="shared" si="83"/>
        <v>0</v>
      </c>
      <c r="FZ24" s="36">
        <f t="shared" si="83"/>
        <v>0</v>
      </c>
      <c r="GA24" s="36">
        <f t="shared" si="81"/>
        <v>0</v>
      </c>
      <c r="GB24" s="36">
        <f t="shared" si="81"/>
        <v>0</v>
      </c>
      <c r="GC24" s="36">
        <f t="shared" si="81"/>
        <v>162</v>
      </c>
      <c r="GD24" s="36">
        <f t="shared" si="81"/>
        <v>57265764</v>
      </c>
      <c r="GE24" s="36">
        <f t="shared" si="82"/>
        <v>162</v>
      </c>
      <c r="GF24" s="36">
        <f t="shared" si="82"/>
        <v>57265764</v>
      </c>
    </row>
    <row r="25" spans="1:188" s="22" customFormat="1" ht="12.75" customHeight="1" x14ac:dyDescent="0.2">
      <c r="A25" s="37">
        <v>14</v>
      </c>
      <c r="B25" s="46" t="s">
        <v>89</v>
      </c>
      <c r="C25" s="36">
        <v>0</v>
      </c>
      <c r="D25" s="36">
        <f t="shared" si="11"/>
        <v>0</v>
      </c>
      <c r="E25" s="36">
        <v>0</v>
      </c>
      <c r="F25" s="36">
        <f t="shared" si="12"/>
        <v>0</v>
      </c>
      <c r="G25" s="36">
        <v>0</v>
      </c>
      <c r="H25" s="36">
        <f t="shared" si="13"/>
        <v>0</v>
      </c>
      <c r="I25" s="36">
        <v>294</v>
      </c>
      <c r="J25" s="36">
        <f t="shared" si="14"/>
        <v>92765232</v>
      </c>
      <c r="K25" s="36">
        <v>0</v>
      </c>
      <c r="L25" s="36">
        <f t="shared" si="15"/>
        <v>0</v>
      </c>
      <c r="M25" s="36">
        <v>0</v>
      </c>
      <c r="N25" s="36">
        <f t="shared" si="16"/>
        <v>0</v>
      </c>
      <c r="O25" s="36">
        <v>0</v>
      </c>
      <c r="P25" s="36">
        <f t="shared" si="17"/>
        <v>0</v>
      </c>
      <c r="Q25" s="36">
        <v>0</v>
      </c>
      <c r="R25" s="36">
        <f t="shared" si="18"/>
        <v>0</v>
      </c>
      <c r="S25" s="36">
        <v>0</v>
      </c>
      <c r="T25" s="36">
        <f t="shared" si="19"/>
        <v>0</v>
      </c>
      <c r="U25" s="36">
        <v>0</v>
      </c>
      <c r="V25" s="36">
        <f t="shared" si="20"/>
        <v>0</v>
      </c>
      <c r="W25" s="36">
        <v>0</v>
      </c>
      <c r="X25" s="36">
        <f t="shared" si="21"/>
        <v>0</v>
      </c>
      <c r="Y25" s="36">
        <v>0</v>
      </c>
      <c r="Z25" s="36">
        <f t="shared" si="22"/>
        <v>0</v>
      </c>
      <c r="AA25" s="36">
        <v>0</v>
      </c>
      <c r="AB25" s="36">
        <f t="shared" si="23"/>
        <v>0</v>
      </c>
      <c r="AC25" s="36">
        <v>14</v>
      </c>
      <c r="AD25" s="36">
        <f t="shared" si="24"/>
        <v>3633840</v>
      </c>
      <c r="AE25" s="36">
        <v>0</v>
      </c>
      <c r="AF25" s="36">
        <f t="shared" si="25"/>
        <v>0</v>
      </c>
      <c r="AG25" s="36">
        <v>0</v>
      </c>
      <c r="AH25" s="36">
        <f t="shared" si="26"/>
        <v>0</v>
      </c>
      <c r="AI25" s="36">
        <v>0</v>
      </c>
      <c r="AJ25" s="36">
        <f t="shared" si="27"/>
        <v>0</v>
      </c>
      <c r="AK25" s="36">
        <v>0</v>
      </c>
      <c r="AL25" s="36">
        <f t="shared" si="28"/>
        <v>0</v>
      </c>
      <c r="AM25" s="36">
        <v>0</v>
      </c>
      <c r="AN25" s="36">
        <f t="shared" si="29"/>
        <v>0</v>
      </c>
      <c r="AO25" s="36">
        <v>0</v>
      </c>
      <c r="AP25" s="36">
        <f t="shared" si="30"/>
        <v>0</v>
      </c>
      <c r="AQ25" s="36">
        <v>0</v>
      </c>
      <c r="AR25" s="36">
        <f t="shared" si="31"/>
        <v>0</v>
      </c>
      <c r="AS25" s="36">
        <v>0</v>
      </c>
      <c r="AT25" s="36">
        <f t="shared" si="32"/>
        <v>0</v>
      </c>
      <c r="AU25" s="36">
        <v>0</v>
      </c>
      <c r="AV25" s="36">
        <f t="shared" si="33"/>
        <v>0</v>
      </c>
      <c r="AW25" s="36">
        <v>0</v>
      </c>
      <c r="AX25" s="36">
        <f t="shared" si="34"/>
        <v>0</v>
      </c>
      <c r="AY25" s="36">
        <v>0</v>
      </c>
      <c r="AZ25" s="36">
        <f t="shared" si="35"/>
        <v>0</v>
      </c>
      <c r="BA25" s="36">
        <v>0</v>
      </c>
      <c r="BB25" s="36">
        <f t="shared" si="36"/>
        <v>0</v>
      </c>
      <c r="BC25" s="36">
        <v>0</v>
      </c>
      <c r="BD25" s="36">
        <f t="shared" si="37"/>
        <v>0</v>
      </c>
      <c r="BE25" s="36">
        <v>0</v>
      </c>
      <c r="BF25" s="36">
        <f t="shared" si="38"/>
        <v>0</v>
      </c>
      <c r="BG25" s="36">
        <v>0</v>
      </c>
      <c r="BH25" s="36">
        <f t="shared" si="39"/>
        <v>0</v>
      </c>
      <c r="BI25" s="36">
        <v>0</v>
      </c>
      <c r="BJ25" s="36">
        <f t="shared" si="40"/>
        <v>0</v>
      </c>
      <c r="BK25" s="36">
        <v>0</v>
      </c>
      <c r="BL25" s="36">
        <f t="shared" si="41"/>
        <v>0</v>
      </c>
      <c r="BM25" s="36">
        <v>0</v>
      </c>
      <c r="BN25" s="36">
        <f t="shared" si="42"/>
        <v>0</v>
      </c>
      <c r="BO25" s="36">
        <v>0</v>
      </c>
      <c r="BP25" s="36">
        <f t="shared" si="43"/>
        <v>0</v>
      </c>
      <c r="BQ25" s="36">
        <v>56</v>
      </c>
      <c r="BR25" s="36">
        <f t="shared" si="44"/>
        <v>17896704</v>
      </c>
      <c r="BS25" s="36">
        <v>0</v>
      </c>
      <c r="BT25" s="36">
        <f t="shared" si="45"/>
        <v>0</v>
      </c>
      <c r="BU25" s="36">
        <v>0</v>
      </c>
      <c r="BV25" s="36">
        <f t="shared" si="46"/>
        <v>0</v>
      </c>
      <c r="BW25" s="36">
        <v>0</v>
      </c>
      <c r="BX25" s="36">
        <f t="shared" si="47"/>
        <v>0</v>
      </c>
      <c r="BY25" s="36">
        <v>0</v>
      </c>
      <c r="BZ25" s="36">
        <f t="shared" si="48"/>
        <v>0</v>
      </c>
      <c r="CA25" s="36">
        <v>0</v>
      </c>
      <c r="CB25" s="36">
        <f t="shared" si="49"/>
        <v>0</v>
      </c>
      <c r="CC25" s="36">
        <v>0</v>
      </c>
      <c r="CD25" s="36">
        <f t="shared" si="50"/>
        <v>0</v>
      </c>
      <c r="CE25" s="36">
        <v>0</v>
      </c>
      <c r="CF25" s="36">
        <f t="shared" si="51"/>
        <v>0</v>
      </c>
      <c r="CG25" s="36">
        <v>0</v>
      </c>
      <c r="CH25" s="36">
        <f t="shared" si="52"/>
        <v>0</v>
      </c>
      <c r="CI25" s="36">
        <v>0</v>
      </c>
      <c r="CJ25" s="36">
        <f t="shared" si="53"/>
        <v>0</v>
      </c>
      <c r="CK25" s="36">
        <v>0</v>
      </c>
      <c r="CL25" s="36">
        <f t="shared" si="54"/>
        <v>0</v>
      </c>
      <c r="CM25" s="36">
        <v>0</v>
      </c>
      <c r="CN25" s="36">
        <f t="shared" si="55"/>
        <v>0</v>
      </c>
      <c r="CO25" s="36">
        <v>0</v>
      </c>
      <c r="CP25" s="36">
        <f t="shared" si="56"/>
        <v>0</v>
      </c>
      <c r="CQ25" s="36">
        <v>0</v>
      </c>
      <c r="CR25" s="36">
        <f t="shared" si="57"/>
        <v>0</v>
      </c>
      <c r="CS25" s="36">
        <v>0</v>
      </c>
      <c r="CT25" s="36">
        <f t="shared" si="58"/>
        <v>0</v>
      </c>
      <c r="CU25" s="36">
        <v>0</v>
      </c>
      <c r="CV25" s="36">
        <f t="shared" si="59"/>
        <v>0</v>
      </c>
      <c r="CW25" s="36">
        <v>0</v>
      </c>
      <c r="CX25" s="36">
        <f t="shared" si="60"/>
        <v>0</v>
      </c>
      <c r="CY25" s="36">
        <v>0</v>
      </c>
      <c r="CZ25" s="36">
        <f t="shared" si="61"/>
        <v>0</v>
      </c>
      <c r="DA25" s="36">
        <v>0</v>
      </c>
      <c r="DB25" s="36">
        <f t="shared" si="62"/>
        <v>0</v>
      </c>
      <c r="DC25" s="36">
        <v>0</v>
      </c>
      <c r="DD25" s="36">
        <f t="shared" si="63"/>
        <v>0</v>
      </c>
      <c r="DE25" s="36">
        <v>0</v>
      </c>
      <c r="DF25" s="36">
        <f t="shared" si="64"/>
        <v>0</v>
      </c>
      <c r="DG25" s="36">
        <v>0</v>
      </c>
      <c r="DH25" s="36">
        <f t="shared" si="65"/>
        <v>0</v>
      </c>
      <c r="DI25" s="36">
        <v>0</v>
      </c>
      <c r="DJ25" s="36">
        <f t="shared" si="66"/>
        <v>0</v>
      </c>
      <c r="DK25" s="36">
        <v>0</v>
      </c>
      <c r="DL25" s="36">
        <f t="shared" si="67"/>
        <v>0</v>
      </c>
      <c r="DM25" s="36">
        <v>0</v>
      </c>
      <c r="DN25" s="36">
        <f t="shared" si="68"/>
        <v>0</v>
      </c>
      <c r="DO25" s="36">
        <v>0</v>
      </c>
      <c r="DP25" s="36">
        <f t="shared" si="69"/>
        <v>0</v>
      </c>
      <c r="DQ25" s="36">
        <v>0</v>
      </c>
      <c r="DR25" s="36">
        <f t="shared" si="70"/>
        <v>0</v>
      </c>
      <c r="DS25" s="36">
        <v>0</v>
      </c>
      <c r="DT25" s="36">
        <f t="shared" si="71"/>
        <v>0</v>
      </c>
      <c r="DU25" s="36">
        <v>0</v>
      </c>
      <c r="DV25" s="36">
        <f t="shared" si="72"/>
        <v>0</v>
      </c>
      <c r="DW25" s="36">
        <v>0</v>
      </c>
      <c r="DX25" s="36">
        <f t="shared" si="73"/>
        <v>0</v>
      </c>
      <c r="DY25" s="36">
        <v>5</v>
      </c>
      <c r="DZ25" s="36">
        <f t="shared" si="74"/>
        <v>3277020</v>
      </c>
      <c r="EA25" s="36">
        <v>0</v>
      </c>
      <c r="EB25" s="36">
        <f t="shared" si="75"/>
        <v>0</v>
      </c>
      <c r="EC25" s="36">
        <v>0</v>
      </c>
      <c r="ED25" s="36">
        <f t="shared" si="76"/>
        <v>0</v>
      </c>
      <c r="EE25" s="36">
        <v>0</v>
      </c>
      <c r="EF25" s="36">
        <f t="shared" si="77"/>
        <v>0</v>
      </c>
      <c r="EG25" s="36">
        <v>0</v>
      </c>
      <c r="EH25" s="36">
        <f t="shared" si="78"/>
        <v>0</v>
      </c>
      <c r="EI25" s="36">
        <v>0</v>
      </c>
      <c r="EJ25" s="36">
        <f t="shared" si="79"/>
        <v>0</v>
      </c>
      <c r="EK25" s="36">
        <v>0</v>
      </c>
      <c r="EL25" s="36">
        <f t="shared" si="80"/>
        <v>0</v>
      </c>
      <c r="EM25" s="36">
        <v>0</v>
      </c>
      <c r="EN25" s="36">
        <f t="shared" si="0"/>
        <v>0</v>
      </c>
      <c r="EO25" s="36">
        <v>0</v>
      </c>
      <c r="EP25" s="36">
        <f t="shared" si="1"/>
        <v>0</v>
      </c>
      <c r="EQ25" s="36">
        <v>0</v>
      </c>
      <c r="ER25" s="36">
        <f t="shared" si="2"/>
        <v>0</v>
      </c>
      <c r="ES25" s="36">
        <v>0</v>
      </c>
      <c r="ET25" s="36">
        <f t="shared" si="3"/>
        <v>0</v>
      </c>
      <c r="EU25" s="36">
        <v>0</v>
      </c>
      <c r="EV25" s="36">
        <f t="shared" si="4"/>
        <v>0</v>
      </c>
      <c r="EW25" s="36">
        <v>0</v>
      </c>
      <c r="EX25" s="36">
        <f t="shared" si="5"/>
        <v>0</v>
      </c>
      <c r="EY25" s="36">
        <v>0</v>
      </c>
      <c r="EZ25" s="36">
        <f t="shared" si="6"/>
        <v>0</v>
      </c>
      <c r="FA25" s="36">
        <v>0</v>
      </c>
      <c r="FB25" s="36">
        <f t="shared" si="7"/>
        <v>0</v>
      </c>
      <c r="FC25" s="36">
        <v>0</v>
      </c>
      <c r="FD25" s="36">
        <f t="shared" si="8"/>
        <v>0</v>
      </c>
      <c r="FE25" s="36">
        <v>0</v>
      </c>
      <c r="FF25" s="36">
        <f t="shared" si="9"/>
        <v>0</v>
      </c>
      <c r="FG25" s="36">
        <f t="shared" ref="FG25:FU29" si="84">C25+W25+AQ25+BK25+CE25+CY25+DS25+EM25</f>
        <v>0</v>
      </c>
      <c r="FH25" s="36">
        <f t="shared" si="84"/>
        <v>0</v>
      </c>
      <c r="FI25" s="36">
        <f t="shared" si="84"/>
        <v>0</v>
      </c>
      <c r="FJ25" s="36">
        <f t="shared" si="84"/>
        <v>0</v>
      </c>
      <c r="FK25" s="36">
        <f t="shared" si="84"/>
        <v>0</v>
      </c>
      <c r="FL25" s="36">
        <f t="shared" si="84"/>
        <v>0</v>
      </c>
      <c r="FM25" s="36">
        <f t="shared" si="84"/>
        <v>369</v>
      </c>
      <c r="FN25" s="36">
        <f t="shared" si="84"/>
        <v>117572796</v>
      </c>
      <c r="FO25" s="36">
        <f t="shared" si="84"/>
        <v>0</v>
      </c>
      <c r="FP25" s="36">
        <f t="shared" si="84"/>
        <v>0</v>
      </c>
      <c r="FQ25" s="36">
        <f t="shared" si="84"/>
        <v>0</v>
      </c>
      <c r="FR25" s="36">
        <f t="shared" si="84"/>
        <v>0</v>
      </c>
      <c r="FS25" s="36">
        <f t="shared" si="84"/>
        <v>0</v>
      </c>
      <c r="FT25" s="36">
        <f t="shared" si="84"/>
        <v>0</v>
      </c>
      <c r="FU25" s="36">
        <f t="shared" si="84"/>
        <v>0</v>
      </c>
      <c r="FV25" s="36">
        <f t="shared" si="83"/>
        <v>0</v>
      </c>
      <c r="FW25" s="36">
        <f t="shared" si="83"/>
        <v>0</v>
      </c>
      <c r="FX25" s="36">
        <f t="shared" si="83"/>
        <v>0</v>
      </c>
      <c r="FY25" s="36">
        <f t="shared" si="83"/>
        <v>0</v>
      </c>
      <c r="FZ25" s="36">
        <f t="shared" si="83"/>
        <v>0</v>
      </c>
      <c r="GA25" s="36">
        <f t="shared" si="81"/>
        <v>0</v>
      </c>
      <c r="GB25" s="36">
        <f t="shared" si="81"/>
        <v>0</v>
      </c>
      <c r="GC25" s="36">
        <f t="shared" si="81"/>
        <v>369</v>
      </c>
      <c r="GD25" s="36">
        <f t="shared" si="81"/>
        <v>117572796</v>
      </c>
      <c r="GE25" s="36">
        <f t="shared" si="82"/>
        <v>369</v>
      </c>
      <c r="GF25" s="36">
        <f t="shared" si="82"/>
        <v>117572796</v>
      </c>
    </row>
    <row r="26" spans="1:188" s="22" customFormat="1" ht="12.75" customHeight="1" x14ac:dyDescent="0.2">
      <c r="A26" s="37">
        <v>15</v>
      </c>
      <c r="B26" s="46" t="s">
        <v>90</v>
      </c>
      <c r="C26" s="36">
        <v>0</v>
      </c>
      <c r="D26" s="36">
        <f t="shared" si="11"/>
        <v>0</v>
      </c>
      <c r="E26" s="36">
        <v>0</v>
      </c>
      <c r="F26" s="36">
        <f t="shared" si="12"/>
        <v>0</v>
      </c>
      <c r="G26" s="36">
        <v>0</v>
      </c>
      <c r="H26" s="36">
        <f t="shared" si="13"/>
        <v>0</v>
      </c>
      <c r="I26" s="36">
        <v>83</v>
      </c>
      <c r="J26" s="36">
        <f t="shared" si="14"/>
        <v>26188824</v>
      </c>
      <c r="K26" s="36">
        <v>0</v>
      </c>
      <c r="L26" s="36">
        <f t="shared" si="15"/>
        <v>0</v>
      </c>
      <c r="M26" s="36">
        <v>0</v>
      </c>
      <c r="N26" s="36">
        <f t="shared" si="16"/>
        <v>0</v>
      </c>
      <c r="O26" s="36">
        <v>0</v>
      </c>
      <c r="P26" s="36">
        <f t="shared" si="17"/>
        <v>0</v>
      </c>
      <c r="Q26" s="36">
        <v>0</v>
      </c>
      <c r="R26" s="36">
        <f t="shared" si="18"/>
        <v>0</v>
      </c>
      <c r="S26" s="36">
        <v>0</v>
      </c>
      <c r="T26" s="36">
        <f t="shared" si="19"/>
        <v>0</v>
      </c>
      <c r="U26" s="36">
        <v>0</v>
      </c>
      <c r="V26" s="36">
        <f t="shared" si="20"/>
        <v>0</v>
      </c>
      <c r="W26" s="36">
        <v>0</v>
      </c>
      <c r="X26" s="36">
        <f t="shared" si="21"/>
        <v>0</v>
      </c>
      <c r="Y26" s="36">
        <v>0</v>
      </c>
      <c r="Z26" s="36">
        <f t="shared" si="22"/>
        <v>0</v>
      </c>
      <c r="AA26" s="36">
        <v>0</v>
      </c>
      <c r="AB26" s="36">
        <f t="shared" si="23"/>
        <v>0</v>
      </c>
      <c r="AC26" s="36">
        <v>0</v>
      </c>
      <c r="AD26" s="36">
        <f t="shared" si="24"/>
        <v>0</v>
      </c>
      <c r="AE26" s="36">
        <v>0</v>
      </c>
      <c r="AF26" s="36">
        <f t="shared" si="25"/>
        <v>0</v>
      </c>
      <c r="AG26" s="36">
        <v>0</v>
      </c>
      <c r="AH26" s="36">
        <f t="shared" si="26"/>
        <v>0</v>
      </c>
      <c r="AI26" s="36">
        <v>0</v>
      </c>
      <c r="AJ26" s="36">
        <f t="shared" si="27"/>
        <v>0</v>
      </c>
      <c r="AK26" s="36">
        <v>0</v>
      </c>
      <c r="AL26" s="36">
        <f t="shared" si="28"/>
        <v>0</v>
      </c>
      <c r="AM26" s="36">
        <v>0</v>
      </c>
      <c r="AN26" s="36">
        <f t="shared" si="29"/>
        <v>0</v>
      </c>
      <c r="AO26" s="36">
        <v>0</v>
      </c>
      <c r="AP26" s="36">
        <f t="shared" si="30"/>
        <v>0</v>
      </c>
      <c r="AQ26" s="36">
        <v>0</v>
      </c>
      <c r="AR26" s="36">
        <f t="shared" si="31"/>
        <v>0</v>
      </c>
      <c r="AS26" s="36">
        <v>0</v>
      </c>
      <c r="AT26" s="36">
        <f t="shared" si="32"/>
        <v>0</v>
      </c>
      <c r="AU26" s="36">
        <v>0</v>
      </c>
      <c r="AV26" s="36">
        <f t="shared" si="33"/>
        <v>0</v>
      </c>
      <c r="AW26" s="36">
        <v>0</v>
      </c>
      <c r="AX26" s="36">
        <f t="shared" si="34"/>
        <v>0</v>
      </c>
      <c r="AY26" s="36">
        <v>0</v>
      </c>
      <c r="AZ26" s="36">
        <f t="shared" si="35"/>
        <v>0</v>
      </c>
      <c r="BA26" s="36">
        <v>0</v>
      </c>
      <c r="BB26" s="36">
        <f t="shared" si="36"/>
        <v>0</v>
      </c>
      <c r="BC26" s="36">
        <v>0</v>
      </c>
      <c r="BD26" s="36">
        <f t="shared" si="37"/>
        <v>0</v>
      </c>
      <c r="BE26" s="36">
        <v>0</v>
      </c>
      <c r="BF26" s="36">
        <f t="shared" si="38"/>
        <v>0</v>
      </c>
      <c r="BG26" s="36">
        <v>0</v>
      </c>
      <c r="BH26" s="36">
        <f t="shared" si="39"/>
        <v>0</v>
      </c>
      <c r="BI26" s="36">
        <v>0</v>
      </c>
      <c r="BJ26" s="36">
        <f t="shared" si="40"/>
        <v>0</v>
      </c>
      <c r="BK26" s="36">
        <v>0</v>
      </c>
      <c r="BL26" s="36">
        <f t="shared" si="41"/>
        <v>0</v>
      </c>
      <c r="BM26" s="36">
        <v>0</v>
      </c>
      <c r="BN26" s="36">
        <f t="shared" si="42"/>
        <v>0</v>
      </c>
      <c r="BO26" s="36">
        <v>0</v>
      </c>
      <c r="BP26" s="36">
        <f t="shared" si="43"/>
        <v>0</v>
      </c>
      <c r="BQ26" s="36">
        <v>24</v>
      </c>
      <c r="BR26" s="36">
        <f t="shared" si="44"/>
        <v>7670016</v>
      </c>
      <c r="BS26" s="36">
        <v>0</v>
      </c>
      <c r="BT26" s="36">
        <f t="shared" si="45"/>
        <v>0</v>
      </c>
      <c r="BU26" s="36">
        <v>0</v>
      </c>
      <c r="BV26" s="36">
        <f t="shared" si="46"/>
        <v>0</v>
      </c>
      <c r="BW26" s="36">
        <v>0</v>
      </c>
      <c r="BX26" s="36">
        <f t="shared" si="47"/>
        <v>0</v>
      </c>
      <c r="BY26" s="36">
        <v>0</v>
      </c>
      <c r="BZ26" s="36">
        <f t="shared" si="48"/>
        <v>0</v>
      </c>
      <c r="CA26" s="36">
        <v>0</v>
      </c>
      <c r="CB26" s="36">
        <f t="shared" si="49"/>
        <v>0</v>
      </c>
      <c r="CC26" s="36">
        <v>0</v>
      </c>
      <c r="CD26" s="36">
        <f t="shared" si="50"/>
        <v>0</v>
      </c>
      <c r="CE26" s="36">
        <v>0</v>
      </c>
      <c r="CF26" s="36">
        <f t="shared" si="51"/>
        <v>0</v>
      </c>
      <c r="CG26" s="36">
        <v>0</v>
      </c>
      <c r="CH26" s="36">
        <f t="shared" si="52"/>
        <v>0</v>
      </c>
      <c r="CI26" s="36">
        <v>0</v>
      </c>
      <c r="CJ26" s="36">
        <f t="shared" si="53"/>
        <v>0</v>
      </c>
      <c r="CK26" s="36">
        <v>0</v>
      </c>
      <c r="CL26" s="36">
        <f t="shared" si="54"/>
        <v>0</v>
      </c>
      <c r="CM26" s="36">
        <v>0</v>
      </c>
      <c r="CN26" s="36">
        <f t="shared" si="55"/>
        <v>0</v>
      </c>
      <c r="CO26" s="36">
        <v>0</v>
      </c>
      <c r="CP26" s="36">
        <f t="shared" si="56"/>
        <v>0</v>
      </c>
      <c r="CQ26" s="36">
        <v>0</v>
      </c>
      <c r="CR26" s="36">
        <f t="shared" si="57"/>
        <v>0</v>
      </c>
      <c r="CS26" s="36">
        <v>0</v>
      </c>
      <c r="CT26" s="36">
        <f t="shared" si="58"/>
        <v>0</v>
      </c>
      <c r="CU26" s="36">
        <v>0</v>
      </c>
      <c r="CV26" s="36">
        <f t="shared" si="59"/>
        <v>0</v>
      </c>
      <c r="CW26" s="36">
        <v>0</v>
      </c>
      <c r="CX26" s="36">
        <f t="shared" si="60"/>
        <v>0</v>
      </c>
      <c r="CY26" s="36">
        <v>0</v>
      </c>
      <c r="CZ26" s="36">
        <f t="shared" si="61"/>
        <v>0</v>
      </c>
      <c r="DA26" s="36">
        <v>0</v>
      </c>
      <c r="DB26" s="36">
        <f t="shared" si="62"/>
        <v>0</v>
      </c>
      <c r="DC26" s="36">
        <v>0</v>
      </c>
      <c r="DD26" s="36">
        <f t="shared" si="63"/>
        <v>0</v>
      </c>
      <c r="DE26" s="36">
        <v>0</v>
      </c>
      <c r="DF26" s="36">
        <f t="shared" si="64"/>
        <v>0</v>
      </c>
      <c r="DG26" s="36">
        <v>0</v>
      </c>
      <c r="DH26" s="36">
        <f t="shared" si="65"/>
        <v>0</v>
      </c>
      <c r="DI26" s="36">
        <v>0</v>
      </c>
      <c r="DJ26" s="36">
        <f t="shared" si="66"/>
        <v>0</v>
      </c>
      <c r="DK26" s="36">
        <v>0</v>
      </c>
      <c r="DL26" s="36">
        <f t="shared" si="67"/>
        <v>0</v>
      </c>
      <c r="DM26" s="36">
        <v>0</v>
      </c>
      <c r="DN26" s="36">
        <f t="shared" si="68"/>
        <v>0</v>
      </c>
      <c r="DO26" s="36">
        <v>0</v>
      </c>
      <c r="DP26" s="36">
        <f t="shared" si="69"/>
        <v>0</v>
      </c>
      <c r="DQ26" s="36">
        <v>0</v>
      </c>
      <c r="DR26" s="36">
        <f t="shared" si="70"/>
        <v>0</v>
      </c>
      <c r="DS26" s="36">
        <v>0</v>
      </c>
      <c r="DT26" s="36">
        <f t="shared" si="71"/>
        <v>0</v>
      </c>
      <c r="DU26" s="36">
        <v>0</v>
      </c>
      <c r="DV26" s="36">
        <f t="shared" si="72"/>
        <v>0</v>
      </c>
      <c r="DW26" s="36">
        <v>0</v>
      </c>
      <c r="DX26" s="36">
        <f t="shared" si="73"/>
        <v>0</v>
      </c>
      <c r="DY26" s="36">
        <v>6</v>
      </c>
      <c r="DZ26" s="36">
        <f t="shared" si="74"/>
        <v>3932424</v>
      </c>
      <c r="EA26" s="36">
        <v>0</v>
      </c>
      <c r="EB26" s="36">
        <f t="shared" si="75"/>
        <v>0</v>
      </c>
      <c r="EC26" s="36">
        <v>0</v>
      </c>
      <c r="ED26" s="36">
        <f t="shared" si="76"/>
        <v>0</v>
      </c>
      <c r="EE26" s="36">
        <v>0</v>
      </c>
      <c r="EF26" s="36">
        <f t="shared" si="77"/>
        <v>0</v>
      </c>
      <c r="EG26" s="36">
        <v>0</v>
      </c>
      <c r="EH26" s="36">
        <f t="shared" si="78"/>
        <v>0</v>
      </c>
      <c r="EI26" s="36">
        <v>0</v>
      </c>
      <c r="EJ26" s="36">
        <f t="shared" si="79"/>
        <v>0</v>
      </c>
      <c r="EK26" s="36">
        <v>0</v>
      </c>
      <c r="EL26" s="36">
        <f t="shared" si="80"/>
        <v>0</v>
      </c>
      <c r="EM26" s="36">
        <v>0</v>
      </c>
      <c r="EN26" s="36">
        <f t="shared" si="0"/>
        <v>0</v>
      </c>
      <c r="EO26" s="36">
        <v>0</v>
      </c>
      <c r="EP26" s="36">
        <f t="shared" si="1"/>
        <v>0</v>
      </c>
      <c r="EQ26" s="36">
        <v>0</v>
      </c>
      <c r="ER26" s="36">
        <f t="shared" si="2"/>
        <v>0</v>
      </c>
      <c r="ES26" s="36">
        <v>0</v>
      </c>
      <c r="ET26" s="36">
        <f t="shared" si="3"/>
        <v>0</v>
      </c>
      <c r="EU26" s="36">
        <v>0</v>
      </c>
      <c r="EV26" s="36">
        <f t="shared" si="4"/>
        <v>0</v>
      </c>
      <c r="EW26" s="36">
        <v>0</v>
      </c>
      <c r="EX26" s="36">
        <f t="shared" si="5"/>
        <v>0</v>
      </c>
      <c r="EY26" s="36">
        <v>0</v>
      </c>
      <c r="EZ26" s="36">
        <f t="shared" si="6"/>
        <v>0</v>
      </c>
      <c r="FA26" s="36">
        <v>0</v>
      </c>
      <c r="FB26" s="36">
        <f t="shared" si="7"/>
        <v>0</v>
      </c>
      <c r="FC26" s="36">
        <v>0</v>
      </c>
      <c r="FD26" s="36">
        <f t="shared" si="8"/>
        <v>0</v>
      </c>
      <c r="FE26" s="36">
        <v>0</v>
      </c>
      <c r="FF26" s="36">
        <f t="shared" si="9"/>
        <v>0</v>
      </c>
      <c r="FG26" s="36">
        <f t="shared" si="84"/>
        <v>0</v>
      </c>
      <c r="FH26" s="36">
        <f t="shared" si="84"/>
        <v>0</v>
      </c>
      <c r="FI26" s="36">
        <f t="shared" si="84"/>
        <v>0</v>
      </c>
      <c r="FJ26" s="36">
        <f t="shared" si="84"/>
        <v>0</v>
      </c>
      <c r="FK26" s="36">
        <f t="shared" si="84"/>
        <v>0</v>
      </c>
      <c r="FL26" s="36">
        <f t="shared" si="84"/>
        <v>0</v>
      </c>
      <c r="FM26" s="36">
        <f t="shared" si="84"/>
        <v>113</v>
      </c>
      <c r="FN26" s="36">
        <f t="shared" si="84"/>
        <v>37791264</v>
      </c>
      <c r="FO26" s="36">
        <f t="shared" si="84"/>
        <v>0</v>
      </c>
      <c r="FP26" s="36">
        <f t="shared" si="84"/>
        <v>0</v>
      </c>
      <c r="FQ26" s="36">
        <f t="shared" si="84"/>
        <v>0</v>
      </c>
      <c r="FR26" s="36">
        <f t="shared" si="84"/>
        <v>0</v>
      </c>
      <c r="FS26" s="36">
        <f t="shared" si="84"/>
        <v>0</v>
      </c>
      <c r="FT26" s="36">
        <f t="shared" si="84"/>
        <v>0</v>
      </c>
      <c r="FU26" s="36">
        <f t="shared" si="84"/>
        <v>0</v>
      </c>
      <c r="FV26" s="36">
        <f t="shared" si="83"/>
        <v>0</v>
      </c>
      <c r="FW26" s="36">
        <f t="shared" si="83"/>
        <v>0</v>
      </c>
      <c r="FX26" s="36">
        <f t="shared" si="83"/>
        <v>0</v>
      </c>
      <c r="FY26" s="36">
        <f t="shared" si="83"/>
        <v>0</v>
      </c>
      <c r="FZ26" s="36">
        <f t="shared" si="83"/>
        <v>0</v>
      </c>
      <c r="GA26" s="36">
        <f t="shared" si="81"/>
        <v>0</v>
      </c>
      <c r="GB26" s="36">
        <f t="shared" si="81"/>
        <v>0</v>
      </c>
      <c r="GC26" s="36">
        <f t="shared" si="81"/>
        <v>113</v>
      </c>
      <c r="GD26" s="36">
        <f t="shared" si="81"/>
        <v>37791264</v>
      </c>
      <c r="GE26" s="36">
        <f t="shared" si="82"/>
        <v>113</v>
      </c>
      <c r="GF26" s="36">
        <f t="shared" si="82"/>
        <v>37791264</v>
      </c>
    </row>
    <row r="27" spans="1:188" s="22" customFormat="1" ht="12.75" customHeight="1" x14ac:dyDescent="0.2">
      <c r="A27" s="37">
        <v>16</v>
      </c>
      <c r="B27" s="46" t="s">
        <v>91</v>
      </c>
      <c r="C27" s="36">
        <v>0</v>
      </c>
      <c r="D27" s="36">
        <f t="shared" si="11"/>
        <v>0</v>
      </c>
      <c r="E27" s="36">
        <v>0</v>
      </c>
      <c r="F27" s="36">
        <f t="shared" si="12"/>
        <v>0</v>
      </c>
      <c r="G27" s="36">
        <v>0</v>
      </c>
      <c r="H27" s="36">
        <f t="shared" si="13"/>
        <v>0</v>
      </c>
      <c r="I27" s="36">
        <v>147</v>
      </c>
      <c r="J27" s="36">
        <f t="shared" si="14"/>
        <v>46382616</v>
      </c>
      <c r="K27" s="36">
        <v>0</v>
      </c>
      <c r="L27" s="36">
        <f t="shared" si="15"/>
        <v>0</v>
      </c>
      <c r="M27" s="36">
        <v>14</v>
      </c>
      <c r="N27" s="36">
        <f t="shared" si="16"/>
        <v>5048400</v>
      </c>
      <c r="O27" s="36">
        <v>0</v>
      </c>
      <c r="P27" s="36">
        <f t="shared" si="17"/>
        <v>0</v>
      </c>
      <c r="Q27" s="36">
        <v>0</v>
      </c>
      <c r="R27" s="36">
        <f t="shared" si="18"/>
        <v>0</v>
      </c>
      <c r="S27" s="36">
        <v>0</v>
      </c>
      <c r="T27" s="36">
        <f t="shared" si="19"/>
        <v>0</v>
      </c>
      <c r="U27" s="36">
        <v>0</v>
      </c>
      <c r="V27" s="36">
        <f t="shared" si="20"/>
        <v>0</v>
      </c>
      <c r="W27" s="36">
        <v>0</v>
      </c>
      <c r="X27" s="36">
        <f t="shared" si="21"/>
        <v>0</v>
      </c>
      <c r="Y27" s="36">
        <v>0</v>
      </c>
      <c r="Z27" s="36">
        <f t="shared" si="22"/>
        <v>0</v>
      </c>
      <c r="AA27" s="36">
        <v>0</v>
      </c>
      <c r="AB27" s="36">
        <f t="shared" si="23"/>
        <v>0</v>
      </c>
      <c r="AC27" s="36">
        <v>45</v>
      </c>
      <c r="AD27" s="36">
        <f t="shared" si="24"/>
        <v>11680200</v>
      </c>
      <c r="AE27" s="36">
        <v>0</v>
      </c>
      <c r="AF27" s="36">
        <f t="shared" si="25"/>
        <v>0</v>
      </c>
      <c r="AG27" s="36">
        <v>0</v>
      </c>
      <c r="AH27" s="36">
        <f t="shared" si="26"/>
        <v>0</v>
      </c>
      <c r="AI27" s="36">
        <v>0</v>
      </c>
      <c r="AJ27" s="36">
        <f t="shared" si="27"/>
        <v>0</v>
      </c>
      <c r="AK27" s="36">
        <v>0</v>
      </c>
      <c r="AL27" s="36">
        <f t="shared" si="28"/>
        <v>0</v>
      </c>
      <c r="AM27" s="36">
        <v>0</v>
      </c>
      <c r="AN27" s="36">
        <f t="shared" si="29"/>
        <v>0</v>
      </c>
      <c r="AO27" s="36">
        <v>0</v>
      </c>
      <c r="AP27" s="36">
        <f t="shared" si="30"/>
        <v>0</v>
      </c>
      <c r="AQ27" s="36">
        <v>0</v>
      </c>
      <c r="AR27" s="36">
        <f t="shared" si="31"/>
        <v>0</v>
      </c>
      <c r="AS27" s="36">
        <v>0</v>
      </c>
      <c r="AT27" s="36">
        <f t="shared" si="32"/>
        <v>0</v>
      </c>
      <c r="AU27" s="36">
        <v>0</v>
      </c>
      <c r="AV27" s="36">
        <f t="shared" si="33"/>
        <v>0</v>
      </c>
      <c r="AW27" s="36">
        <v>0</v>
      </c>
      <c r="AX27" s="36">
        <f t="shared" si="34"/>
        <v>0</v>
      </c>
      <c r="AY27" s="36">
        <v>0</v>
      </c>
      <c r="AZ27" s="36">
        <f t="shared" si="35"/>
        <v>0</v>
      </c>
      <c r="BA27" s="36">
        <v>0</v>
      </c>
      <c r="BB27" s="36">
        <f t="shared" si="36"/>
        <v>0</v>
      </c>
      <c r="BC27" s="36">
        <v>0</v>
      </c>
      <c r="BD27" s="36">
        <f t="shared" si="37"/>
        <v>0</v>
      </c>
      <c r="BE27" s="36">
        <v>0</v>
      </c>
      <c r="BF27" s="36">
        <f t="shared" si="38"/>
        <v>0</v>
      </c>
      <c r="BG27" s="36">
        <v>0</v>
      </c>
      <c r="BH27" s="36">
        <f t="shared" si="39"/>
        <v>0</v>
      </c>
      <c r="BI27" s="36">
        <v>0</v>
      </c>
      <c r="BJ27" s="36">
        <f t="shared" si="40"/>
        <v>0</v>
      </c>
      <c r="BK27" s="36">
        <v>0</v>
      </c>
      <c r="BL27" s="36">
        <f t="shared" si="41"/>
        <v>0</v>
      </c>
      <c r="BM27" s="36">
        <v>0</v>
      </c>
      <c r="BN27" s="36">
        <f t="shared" si="42"/>
        <v>0</v>
      </c>
      <c r="BO27" s="36">
        <v>0</v>
      </c>
      <c r="BP27" s="36">
        <f t="shared" si="43"/>
        <v>0</v>
      </c>
      <c r="BQ27" s="36">
        <v>29</v>
      </c>
      <c r="BR27" s="36">
        <f t="shared" si="44"/>
        <v>9267936</v>
      </c>
      <c r="BS27" s="36">
        <v>0</v>
      </c>
      <c r="BT27" s="36">
        <f t="shared" si="45"/>
        <v>0</v>
      </c>
      <c r="BU27" s="36">
        <v>0</v>
      </c>
      <c r="BV27" s="36">
        <f t="shared" si="46"/>
        <v>0</v>
      </c>
      <c r="BW27" s="36">
        <v>0</v>
      </c>
      <c r="BX27" s="36">
        <f t="shared" si="47"/>
        <v>0</v>
      </c>
      <c r="BY27" s="36">
        <v>0</v>
      </c>
      <c r="BZ27" s="36">
        <f t="shared" si="48"/>
        <v>0</v>
      </c>
      <c r="CA27" s="36">
        <v>0</v>
      </c>
      <c r="CB27" s="36">
        <f t="shared" si="49"/>
        <v>0</v>
      </c>
      <c r="CC27" s="36">
        <v>0</v>
      </c>
      <c r="CD27" s="36">
        <f t="shared" si="50"/>
        <v>0</v>
      </c>
      <c r="CE27" s="36">
        <v>0</v>
      </c>
      <c r="CF27" s="36">
        <f t="shared" si="51"/>
        <v>0</v>
      </c>
      <c r="CG27" s="36">
        <v>0</v>
      </c>
      <c r="CH27" s="36">
        <f t="shared" si="52"/>
        <v>0</v>
      </c>
      <c r="CI27" s="36">
        <v>0</v>
      </c>
      <c r="CJ27" s="36">
        <f t="shared" si="53"/>
        <v>0</v>
      </c>
      <c r="CK27" s="36">
        <v>0</v>
      </c>
      <c r="CL27" s="36">
        <f t="shared" si="54"/>
        <v>0</v>
      </c>
      <c r="CM27" s="36">
        <v>0</v>
      </c>
      <c r="CN27" s="36">
        <f t="shared" si="55"/>
        <v>0</v>
      </c>
      <c r="CO27" s="36">
        <v>0</v>
      </c>
      <c r="CP27" s="36">
        <f t="shared" si="56"/>
        <v>0</v>
      </c>
      <c r="CQ27" s="36">
        <v>0</v>
      </c>
      <c r="CR27" s="36">
        <f t="shared" si="57"/>
        <v>0</v>
      </c>
      <c r="CS27" s="36">
        <v>0</v>
      </c>
      <c r="CT27" s="36">
        <f t="shared" si="58"/>
        <v>0</v>
      </c>
      <c r="CU27" s="36">
        <v>0</v>
      </c>
      <c r="CV27" s="36">
        <f t="shared" si="59"/>
        <v>0</v>
      </c>
      <c r="CW27" s="36">
        <v>0</v>
      </c>
      <c r="CX27" s="36">
        <f t="shared" si="60"/>
        <v>0</v>
      </c>
      <c r="CY27" s="36">
        <v>0</v>
      </c>
      <c r="CZ27" s="36">
        <f t="shared" si="61"/>
        <v>0</v>
      </c>
      <c r="DA27" s="36">
        <v>0</v>
      </c>
      <c r="DB27" s="36">
        <f t="shared" si="62"/>
        <v>0</v>
      </c>
      <c r="DC27" s="36">
        <v>0</v>
      </c>
      <c r="DD27" s="36">
        <f t="shared" si="63"/>
        <v>0</v>
      </c>
      <c r="DE27" s="36">
        <v>0</v>
      </c>
      <c r="DF27" s="36">
        <f t="shared" si="64"/>
        <v>0</v>
      </c>
      <c r="DG27" s="36">
        <v>0</v>
      </c>
      <c r="DH27" s="36">
        <f t="shared" si="65"/>
        <v>0</v>
      </c>
      <c r="DI27" s="36">
        <v>0</v>
      </c>
      <c r="DJ27" s="36">
        <f t="shared" si="66"/>
        <v>0</v>
      </c>
      <c r="DK27" s="36">
        <v>0</v>
      </c>
      <c r="DL27" s="36">
        <f t="shared" si="67"/>
        <v>0</v>
      </c>
      <c r="DM27" s="36">
        <v>0</v>
      </c>
      <c r="DN27" s="36">
        <f t="shared" si="68"/>
        <v>0</v>
      </c>
      <c r="DO27" s="36">
        <v>0</v>
      </c>
      <c r="DP27" s="36">
        <f t="shared" si="69"/>
        <v>0</v>
      </c>
      <c r="DQ27" s="36">
        <v>0</v>
      </c>
      <c r="DR27" s="36">
        <f t="shared" si="70"/>
        <v>0</v>
      </c>
      <c r="DS27" s="36">
        <v>0</v>
      </c>
      <c r="DT27" s="36">
        <f t="shared" si="71"/>
        <v>0</v>
      </c>
      <c r="DU27" s="36">
        <v>0</v>
      </c>
      <c r="DV27" s="36">
        <f t="shared" si="72"/>
        <v>0</v>
      </c>
      <c r="DW27" s="36">
        <v>0</v>
      </c>
      <c r="DX27" s="36">
        <f t="shared" si="73"/>
        <v>0</v>
      </c>
      <c r="DY27" s="36">
        <v>0</v>
      </c>
      <c r="DZ27" s="36">
        <f t="shared" si="74"/>
        <v>0</v>
      </c>
      <c r="EA27" s="36">
        <v>0</v>
      </c>
      <c r="EB27" s="36">
        <f t="shared" si="75"/>
        <v>0</v>
      </c>
      <c r="EC27" s="36">
        <v>0</v>
      </c>
      <c r="ED27" s="36">
        <f t="shared" si="76"/>
        <v>0</v>
      </c>
      <c r="EE27" s="36">
        <v>0</v>
      </c>
      <c r="EF27" s="36">
        <f t="shared" si="77"/>
        <v>0</v>
      </c>
      <c r="EG27" s="36">
        <v>0</v>
      </c>
      <c r="EH27" s="36">
        <f t="shared" si="78"/>
        <v>0</v>
      </c>
      <c r="EI27" s="36">
        <v>0</v>
      </c>
      <c r="EJ27" s="36">
        <f t="shared" si="79"/>
        <v>0</v>
      </c>
      <c r="EK27" s="36">
        <v>0</v>
      </c>
      <c r="EL27" s="36">
        <f t="shared" si="80"/>
        <v>0</v>
      </c>
      <c r="EM27" s="36">
        <v>0</v>
      </c>
      <c r="EN27" s="36">
        <f t="shared" si="0"/>
        <v>0</v>
      </c>
      <c r="EO27" s="36">
        <v>0</v>
      </c>
      <c r="EP27" s="36">
        <f t="shared" si="1"/>
        <v>0</v>
      </c>
      <c r="EQ27" s="36">
        <v>0</v>
      </c>
      <c r="ER27" s="36">
        <f t="shared" si="2"/>
        <v>0</v>
      </c>
      <c r="ES27" s="36">
        <v>0</v>
      </c>
      <c r="ET27" s="36">
        <f t="shared" si="3"/>
        <v>0</v>
      </c>
      <c r="EU27" s="36">
        <v>0</v>
      </c>
      <c r="EV27" s="36">
        <f t="shared" si="4"/>
        <v>0</v>
      </c>
      <c r="EW27" s="36">
        <v>0</v>
      </c>
      <c r="EX27" s="36">
        <f t="shared" si="5"/>
        <v>0</v>
      </c>
      <c r="EY27" s="36">
        <v>0</v>
      </c>
      <c r="EZ27" s="36">
        <f t="shared" si="6"/>
        <v>0</v>
      </c>
      <c r="FA27" s="36">
        <v>0</v>
      </c>
      <c r="FB27" s="36">
        <f t="shared" si="7"/>
        <v>0</v>
      </c>
      <c r="FC27" s="36">
        <v>0</v>
      </c>
      <c r="FD27" s="36">
        <f t="shared" si="8"/>
        <v>0</v>
      </c>
      <c r="FE27" s="36">
        <v>0</v>
      </c>
      <c r="FF27" s="36">
        <f t="shared" si="9"/>
        <v>0</v>
      </c>
      <c r="FG27" s="36">
        <f t="shared" si="84"/>
        <v>0</v>
      </c>
      <c r="FH27" s="36">
        <f t="shared" si="84"/>
        <v>0</v>
      </c>
      <c r="FI27" s="36">
        <f t="shared" si="84"/>
        <v>0</v>
      </c>
      <c r="FJ27" s="36">
        <f t="shared" si="84"/>
        <v>0</v>
      </c>
      <c r="FK27" s="36">
        <f t="shared" si="84"/>
        <v>0</v>
      </c>
      <c r="FL27" s="36">
        <f t="shared" si="84"/>
        <v>0</v>
      </c>
      <c r="FM27" s="36">
        <f t="shared" si="84"/>
        <v>221</v>
      </c>
      <c r="FN27" s="36">
        <f t="shared" si="84"/>
        <v>67330752</v>
      </c>
      <c r="FO27" s="36">
        <f t="shared" si="84"/>
        <v>0</v>
      </c>
      <c r="FP27" s="36">
        <f t="shared" si="84"/>
        <v>0</v>
      </c>
      <c r="FQ27" s="36">
        <f t="shared" si="84"/>
        <v>14</v>
      </c>
      <c r="FR27" s="36">
        <f t="shared" si="84"/>
        <v>5048400</v>
      </c>
      <c r="FS27" s="36">
        <f t="shared" si="84"/>
        <v>0</v>
      </c>
      <c r="FT27" s="36">
        <f t="shared" si="84"/>
        <v>0</v>
      </c>
      <c r="FU27" s="36">
        <f t="shared" si="84"/>
        <v>0</v>
      </c>
      <c r="FV27" s="36">
        <f t="shared" si="83"/>
        <v>0</v>
      </c>
      <c r="FW27" s="36">
        <f t="shared" si="83"/>
        <v>0</v>
      </c>
      <c r="FX27" s="36">
        <f t="shared" si="83"/>
        <v>0</v>
      </c>
      <c r="FY27" s="36">
        <f t="shared" si="83"/>
        <v>0</v>
      </c>
      <c r="FZ27" s="36">
        <f t="shared" si="83"/>
        <v>0</v>
      </c>
      <c r="GA27" s="36">
        <f t="shared" si="81"/>
        <v>0</v>
      </c>
      <c r="GB27" s="36">
        <f t="shared" si="81"/>
        <v>0</v>
      </c>
      <c r="GC27" s="36">
        <f t="shared" si="81"/>
        <v>235</v>
      </c>
      <c r="GD27" s="36">
        <f t="shared" si="81"/>
        <v>72379152</v>
      </c>
      <c r="GE27" s="36">
        <f t="shared" si="82"/>
        <v>235</v>
      </c>
      <c r="GF27" s="36">
        <f t="shared" si="82"/>
        <v>72379152</v>
      </c>
    </row>
    <row r="28" spans="1:188" s="22" customFormat="1" ht="12.75" customHeight="1" x14ac:dyDescent="0.2">
      <c r="A28" s="37">
        <v>17</v>
      </c>
      <c r="B28" s="46" t="s">
        <v>92</v>
      </c>
      <c r="C28" s="36">
        <v>0</v>
      </c>
      <c r="D28" s="36">
        <f t="shared" si="11"/>
        <v>0</v>
      </c>
      <c r="E28" s="36">
        <v>0</v>
      </c>
      <c r="F28" s="36">
        <f t="shared" si="12"/>
        <v>0</v>
      </c>
      <c r="G28" s="36">
        <v>0</v>
      </c>
      <c r="H28" s="36">
        <f t="shared" si="13"/>
        <v>0</v>
      </c>
      <c r="I28" s="36">
        <v>234</v>
      </c>
      <c r="J28" s="36">
        <f t="shared" si="14"/>
        <v>73833552</v>
      </c>
      <c r="K28" s="36">
        <v>0</v>
      </c>
      <c r="L28" s="36">
        <f t="shared" si="15"/>
        <v>0</v>
      </c>
      <c r="M28" s="36">
        <v>0</v>
      </c>
      <c r="N28" s="36">
        <f t="shared" si="16"/>
        <v>0</v>
      </c>
      <c r="O28" s="36">
        <v>0</v>
      </c>
      <c r="P28" s="36">
        <f t="shared" si="17"/>
        <v>0</v>
      </c>
      <c r="Q28" s="36">
        <v>0</v>
      </c>
      <c r="R28" s="36">
        <f t="shared" si="18"/>
        <v>0</v>
      </c>
      <c r="S28" s="36">
        <v>0</v>
      </c>
      <c r="T28" s="36">
        <f t="shared" si="19"/>
        <v>0</v>
      </c>
      <c r="U28" s="36">
        <v>0</v>
      </c>
      <c r="V28" s="36">
        <f t="shared" si="20"/>
        <v>0</v>
      </c>
      <c r="W28" s="36">
        <v>0</v>
      </c>
      <c r="X28" s="36">
        <f t="shared" si="21"/>
        <v>0</v>
      </c>
      <c r="Y28" s="36">
        <v>0</v>
      </c>
      <c r="Z28" s="36">
        <f t="shared" si="22"/>
        <v>0</v>
      </c>
      <c r="AA28" s="36">
        <v>0</v>
      </c>
      <c r="AB28" s="36">
        <f t="shared" si="23"/>
        <v>0</v>
      </c>
      <c r="AC28" s="36">
        <v>0</v>
      </c>
      <c r="AD28" s="36">
        <f t="shared" si="24"/>
        <v>0</v>
      </c>
      <c r="AE28" s="36">
        <v>0</v>
      </c>
      <c r="AF28" s="36">
        <f t="shared" si="25"/>
        <v>0</v>
      </c>
      <c r="AG28" s="36">
        <v>0</v>
      </c>
      <c r="AH28" s="36">
        <f t="shared" si="26"/>
        <v>0</v>
      </c>
      <c r="AI28" s="36">
        <v>0</v>
      </c>
      <c r="AJ28" s="36">
        <f t="shared" si="27"/>
        <v>0</v>
      </c>
      <c r="AK28" s="36">
        <v>0</v>
      </c>
      <c r="AL28" s="36">
        <f t="shared" si="28"/>
        <v>0</v>
      </c>
      <c r="AM28" s="36">
        <v>0</v>
      </c>
      <c r="AN28" s="36">
        <f t="shared" si="29"/>
        <v>0</v>
      </c>
      <c r="AO28" s="36">
        <v>0</v>
      </c>
      <c r="AP28" s="36">
        <f t="shared" si="30"/>
        <v>0</v>
      </c>
      <c r="AQ28" s="36">
        <v>0</v>
      </c>
      <c r="AR28" s="36">
        <f t="shared" si="31"/>
        <v>0</v>
      </c>
      <c r="AS28" s="36">
        <v>0</v>
      </c>
      <c r="AT28" s="36">
        <f t="shared" si="32"/>
        <v>0</v>
      </c>
      <c r="AU28" s="36">
        <v>0</v>
      </c>
      <c r="AV28" s="36">
        <f t="shared" si="33"/>
        <v>0</v>
      </c>
      <c r="AW28" s="36">
        <v>0</v>
      </c>
      <c r="AX28" s="36">
        <f t="shared" si="34"/>
        <v>0</v>
      </c>
      <c r="AY28" s="36">
        <v>0</v>
      </c>
      <c r="AZ28" s="36">
        <f t="shared" si="35"/>
        <v>0</v>
      </c>
      <c r="BA28" s="36">
        <v>0</v>
      </c>
      <c r="BB28" s="36">
        <f t="shared" si="36"/>
        <v>0</v>
      </c>
      <c r="BC28" s="36">
        <v>0</v>
      </c>
      <c r="BD28" s="36">
        <f t="shared" si="37"/>
        <v>0</v>
      </c>
      <c r="BE28" s="36">
        <v>0</v>
      </c>
      <c r="BF28" s="36">
        <f t="shared" si="38"/>
        <v>0</v>
      </c>
      <c r="BG28" s="36">
        <v>0</v>
      </c>
      <c r="BH28" s="36">
        <f t="shared" si="39"/>
        <v>0</v>
      </c>
      <c r="BI28" s="36">
        <v>0</v>
      </c>
      <c r="BJ28" s="36">
        <f t="shared" si="40"/>
        <v>0</v>
      </c>
      <c r="BK28" s="36">
        <v>0</v>
      </c>
      <c r="BL28" s="36">
        <f t="shared" si="41"/>
        <v>0</v>
      </c>
      <c r="BM28" s="36">
        <v>0</v>
      </c>
      <c r="BN28" s="36">
        <f t="shared" si="42"/>
        <v>0</v>
      </c>
      <c r="BO28" s="36">
        <v>0</v>
      </c>
      <c r="BP28" s="36">
        <f t="shared" si="43"/>
        <v>0</v>
      </c>
      <c r="BQ28" s="36">
        <v>30</v>
      </c>
      <c r="BR28" s="36">
        <f t="shared" si="44"/>
        <v>9587520</v>
      </c>
      <c r="BS28" s="36">
        <v>0</v>
      </c>
      <c r="BT28" s="36">
        <f t="shared" si="45"/>
        <v>0</v>
      </c>
      <c r="BU28" s="36">
        <v>0</v>
      </c>
      <c r="BV28" s="36">
        <f t="shared" si="46"/>
        <v>0</v>
      </c>
      <c r="BW28" s="36">
        <v>0</v>
      </c>
      <c r="BX28" s="36">
        <f t="shared" si="47"/>
        <v>0</v>
      </c>
      <c r="BY28" s="36">
        <v>0</v>
      </c>
      <c r="BZ28" s="36">
        <f t="shared" si="48"/>
        <v>0</v>
      </c>
      <c r="CA28" s="36">
        <v>0</v>
      </c>
      <c r="CB28" s="36">
        <f t="shared" si="49"/>
        <v>0</v>
      </c>
      <c r="CC28" s="36">
        <v>0</v>
      </c>
      <c r="CD28" s="36">
        <f t="shared" si="50"/>
        <v>0</v>
      </c>
      <c r="CE28" s="36">
        <v>0</v>
      </c>
      <c r="CF28" s="36">
        <f t="shared" si="51"/>
        <v>0</v>
      </c>
      <c r="CG28" s="36">
        <v>0</v>
      </c>
      <c r="CH28" s="36">
        <f t="shared" si="52"/>
        <v>0</v>
      </c>
      <c r="CI28" s="36">
        <v>0</v>
      </c>
      <c r="CJ28" s="36">
        <f t="shared" si="53"/>
        <v>0</v>
      </c>
      <c r="CK28" s="36">
        <v>10</v>
      </c>
      <c r="CL28" s="36">
        <f t="shared" si="54"/>
        <v>3195840</v>
      </c>
      <c r="CM28" s="36">
        <v>0</v>
      </c>
      <c r="CN28" s="36">
        <f t="shared" si="55"/>
        <v>0</v>
      </c>
      <c r="CO28" s="36">
        <v>0</v>
      </c>
      <c r="CP28" s="36">
        <f t="shared" si="56"/>
        <v>0</v>
      </c>
      <c r="CQ28" s="36">
        <v>0</v>
      </c>
      <c r="CR28" s="36">
        <f t="shared" si="57"/>
        <v>0</v>
      </c>
      <c r="CS28" s="36">
        <v>0</v>
      </c>
      <c r="CT28" s="36">
        <f t="shared" si="58"/>
        <v>0</v>
      </c>
      <c r="CU28" s="36">
        <v>0</v>
      </c>
      <c r="CV28" s="36">
        <f t="shared" si="59"/>
        <v>0</v>
      </c>
      <c r="CW28" s="36">
        <v>0</v>
      </c>
      <c r="CX28" s="36">
        <f t="shared" si="60"/>
        <v>0</v>
      </c>
      <c r="CY28" s="36">
        <v>0</v>
      </c>
      <c r="CZ28" s="36">
        <f t="shared" si="61"/>
        <v>0</v>
      </c>
      <c r="DA28" s="36">
        <v>0</v>
      </c>
      <c r="DB28" s="36">
        <f t="shared" si="62"/>
        <v>0</v>
      </c>
      <c r="DC28" s="36">
        <v>0</v>
      </c>
      <c r="DD28" s="36">
        <f t="shared" si="63"/>
        <v>0</v>
      </c>
      <c r="DE28" s="36">
        <v>0</v>
      </c>
      <c r="DF28" s="36">
        <f t="shared" si="64"/>
        <v>0</v>
      </c>
      <c r="DG28" s="36">
        <v>0</v>
      </c>
      <c r="DH28" s="36">
        <f t="shared" si="65"/>
        <v>0</v>
      </c>
      <c r="DI28" s="36">
        <v>0</v>
      </c>
      <c r="DJ28" s="36">
        <f t="shared" si="66"/>
        <v>0</v>
      </c>
      <c r="DK28" s="36">
        <v>0</v>
      </c>
      <c r="DL28" s="36">
        <f t="shared" si="67"/>
        <v>0</v>
      </c>
      <c r="DM28" s="36">
        <v>0</v>
      </c>
      <c r="DN28" s="36">
        <f t="shared" si="68"/>
        <v>0</v>
      </c>
      <c r="DO28" s="36">
        <v>0</v>
      </c>
      <c r="DP28" s="36">
        <f t="shared" si="69"/>
        <v>0</v>
      </c>
      <c r="DQ28" s="36">
        <v>0</v>
      </c>
      <c r="DR28" s="36">
        <f t="shared" si="70"/>
        <v>0</v>
      </c>
      <c r="DS28" s="36">
        <v>0</v>
      </c>
      <c r="DT28" s="36">
        <f t="shared" si="71"/>
        <v>0</v>
      </c>
      <c r="DU28" s="36">
        <v>0</v>
      </c>
      <c r="DV28" s="36">
        <f t="shared" si="72"/>
        <v>0</v>
      </c>
      <c r="DW28" s="36">
        <v>0</v>
      </c>
      <c r="DX28" s="36">
        <f t="shared" si="73"/>
        <v>0</v>
      </c>
      <c r="DY28" s="36">
        <v>12</v>
      </c>
      <c r="DZ28" s="36">
        <f t="shared" si="74"/>
        <v>7864848</v>
      </c>
      <c r="EA28" s="36">
        <v>0</v>
      </c>
      <c r="EB28" s="36">
        <f t="shared" si="75"/>
        <v>0</v>
      </c>
      <c r="EC28" s="36">
        <v>0</v>
      </c>
      <c r="ED28" s="36">
        <f t="shared" si="76"/>
        <v>0</v>
      </c>
      <c r="EE28" s="36">
        <v>0</v>
      </c>
      <c r="EF28" s="36">
        <f t="shared" si="77"/>
        <v>0</v>
      </c>
      <c r="EG28" s="36">
        <v>0</v>
      </c>
      <c r="EH28" s="36">
        <f t="shared" si="78"/>
        <v>0</v>
      </c>
      <c r="EI28" s="36">
        <v>0</v>
      </c>
      <c r="EJ28" s="36">
        <f t="shared" si="79"/>
        <v>0</v>
      </c>
      <c r="EK28" s="36">
        <v>0</v>
      </c>
      <c r="EL28" s="36">
        <f t="shared" si="80"/>
        <v>0</v>
      </c>
      <c r="EM28" s="36">
        <v>0</v>
      </c>
      <c r="EN28" s="36">
        <f t="shared" si="0"/>
        <v>0</v>
      </c>
      <c r="EO28" s="36">
        <v>0</v>
      </c>
      <c r="EP28" s="36">
        <f t="shared" si="1"/>
        <v>0</v>
      </c>
      <c r="EQ28" s="36">
        <v>0</v>
      </c>
      <c r="ER28" s="36">
        <f t="shared" si="2"/>
        <v>0</v>
      </c>
      <c r="ES28" s="36">
        <v>0</v>
      </c>
      <c r="ET28" s="36">
        <f t="shared" si="3"/>
        <v>0</v>
      </c>
      <c r="EU28" s="36">
        <v>0</v>
      </c>
      <c r="EV28" s="36">
        <f t="shared" si="4"/>
        <v>0</v>
      </c>
      <c r="EW28" s="36">
        <v>0</v>
      </c>
      <c r="EX28" s="36">
        <f t="shared" si="5"/>
        <v>0</v>
      </c>
      <c r="EY28" s="36">
        <v>0</v>
      </c>
      <c r="EZ28" s="36">
        <f t="shared" si="6"/>
        <v>0</v>
      </c>
      <c r="FA28" s="36">
        <v>0</v>
      </c>
      <c r="FB28" s="36">
        <f t="shared" si="7"/>
        <v>0</v>
      </c>
      <c r="FC28" s="36">
        <v>0</v>
      </c>
      <c r="FD28" s="36">
        <f t="shared" si="8"/>
        <v>0</v>
      </c>
      <c r="FE28" s="36">
        <v>0</v>
      </c>
      <c r="FF28" s="36">
        <f t="shared" si="9"/>
        <v>0</v>
      </c>
      <c r="FG28" s="36">
        <f t="shared" si="84"/>
        <v>0</v>
      </c>
      <c r="FH28" s="36">
        <f t="shared" si="84"/>
        <v>0</v>
      </c>
      <c r="FI28" s="36">
        <f t="shared" si="84"/>
        <v>0</v>
      </c>
      <c r="FJ28" s="36">
        <f t="shared" si="84"/>
        <v>0</v>
      </c>
      <c r="FK28" s="36">
        <f t="shared" si="84"/>
        <v>0</v>
      </c>
      <c r="FL28" s="36">
        <f t="shared" si="84"/>
        <v>0</v>
      </c>
      <c r="FM28" s="36">
        <f t="shared" si="84"/>
        <v>286</v>
      </c>
      <c r="FN28" s="36">
        <f t="shared" si="84"/>
        <v>94481760</v>
      </c>
      <c r="FO28" s="36">
        <f t="shared" si="84"/>
        <v>0</v>
      </c>
      <c r="FP28" s="36">
        <f t="shared" si="84"/>
        <v>0</v>
      </c>
      <c r="FQ28" s="36">
        <f t="shared" si="84"/>
        <v>0</v>
      </c>
      <c r="FR28" s="36">
        <f t="shared" si="84"/>
        <v>0</v>
      </c>
      <c r="FS28" s="36">
        <f t="shared" si="84"/>
        <v>0</v>
      </c>
      <c r="FT28" s="36">
        <f t="shared" si="84"/>
        <v>0</v>
      </c>
      <c r="FU28" s="36">
        <f t="shared" si="84"/>
        <v>0</v>
      </c>
      <c r="FV28" s="36">
        <f t="shared" si="83"/>
        <v>0</v>
      </c>
      <c r="FW28" s="36">
        <f t="shared" si="83"/>
        <v>0</v>
      </c>
      <c r="FX28" s="36">
        <f t="shared" si="83"/>
        <v>0</v>
      </c>
      <c r="FY28" s="36">
        <f t="shared" si="83"/>
        <v>0</v>
      </c>
      <c r="FZ28" s="36">
        <f t="shared" si="83"/>
        <v>0</v>
      </c>
      <c r="GA28" s="36">
        <f t="shared" si="81"/>
        <v>0</v>
      </c>
      <c r="GB28" s="36">
        <f t="shared" si="81"/>
        <v>0</v>
      </c>
      <c r="GC28" s="36">
        <f t="shared" si="81"/>
        <v>286</v>
      </c>
      <c r="GD28" s="36">
        <f t="shared" si="81"/>
        <v>94481760</v>
      </c>
      <c r="GE28" s="36">
        <f t="shared" si="82"/>
        <v>286</v>
      </c>
      <c r="GF28" s="36">
        <f t="shared" si="82"/>
        <v>94481760</v>
      </c>
    </row>
    <row r="29" spans="1:188" s="22" customFormat="1" ht="11.4" customHeight="1" x14ac:dyDescent="0.2">
      <c r="A29" s="37">
        <v>18</v>
      </c>
      <c r="B29" s="35" t="s">
        <v>93</v>
      </c>
      <c r="C29" s="36">
        <v>0</v>
      </c>
      <c r="D29" s="36">
        <f t="shared" si="11"/>
        <v>0</v>
      </c>
      <c r="E29" s="36">
        <v>0</v>
      </c>
      <c r="F29" s="36">
        <f t="shared" si="12"/>
        <v>0</v>
      </c>
      <c r="G29" s="36">
        <v>0</v>
      </c>
      <c r="H29" s="36">
        <f t="shared" si="13"/>
        <v>0</v>
      </c>
      <c r="I29" s="36">
        <v>48</v>
      </c>
      <c r="J29" s="36">
        <f t="shared" si="14"/>
        <v>15145344</v>
      </c>
      <c r="K29" s="36">
        <v>0</v>
      </c>
      <c r="L29" s="36">
        <f t="shared" si="15"/>
        <v>0</v>
      </c>
      <c r="M29" s="36">
        <v>254</v>
      </c>
      <c r="N29" s="36">
        <f t="shared" si="16"/>
        <v>91592400</v>
      </c>
      <c r="O29" s="36">
        <v>0</v>
      </c>
      <c r="P29" s="36">
        <f t="shared" si="17"/>
        <v>0</v>
      </c>
      <c r="Q29" s="36">
        <v>0</v>
      </c>
      <c r="R29" s="36">
        <f t="shared" si="18"/>
        <v>0</v>
      </c>
      <c r="S29" s="36">
        <v>0</v>
      </c>
      <c r="T29" s="36">
        <f t="shared" si="19"/>
        <v>0</v>
      </c>
      <c r="U29" s="36">
        <v>0</v>
      </c>
      <c r="V29" s="36">
        <f t="shared" si="20"/>
        <v>0</v>
      </c>
      <c r="W29" s="36">
        <v>0</v>
      </c>
      <c r="X29" s="36">
        <f t="shared" si="21"/>
        <v>0</v>
      </c>
      <c r="Y29" s="36">
        <v>0</v>
      </c>
      <c r="Z29" s="36">
        <f t="shared" si="22"/>
        <v>0</v>
      </c>
      <c r="AA29" s="36">
        <v>0</v>
      </c>
      <c r="AB29" s="36">
        <f t="shared" si="23"/>
        <v>0</v>
      </c>
      <c r="AC29" s="36">
        <v>0</v>
      </c>
      <c r="AD29" s="36">
        <f t="shared" si="24"/>
        <v>0</v>
      </c>
      <c r="AE29" s="36">
        <v>0</v>
      </c>
      <c r="AF29" s="36">
        <f t="shared" si="25"/>
        <v>0</v>
      </c>
      <c r="AG29" s="36">
        <v>0</v>
      </c>
      <c r="AH29" s="36">
        <f t="shared" si="26"/>
        <v>0</v>
      </c>
      <c r="AI29" s="36">
        <v>0</v>
      </c>
      <c r="AJ29" s="36">
        <f t="shared" si="27"/>
        <v>0</v>
      </c>
      <c r="AK29" s="36">
        <v>0</v>
      </c>
      <c r="AL29" s="36">
        <f t="shared" si="28"/>
        <v>0</v>
      </c>
      <c r="AM29" s="36">
        <v>0</v>
      </c>
      <c r="AN29" s="36">
        <f t="shared" si="29"/>
        <v>0</v>
      </c>
      <c r="AO29" s="36">
        <v>0</v>
      </c>
      <c r="AP29" s="36">
        <f t="shared" si="30"/>
        <v>0</v>
      </c>
      <c r="AQ29" s="36">
        <v>0</v>
      </c>
      <c r="AR29" s="36">
        <f t="shared" si="31"/>
        <v>0</v>
      </c>
      <c r="AS29" s="36">
        <v>0</v>
      </c>
      <c r="AT29" s="36">
        <f t="shared" si="32"/>
        <v>0</v>
      </c>
      <c r="AU29" s="36">
        <v>0</v>
      </c>
      <c r="AV29" s="36">
        <f t="shared" si="33"/>
        <v>0</v>
      </c>
      <c r="AW29" s="36">
        <v>0</v>
      </c>
      <c r="AX29" s="36">
        <f t="shared" si="34"/>
        <v>0</v>
      </c>
      <c r="AY29" s="36">
        <v>0</v>
      </c>
      <c r="AZ29" s="36">
        <f t="shared" si="35"/>
        <v>0</v>
      </c>
      <c r="BA29" s="36">
        <v>57</v>
      </c>
      <c r="BB29" s="36">
        <f t="shared" si="36"/>
        <v>20818908</v>
      </c>
      <c r="BC29" s="36">
        <v>0</v>
      </c>
      <c r="BD29" s="36">
        <f t="shared" si="37"/>
        <v>0</v>
      </c>
      <c r="BE29" s="36">
        <v>0</v>
      </c>
      <c r="BF29" s="36">
        <f t="shared" si="38"/>
        <v>0</v>
      </c>
      <c r="BG29" s="36">
        <v>0</v>
      </c>
      <c r="BH29" s="36">
        <f t="shared" si="39"/>
        <v>0</v>
      </c>
      <c r="BI29" s="36">
        <v>0</v>
      </c>
      <c r="BJ29" s="36">
        <f t="shared" si="40"/>
        <v>0</v>
      </c>
      <c r="BK29" s="36">
        <v>0</v>
      </c>
      <c r="BL29" s="36">
        <f t="shared" si="41"/>
        <v>0</v>
      </c>
      <c r="BM29" s="36">
        <v>0</v>
      </c>
      <c r="BN29" s="36">
        <f t="shared" si="42"/>
        <v>0</v>
      </c>
      <c r="BO29" s="36">
        <v>0</v>
      </c>
      <c r="BP29" s="36">
        <f t="shared" si="43"/>
        <v>0</v>
      </c>
      <c r="BQ29" s="36">
        <v>24</v>
      </c>
      <c r="BR29" s="36">
        <f t="shared" si="44"/>
        <v>7670016</v>
      </c>
      <c r="BS29" s="36">
        <v>0</v>
      </c>
      <c r="BT29" s="36">
        <f t="shared" si="45"/>
        <v>0</v>
      </c>
      <c r="BU29" s="36">
        <v>24</v>
      </c>
      <c r="BV29" s="36">
        <f t="shared" si="46"/>
        <v>8765856</v>
      </c>
      <c r="BW29" s="36">
        <v>0</v>
      </c>
      <c r="BX29" s="36">
        <f t="shared" si="47"/>
        <v>0</v>
      </c>
      <c r="BY29" s="36">
        <v>0</v>
      </c>
      <c r="BZ29" s="36">
        <f t="shared" si="48"/>
        <v>0</v>
      </c>
      <c r="CA29" s="36">
        <v>0</v>
      </c>
      <c r="CB29" s="36">
        <f t="shared" si="49"/>
        <v>0</v>
      </c>
      <c r="CC29" s="36">
        <v>0</v>
      </c>
      <c r="CD29" s="36">
        <f t="shared" si="50"/>
        <v>0</v>
      </c>
      <c r="CE29" s="36">
        <v>0</v>
      </c>
      <c r="CF29" s="36">
        <f t="shared" si="51"/>
        <v>0</v>
      </c>
      <c r="CG29" s="36">
        <v>0</v>
      </c>
      <c r="CH29" s="36">
        <f t="shared" si="52"/>
        <v>0</v>
      </c>
      <c r="CI29" s="36">
        <v>0</v>
      </c>
      <c r="CJ29" s="36">
        <f t="shared" si="53"/>
        <v>0</v>
      </c>
      <c r="CK29" s="36">
        <v>0</v>
      </c>
      <c r="CL29" s="36">
        <f t="shared" si="54"/>
        <v>0</v>
      </c>
      <c r="CM29" s="36">
        <v>0</v>
      </c>
      <c r="CN29" s="36">
        <f t="shared" si="55"/>
        <v>0</v>
      </c>
      <c r="CO29" s="36">
        <v>0</v>
      </c>
      <c r="CP29" s="36">
        <f t="shared" si="56"/>
        <v>0</v>
      </c>
      <c r="CQ29" s="36">
        <v>0</v>
      </c>
      <c r="CR29" s="36">
        <f t="shared" si="57"/>
        <v>0</v>
      </c>
      <c r="CS29" s="36">
        <v>0</v>
      </c>
      <c r="CT29" s="36">
        <f t="shared" si="58"/>
        <v>0</v>
      </c>
      <c r="CU29" s="36">
        <v>0</v>
      </c>
      <c r="CV29" s="36">
        <f t="shared" si="59"/>
        <v>0</v>
      </c>
      <c r="CW29" s="36">
        <v>0</v>
      </c>
      <c r="CX29" s="36">
        <f t="shared" si="60"/>
        <v>0</v>
      </c>
      <c r="CY29" s="36">
        <v>0</v>
      </c>
      <c r="CZ29" s="36">
        <f t="shared" si="61"/>
        <v>0</v>
      </c>
      <c r="DA29" s="36">
        <v>0</v>
      </c>
      <c r="DB29" s="36">
        <f t="shared" si="62"/>
        <v>0</v>
      </c>
      <c r="DC29" s="36">
        <v>0</v>
      </c>
      <c r="DD29" s="36">
        <f t="shared" si="63"/>
        <v>0</v>
      </c>
      <c r="DE29" s="36">
        <v>0</v>
      </c>
      <c r="DF29" s="36">
        <f t="shared" si="64"/>
        <v>0</v>
      </c>
      <c r="DG29" s="36">
        <v>0</v>
      </c>
      <c r="DH29" s="36">
        <f t="shared" si="65"/>
        <v>0</v>
      </c>
      <c r="DI29" s="36">
        <v>0</v>
      </c>
      <c r="DJ29" s="36">
        <f t="shared" si="66"/>
        <v>0</v>
      </c>
      <c r="DK29" s="36">
        <v>0</v>
      </c>
      <c r="DL29" s="36">
        <f t="shared" si="67"/>
        <v>0</v>
      </c>
      <c r="DM29" s="36">
        <v>0</v>
      </c>
      <c r="DN29" s="36">
        <f t="shared" si="68"/>
        <v>0</v>
      </c>
      <c r="DO29" s="36">
        <v>0</v>
      </c>
      <c r="DP29" s="36">
        <f t="shared" si="69"/>
        <v>0</v>
      </c>
      <c r="DQ29" s="36">
        <v>0</v>
      </c>
      <c r="DR29" s="36">
        <f t="shared" si="70"/>
        <v>0</v>
      </c>
      <c r="DS29" s="36">
        <v>0</v>
      </c>
      <c r="DT29" s="36">
        <f t="shared" si="71"/>
        <v>0</v>
      </c>
      <c r="DU29" s="36">
        <v>0</v>
      </c>
      <c r="DV29" s="36">
        <f t="shared" si="72"/>
        <v>0</v>
      </c>
      <c r="DW29" s="36">
        <v>0</v>
      </c>
      <c r="DX29" s="36">
        <f t="shared" si="73"/>
        <v>0</v>
      </c>
      <c r="DY29" s="36">
        <v>6</v>
      </c>
      <c r="DZ29" s="36">
        <f t="shared" si="74"/>
        <v>3932424</v>
      </c>
      <c r="EA29" s="36">
        <v>0</v>
      </c>
      <c r="EB29" s="36">
        <f t="shared" si="75"/>
        <v>0</v>
      </c>
      <c r="EC29" s="36">
        <v>0</v>
      </c>
      <c r="ED29" s="36">
        <f t="shared" si="76"/>
        <v>0</v>
      </c>
      <c r="EE29" s="36">
        <v>0</v>
      </c>
      <c r="EF29" s="36">
        <f t="shared" si="77"/>
        <v>0</v>
      </c>
      <c r="EG29" s="36">
        <v>0</v>
      </c>
      <c r="EH29" s="36">
        <f t="shared" si="78"/>
        <v>0</v>
      </c>
      <c r="EI29" s="36">
        <v>0</v>
      </c>
      <c r="EJ29" s="36">
        <f t="shared" si="79"/>
        <v>0</v>
      </c>
      <c r="EK29" s="36">
        <v>0</v>
      </c>
      <c r="EL29" s="36">
        <f t="shared" si="80"/>
        <v>0</v>
      </c>
      <c r="EM29" s="36">
        <v>0</v>
      </c>
      <c r="EN29" s="36">
        <f t="shared" si="0"/>
        <v>0</v>
      </c>
      <c r="EO29" s="36">
        <v>0</v>
      </c>
      <c r="EP29" s="36">
        <f t="shared" si="1"/>
        <v>0</v>
      </c>
      <c r="EQ29" s="36">
        <v>0</v>
      </c>
      <c r="ER29" s="36">
        <f t="shared" si="2"/>
        <v>0</v>
      </c>
      <c r="ES29" s="36">
        <v>0</v>
      </c>
      <c r="ET29" s="36">
        <f t="shared" si="3"/>
        <v>0</v>
      </c>
      <c r="EU29" s="36">
        <v>0</v>
      </c>
      <c r="EV29" s="36">
        <f t="shared" si="4"/>
        <v>0</v>
      </c>
      <c r="EW29" s="36">
        <v>0</v>
      </c>
      <c r="EX29" s="36">
        <f t="shared" si="5"/>
        <v>0</v>
      </c>
      <c r="EY29" s="36">
        <v>0</v>
      </c>
      <c r="EZ29" s="36">
        <f t="shared" si="6"/>
        <v>0</v>
      </c>
      <c r="FA29" s="36">
        <v>0</v>
      </c>
      <c r="FB29" s="36">
        <f t="shared" si="7"/>
        <v>0</v>
      </c>
      <c r="FC29" s="36">
        <v>0</v>
      </c>
      <c r="FD29" s="36">
        <f t="shared" si="8"/>
        <v>0</v>
      </c>
      <c r="FE29" s="36">
        <v>0</v>
      </c>
      <c r="FF29" s="36">
        <f t="shared" si="9"/>
        <v>0</v>
      </c>
      <c r="FG29" s="36">
        <f t="shared" si="84"/>
        <v>0</v>
      </c>
      <c r="FH29" s="36">
        <f t="shared" si="84"/>
        <v>0</v>
      </c>
      <c r="FI29" s="36">
        <f t="shared" si="84"/>
        <v>0</v>
      </c>
      <c r="FJ29" s="36">
        <f t="shared" si="84"/>
        <v>0</v>
      </c>
      <c r="FK29" s="36">
        <f t="shared" si="84"/>
        <v>0</v>
      </c>
      <c r="FL29" s="36">
        <f t="shared" si="84"/>
        <v>0</v>
      </c>
      <c r="FM29" s="36">
        <f t="shared" si="84"/>
        <v>78</v>
      </c>
      <c r="FN29" s="36">
        <f t="shared" si="84"/>
        <v>26747784</v>
      </c>
      <c r="FO29" s="36">
        <f t="shared" si="84"/>
        <v>0</v>
      </c>
      <c r="FP29" s="36">
        <f t="shared" si="84"/>
        <v>0</v>
      </c>
      <c r="FQ29" s="36">
        <f t="shared" si="84"/>
        <v>335</v>
      </c>
      <c r="FR29" s="36">
        <f t="shared" si="84"/>
        <v>121177164</v>
      </c>
      <c r="FS29" s="36">
        <f t="shared" si="84"/>
        <v>0</v>
      </c>
      <c r="FT29" s="36">
        <f t="shared" si="84"/>
        <v>0</v>
      </c>
      <c r="FU29" s="36">
        <f t="shared" si="84"/>
        <v>0</v>
      </c>
      <c r="FV29" s="36">
        <f t="shared" si="83"/>
        <v>0</v>
      </c>
      <c r="FW29" s="36">
        <f t="shared" si="83"/>
        <v>0</v>
      </c>
      <c r="FX29" s="36">
        <f t="shared" si="83"/>
        <v>0</v>
      </c>
      <c r="FY29" s="36">
        <f t="shared" si="83"/>
        <v>0</v>
      </c>
      <c r="FZ29" s="36">
        <f t="shared" si="83"/>
        <v>0</v>
      </c>
      <c r="GA29" s="36">
        <f t="shared" si="81"/>
        <v>0</v>
      </c>
      <c r="GB29" s="36">
        <f t="shared" si="81"/>
        <v>0</v>
      </c>
      <c r="GC29" s="36">
        <f t="shared" si="81"/>
        <v>413</v>
      </c>
      <c r="GD29" s="36">
        <f t="shared" si="81"/>
        <v>147924948</v>
      </c>
      <c r="GE29" s="36">
        <f t="shared" si="82"/>
        <v>413</v>
      </c>
      <c r="GF29" s="36">
        <f t="shared" si="82"/>
        <v>147924948</v>
      </c>
    </row>
    <row r="30" spans="1:188" s="42" customFormat="1" ht="10.199999999999999" x14ac:dyDescent="0.2">
      <c r="A30" s="39">
        <v>2019</v>
      </c>
      <c r="B30" s="40" t="s">
        <v>94</v>
      </c>
      <c r="C30" s="41">
        <f>SUM(C12:C29)</f>
        <v>0</v>
      </c>
      <c r="D30" s="41">
        <f t="shared" ref="D30:BO30" si="85">SUM(D12:D29)</f>
        <v>0</v>
      </c>
      <c r="E30" s="41">
        <f t="shared" si="85"/>
        <v>0</v>
      </c>
      <c r="F30" s="41">
        <f t="shared" si="85"/>
        <v>0</v>
      </c>
      <c r="G30" s="41">
        <f t="shared" si="85"/>
        <v>0</v>
      </c>
      <c r="H30" s="41">
        <f t="shared" si="85"/>
        <v>0</v>
      </c>
      <c r="I30" s="41">
        <f t="shared" si="85"/>
        <v>5176</v>
      </c>
      <c r="J30" s="41">
        <f t="shared" si="85"/>
        <v>1633172928</v>
      </c>
      <c r="K30" s="41">
        <f t="shared" si="85"/>
        <v>0</v>
      </c>
      <c r="L30" s="41">
        <f t="shared" si="85"/>
        <v>0</v>
      </c>
      <c r="M30" s="41">
        <f t="shared" si="85"/>
        <v>3972</v>
      </c>
      <c r="N30" s="41">
        <f t="shared" si="85"/>
        <v>1432303200</v>
      </c>
      <c r="O30" s="41">
        <f t="shared" si="85"/>
        <v>0</v>
      </c>
      <c r="P30" s="41">
        <f t="shared" si="85"/>
        <v>0</v>
      </c>
      <c r="Q30" s="41">
        <f t="shared" si="85"/>
        <v>0</v>
      </c>
      <c r="R30" s="41">
        <f t="shared" si="85"/>
        <v>0</v>
      </c>
      <c r="S30" s="41">
        <f t="shared" si="85"/>
        <v>0</v>
      </c>
      <c r="T30" s="41">
        <f t="shared" si="85"/>
        <v>0</v>
      </c>
      <c r="U30" s="41">
        <f t="shared" si="85"/>
        <v>15</v>
      </c>
      <c r="V30" s="41">
        <f t="shared" si="85"/>
        <v>6310620</v>
      </c>
      <c r="W30" s="41">
        <f t="shared" si="85"/>
        <v>0</v>
      </c>
      <c r="X30" s="41">
        <f t="shared" si="85"/>
        <v>0</v>
      </c>
      <c r="Y30" s="41">
        <f t="shared" si="85"/>
        <v>0</v>
      </c>
      <c r="Z30" s="41">
        <f t="shared" si="85"/>
        <v>0</v>
      </c>
      <c r="AA30" s="41">
        <f t="shared" si="85"/>
        <v>0</v>
      </c>
      <c r="AB30" s="41">
        <f t="shared" si="85"/>
        <v>0</v>
      </c>
      <c r="AC30" s="41">
        <f t="shared" si="85"/>
        <v>116</v>
      </c>
      <c r="AD30" s="41">
        <f t="shared" si="85"/>
        <v>30108960</v>
      </c>
      <c r="AE30" s="41">
        <f t="shared" si="85"/>
        <v>0</v>
      </c>
      <c r="AF30" s="41">
        <f t="shared" si="85"/>
        <v>0</v>
      </c>
      <c r="AG30" s="41">
        <f t="shared" si="85"/>
        <v>562</v>
      </c>
      <c r="AH30" s="41">
        <f t="shared" si="85"/>
        <v>166711680</v>
      </c>
      <c r="AI30" s="41">
        <f t="shared" si="85"/>
        <v>0</v>
      </c>
      <c r="AJ30" s="41">
        <f t="shared" si="85"/>
        <v>0</v>
      </c>
      <c r="AK30" s="41">
        <f t="shared" si="85"/>
        <v>0</v>
      </c>
      <c r="AL30" s="41">
        <f t="shared" si="85"/>
        <v>0</v>
      </c>
      <c r="AM30" s="41">
        <f t="shared" si="85"/>
        <v>0</v>
      </c>
      <c r="AN30" s="41">
        <f t="shared" si="85"/>
        <v>0</v>
      </c>
      <c r="AO30" s="41">
        <f t="shared" si="85"/>
        <v>0</v>
      </c>
      <c r="AP30" s="41">
        <f t="shared" si="85"/>
        <v>0</v>
      </c>
      <c r="AQ30" s="41">
        <f t="shared" si="85"/>
        <v>0</v>
      </c>
      <c r="AR30" s="41">
        <f t="shared" si="85"/>
        <v>0</v>
      </c>
      <c r="AS30" s="41">
        <f t="shared" si="85"/>
        <v>0</v>
      </c>
      <c r="AT30" s="41">
        <f t="shared" si="85"/>
        <v>0</v>
      </c>
      <c r="AU30" s="41">
        <f t="shared" si="85"/>
        <v>0</v>
      </c>
      <c r="AV30" s="41">
        <f t="shared" si="85"/>
        <v>0</v>
      </c>
      <c r="AW30" s="41">
        <f t="shared" si="85"/>
        <v>99</v>
      </c>
      <c r="AX30" s="41">
        <f t="shared" si="85"/>
        <v>31638816</v>
      </c>
      <c r="AY30" s="41">
        <f t="shared" si="85"/>
        <v>0</v>
      </c>
      <c r="AZ30" s="41">
        <f t="shared" si="85"/>
        <v>0</v>
      </c>
      <c r="BA30" s="41">
        <f t="shared" si="85"/>
        <v>109</v>
      </c>
      <c r="BB30" s="41">
        <f t="shared" si="85"/>
        <v>39811596</v>
      </c>
      <c r="BC30" s="41">
        <f t="shared" si="85"/>
        <v>0</v>
      </c>
      <c r="BD30" s="41">
        <f t="shared" si="85"/>
        <v>0</v>
      </c>
      <c r="BE30" s="41">
        <f t="shared" si="85"/>
        <v>0</v>
      </c>
      <c r="BF30" s="41">
        <f t="shared" si="85"/>
        <v>0</v>
      </c>
      <c r="BG30" s="41">
        <f t="shared" si="85"/>
        <v>0</v>
      </c>
      <c r="BH30" s="41">
        <f t="shared" si="85"/>
        <v>0</v>
      </c>
      <c r="BI30" s="41">
        <f t="shared" si="85"/>
        <v>0</v>
      </c>
      <c r="BJ30" s="41">
        <f t="shared" si="85"/>
        <v>0</v>
      </c>
      <c r="BK30" s="41">
        <f t="shared" si="85"/>
        <v>0</v>
      </c>
      <c r="BL30" s="41">
        <f t="shared" si="85"/>
        <v>0</v>
      </c>
      <c r="BM30" s="41">
        <f t="shared" si="85"/>
        <v>0</v>
      </c>
      <c r="BN30" s="41">
        <f t="shared" si="85"/>
        <v>0</v>
      </c>
      <c r="BO30" s="41">
        <f t="shared" si="85"/>
        <v>0</v>
      </c>
      <c r="BP30" s="41">
        <f t="shared" ref="BP30:EA30" si="86">SUM(BP12:BP29)</f>
        <v>0</v>
      </c>
      <c r="BQ30" s="41">
        <f t="shared" si="86"/>
        <v>385</v>
      </c>
      <c r="BR30" s="41">
        <f t="shared" si="86"/>
        <v>123039840</v>
      </c>
      <c r="BS30" s="41">
        <f t="shared" si="86"/>
        <v>0</v>
      </c>
      <c r="BT30" s="41">
        <f t="shared" si="86"/>
        <v>0</v>
      </c>
      <c r="BU30" s="41">
        <f t="shared" si="86"/>
        <v>802</v>
      </c>
      <c r="BV30" s="41">
        <f t="shared" si="86"/>
        <v>292925688</v>
      </c>
      <c r="BW30" s="41">
        <f t="shared" si="86"/>
        <v>0</v>
      </c>
      <c r="BX30" s="41">
        <f t="shared" si="86"/>
        <v>0</v>
      </c>
      <c r="BY30" s="41">
        <f t="shared" si="86"/>
        <v>0</v>
      </c>
      <c r="BZ30" s="41">
        <f t="shared" si="86"/>
        <v>0</v>
      </c>
      <c r="CA30" s="41">
        <f t="shared" si="86"/>
        <v>0</v>
      </c>
      <c r="CB30" s="41">
        <f t="shared" si="86"/>
        <v>0</v>
      </c>
      <c r="CC30" s="41">
        <f t="shared" si="86"/>
        <v>24</v>
      </c>
      <c r="CD30" s="41">
        <f t="shared" si="86"/>
        <v>10226880</v>
      </c>
      <c r="CE30" s="41">
        <f t="shared" si="86"/>
        <v>0</v>
      </c>
      <c r="CF30" s="41">
        <f t="shared" si="86"/>
        <v>0</v>
      </c>
      <c r="CG30" s="41">
        <f t="shared" si="86"/>
        <v>0</v>
      </c>
      <c r="CH30" s="41">
        <f t="shared" si="86"/>
        <v>0</v>
      </c>
      <c r="CI30" s="41">
        <f t="shared" si="86"/>
        <v>0</v>
      </c>
      <c r="CJ30" s="41">
        <f t="shared" si="86"/>
        <v>0</v>
      </c>
      <c r="CK30" s="41">
        <f t="shared" si="86"/>
        <v>11</v>
      </c>
      <c r="CL30" s="41">
        <f t="shared" si="86"/>
        <v>3515424</v>
      </c>
      <c r="CM30" s="41">
        <f t="shared" si="86"/>
        <v>0</v>
      </c>
      <c r="CN30" s="41">
        <f t="shared" si="86"/>
        <v>0</v>
      </c>
      <c r="CO30" s="41">
        <f t="shared" si="86"/>
        <v>0</v>
      </c>
      <c r="CP30" s="41">
        <f t="shared" si="86"/>
        <v>0</v>
      </c>
      <c r="CQ30" s="41">
        <f t="shared" si="86"/>
        <v>0</v>
      </c>
      <c r="CR30" s="41">
        <f t="shared" si="86"/>
        <v>0</v>
      </c>
      <c r="CS30" s="41">
        <f t="shared" si="86"/>
        <v>0</v>
      </c>
      <c r="CT30" s="41">
        <f t="shared" si="86"/>
        <v>0</v>
      </c>
      <c r="CU30" s="41">
        <f t="shared" si="86"/>
        <v>0</v>
      </c>
      <c r="CV30" s="41">
        <f t="shared" si="86"/>
        <v>0</v>
      </c>
      <c r="CW30" s="41">
        <f t="shared" si="86"/>
        <v>0</v>
      </c>
      <c r="CX30" s="41">
        <f t="shared" si="86"/>
        <v>0</v>
      </c>
      <c r="CY30" s="41">
        <f t="shared" si="86"/>
        <v>0</v>
      </c>
      <c r="CZ30" s="41">
        <f t="shared" si="86"/>
        <v>0</v>
      </c>
      <c r="DA30" s="41">
        <f t="shared" si="86"/>
        <v>0</v>
      </c>
      <c r="DB30" s="41">
        <f t="shared" si="86"/>
        <v>0</v>
      </c>
      <c r="DC30" s="41">
        <f t="shared" si="86"/>
        <v>0</v>
      </c>
      <c r="DD30" s="41">
        <f t="shared" si="86"/>
        <v>0</v>
      </c>
      <c r="DE30" s="41">
        <f t="shared" si="86"/>
        <v>8</v>
      </c>
      <c r="DF30" s="41">
        <f t="shared" si="86"/>
        <v>3236448</v>
      </c>
      <c r="DG30" s="41">
        <f t="shared" si="86"/>
        <v>0</v>
      </c>
      <c r="DH30" s="41">
        <f t="shared" si="86"/>
        <v>0</v>
      </c>
      <c r="DI30" s="41">
        <f t="shared" si="86"/>
        <v>0</v>
      </c>
      <c r="DJ30" s="41">
        <f t="shared" si="86"/>
        <v>0</v>
      </c>
      <c r="DK30" s="41">
        <f t="shared" si="86"/>
        <v>0</v>
      </c>
      <c r="DL30" s="41">
        <f t="shared" si="86"/>
        <v>0</v>
      </c>
      <c r="DM30" s="41">
        <f t="shared" si="86"/>
        <v>0</v>
      </c>
      <c r="DN30" s="41">
        <f t="shared" si="86"/>
        <v>0</v>
      </c>
      <c r="DO30" s="41">
        <f t="shared" si="86"/>
        <v>0</v>
      </c>
      <c r="DP30" s="41">
        <f t="shared" si="86"/>
        <v>0</v>
      </c>
      <c r="DQ30" s="41">
        <f t="shared" si="86"/>
        <v>0</v>
      </c>
      <c r="DR30" s="41">
        <f t="shared" si="86"/>
        <v>0</v>
      </c>
      <c r="DS30" s="41">
        <f t="shared" si="86"/>
        <v>0</v>
      </c>
      <c r="DT30" s="41">
        <f t="shared" si="86"/>
        <v>0</v>
      </c>
      <c r="DU30" s="41">
        <f t="shared" si="86"/>
        <v>4</v>
      </c>
      <c r="DV30" s="41">
        <f t="shared" si="86"/>
        <v>1248384</v>
      </c>
      <c r="DW30" s="41">
        <f t="shared" si="86"/>
        <v>0</v>
      </c>
      <c r="DX30" s="41">
        <f t="shared" si="86"/>
        <v>0</v>
      </c>
      <c r="DY30" s="41">
        <f t="shared" si="86"/>
        <v>129</v>
      </c>
      <c r="DZ30" s="41">
        <f t="shared" si="86"/>
        <v>84547116</v>
      </c>
      <c r="EA30" s="41">
        <f t="shared" si="86"/>
        <v>0</v>
      </c>
      <c r="EB30" s="41">
        <f t="shared" ref="EB30:EL30" si="87">SUM(EB12:EB29)</f>
        <v>0</v>
      </c>
      <c r="EC30" s="41">
        <f t="shared" si="87"/>
        <v>34</v>
      </c>
      <c r="ED30" s="41">
        <f t="shared" si="87"/>
        <v>25467360</v>
      </c>
      <c r="EE30" s="41">
        <f t="shared" si="87"/>
        <v>0</v>
      </c>
      <c r="EF30" s="41">
        <f t="shared" si="87"/>
        <v>0</v>
      </c>
      <c r="EG30" s="41">
        <f t="shared" si="87"/>
        <v>0</v>
      </c>
      <c r="EH30" s="41">
        <f t="shared" si="87"/>
        <v>0</v>
      </c>
      <c r="EI30" s="41">
        <f t="shared" si="87"/>
        <v>0</v>
      </c>
      <c r="EJ30" s="41">
        <f t="shared" si="87"/>
        <v>0</v>
      </c>
      <c r="EK30" s="41">
        <f t="shared" si="87"/>
        <v>0</v>
      </c>
      <c r="EL30" s="41">
        <f t="shared" si="87"/>
        <v>0</v>
      </c>
      <c r="EM30" s="47">
        <f>SUM(EM12:EM29)</f>
        <v>0</v>
      </c>
      <c r="EN30" s="47">
        <f t="shared" ref="EN30:GF30" si="88">SUM(EN12:EN29)</f>
        <v>0</v>
      </c>
      <c r="EO30" s="47">
        <f t="shared" si="88"/>
        <v>0</v>
      </c>
      <c r="EP30" s="47">
        <f t="shared" si="88"/>
        <v>0</v>
      </c>
      <c r="EQ30" s="47">
        <f t="shared" si="88"/>
        <v>20</v>
      </c>
      <c r="ER30" s="47">
        <f t="shared" si="88"/>
        <v>10788240</v>
      </c>
      <c r="ES30" s="47">
        <f t="shared" si="88"/>
        <v>64</v>
      </c>
      <c r="ET30" s="47">
        <f t="shared" si="88"/>
        <v>20193792</v>
      </c>
      <c r="EU30" s="47">
        <f t="shared" si="88"/>
        <v>0</v>
      </c>
      <c r="EV30" s="47">
        <f t="shared" si="88"/>
        <v>0</v>
      </c>
      <c r="EW30" s="47">
        <f t="shared" si="88"/>
        <v>0</v>
      </c>
      <c r="EX30" s="47">
        <f t="shared" si="88"/>
        <v>0</v>
      </c>
      <c r="EY30" s="47">
        <f t="shared" si="88"/>
        <v>0</v>
      </c>
      <c r="EZ30" s="47">
        <f t="shared" si="88"/>
        <v>0</v>
      </c>
      <c r="FA30" s="47">
        <f t="shared" si="88"/>
        <v>0</v>
      </c>
      <c r="FB30" s="47">
        <f t="shared" si="88"/>
        <v>0</v>
      </c>
      <c r="FC30" s="47">
        <f t="shared" si="88"/>
        <v>0</v>
      </c>
      <c r="FD30" s="47">
        <f t="shared" si="88"/>
        <v>0</v>
      </c>
      <c r="FE30" s="47">
        <f t="shared" si="88"/>
        <v>15</v>
      </c>
      <c r="FF30" s="47">
        <f t="shared" si="88"/>
        <v>6310620</v>
      </c>
      <c r="FG30" s="47">
        <f t="shared" si="88"/>
        <v>0</v>
      </c>
      <c r="FH30" s="47">
        <f t="shared" si="88"/>
        <v>0</v>
      </c>
      <c r="FI30" s="47">
        <f t="shared" si="88"/>
        <v>4</v>
      </c>
      <c r="FJ30" s="47">
        <f t="shared" si="88"/>
        <v>1248384</v>
      </c>
      <c r="FK30" s="47">
        <f t="shared" si="88"/>
        <v>20</v>
      </c>
      <c r="FL30" s="47">
        <f t="shared" si="88"/>
        <v>10788240</v>
      </c>
      <c r="FM30" s="47">
        <f t="shared" si="88"/>
        <v>5988</v>
      </c>
      <c r="FN30" s="47">
        <f t="shared" si="88"/>
        <v>1929453324</v>
      </c>
      <c r="FO30" s="47">
        <f t="shared" si="88"/>
        <v>0</v>
      </c>
      <c r="FP30" s="47">
        <f t="shared" si="88"/>
        <v>0</v>
      </c>
      <c r="FQ30" s="47">
        <f t="shared" si="88"/>
        <v>5479</v>
      </c>
      <c r="FR30" s="47">
        <f t="shared" si="88"/>
        <v>1957219524</v>
      </c>
      <c r="FS30" s="47">
        <f t="shared" si="88"/>
        <v>0</v>
      </c>
      <c r="FT30" s="47">
        <f t="shared" si="88"/>
        <v>0</v>
      </c>
      <c r="FU30" s="47">
        <f t="shared" si="88"/>
        <v>0</v>
      </c>
      <c r="FV30" s="47">
        <f t="shared" si="88"/>
        <v>0</v>
      </c>
      <c r="FW30" s="47">
        <f t="shared" si="88"/>
        <v>0</v>
      </c>
      <c r="FX30" s="47">
        <f t="shared" si="88"/>
        <v>0</v>
      </c>
      <c r="FY30" s="47">
        <f t="shared" si="88"/>
        <v>54</v>
      </c>
      <c r="FZ30" s="47">
        <f t="shared" si="88"/>
        <v>22848120</v>
      </c>
      <c r="GA30" s="47">
        <f t="shared" si="88"/>
        <v>20</v>
      </c>
      <c r="GB30" s="47">
        <f t="shared" si="88"/>
        <v>10788240</v>
      </c>
      <c r="GC30" s="47">
        <f t="shared" si="88"/>
        <v>11525</v>
      </c>
      <c r="GD30" s="47">
        <f t="shared" si="88"/>
        <v>3910769352</v>
      </c>
      <c r="GE30" s="47">
        <f t="shared" si="88"/>
        <v>11545</v>
      </c>
      <c r="GF30" s="47">
        <f t="shared" si="88"/>
        <v>3921557592</v>
      </c>
    </row>
    <row r="31" spans="1:188" ht="12.75" customHeight="1" x14ac:dyDescent="0.2"/>
    <row r="32" spans="1:188" ht="12.75" customHeight="1" x14ac:dyDescent="0.2"/>
    <row r="33" spans="2:2" ht="12.75" customHeight="1" x14ac:dyDescent="0.2"/>
    <row r="34" spans="2:2" ht="12.75" customHeight="1" x14ac:dyDescent="0.2"/>
    <row r="35" spans="2:2" ht="12.75" customHeight="1" x14ac:dyDescent="0.2"/>
    <row r="36" spans="2:2" ht="12.75" customHeight="1" x14ac:dyDescent="0.2"/>
    <row r="37" spans="2:2" ht="12.75" customHeight="1" x14ac:dyDescent="0.2"/>
    <row r="40" spans="2:2" ht="12.75" x14ac:dyDescent="0.2">
      <c r="B40" s="48"/>
    </row>
    <row r="41" spans="2:2" ht="13.2" customHeight="1" x14ac:dyDescent="0.2"/>
    <row r="42" spans="2:2" ht="13.2" customHeight="1" x14ac:dyDescent="0.2"/>
    <row r="43" spans="2:2" ht="13.2" customHeight="1" x14ac:dyDescent="0.25"/>
    <row r="44" spans="2:2" ht="13.2" customHeight="1" x14ac:dyDescent="0.25"/>
    <row r="45" spans="2:2" ht="13.2" customHeight="1" x14ac:dyDescent="0.25"/>
    <row r="50" ht="15" customHeight="1" x14ac:dyDescent="0.25"/>
    <row r="68" s="49" customFormat="1" ht="10.199999999999999" x14ac:dyDescent="0.2"/>
  </sheetData>
  <mergeCells count="289">
    <mergeCell ref="GA7:GB7"/>
    <mergeCell ref="GC7:GD7"/>
    <mergeCell ref="GE7:GF7"/>
    <mergeCell ref="FO7:FP7"/>
    <mergeCell ref="FQ7:FR7"/>
    <mergeCell ref="FS7:FT7"/>
    <mergeCell ref="FU7:FV7"/>
    <mergeCell ref="FW7:FX7"/>
    <mergeCell ref="FY7:FZ7"/>
    <mergeCell ref="FC7:FD7"/>
    <mergeCell ref="FE7:FF7"/>
    <mergeCell ref="FG7:FH7"/>
    <mergeCell ref="FI7:FJ7"/>
    <mergeCell ref="FK7:FL7"/>
    <mergeCell ref="FM7:FN7"/>
    <mergeCell ref="EQ7:ER7"/>
    <mergeCell ref="ES7:ET7"/>
    <mergeCell ref="EU7:EV7"/>
    <mergeCell ref="EW7:EX7"/>
    <mergeCell ref="EY7:EZ7"/>
    <mergeCell ref="FA7:FB7"/>
    <mergeCell ref="EE7:EF7"/>
    <mergeCell ref="EG7:EH7"/>
    <mergeCell ref="EI7:EJ7"/>
    <mergeCell ref="EK7:EL7"/>
    <mergeCell ref="EM7:EN7"/>
    <mergeCell ref="EO7:EP7"/>
    <mergeCell ref="DS7:DT7"/>
    <mergeCell ref="DU7:DV7"/>
    <mergeCell ref="DW7:DX7"/>
    <mergeCell ref="DY7:DZ7"/>
    <mergeCell ref="EA7:EB7"/>
    <mergeCell ref="EC7:ED7"/>
    <mergeCell ref="DG7:DH7"/>
    <mergeCell ref="DI7:DJ7"/>
    <mergeCell ref="DK7:DL7"/>
    <mergeCell ref="DM7:DN7"/>
    <mergeCell ref="DO7:DP7"/>
    <mergeCell ref="DQ7:DR7"/>
    <mergeCell ref="CU7:CV7"/>
    <mergeCell ref="CW7:CX7"/>
    <mergeCell ref="CY7:CZ7"/>
    <mergeCell ref="DA7:DB7"/>
    <mergeCell ref="DC7:DD7"/>
    <mergeCell ref="DE7:DF7"/>
    <mergeCell ref="CI7:CJ7"/>
    <mergeCell ref="CK7:CL7"/>
    <mergeCell ref="CM7:CN7"/>
    <mergeCell ref="CO7:CP7"/>
    <mergeCell ref="CQ7:CR7"/>
    <mergeCell ref="CS7:CT7"/>
    <mergeCell ref="BW7:BX7"/>
    <mergeCell ref="BY7:BZ7"/>
    <mergeCell ref="CA7:CB7"/>
    <mergeCell ref="CC7:CD7"/>
    <mergeCell ref="CE7:CF7"/>
    <mergeCell ref="CG7:CH7"/>
    <mergeCell ref="BK7:BL7"/>
    <mergeCell ref="BM7:BN7"/>
    <mergeCell ref="BO7:BP7"/>
    <mergeCell ref="BQ7:BR7"/>
    <mergeCell ref="BS7:BT7"/>
    <mergeCell ref="BU7:BV7"/>
    <mergeCell ref="AY7:AZ7"/>
    <mergeCell ref="BA7:BB7"/>
    <mergeCell ref="BC7:BD7"/>
    <mergeCell ref="BE7:BF7"/>
    <mergeCell ref="BG7:BH7"/>
    <mergeCell ref="BI7:BJ7"/>
    <mergeCell ref="AM7:AN7"/>
    <mergeCell ref="AO7:AP7"/>
    <mergeCell ref="AQ7:AR7"/>
    <mergeCell ref="AS7:AT7"/>
    <mergeCell ref="AU7:AV7"/>
    <mergeCell ref="AW7:AX7"/>
    <mergeCell ref="AA7:AB7"/>
    <mergeCell ref="AC7:AD7"/>
    <mergeCell ref="AE7:AF7"/>
    <mergeCell ref="AG7:AH7"/>
    <mergeCell ref="AI7:AJ7"/>
    <mergeCell ref="AK7:AL7"/>
    <mergeCell ref="O7:P7"/>
    <mergeCell ref="Q7:R7"/>
    <mergeCell ref="S7:T7"/>
    <mergeCell ref="U7:V7"/>
    <mergeCell ref="W7:X7"/>
    <mergeCell ref="Y7:Z7"/>
    <mergeCell ref="C7:D7"/>
    <mergeCell ref="E7:F7"/>
    <mergeCell ref="G7:H7"/>
    <mergeCell ref="I7:J7"/>
    <mergeCell ref="K7:L7"/>
    <mergeCell ref="M7:N7"/>
    <mergeCell ref="FU6:FV6"/>
    <mergeCell ref="FW6:FX6"/>
    <mergeCell ref="FY6:FZ6"/>
    <mergeCell ref="GA6:GB6"/>
    <mergeCell ref="GC6:GD6"/>
    <mergeCell ref="GE6:GF6"/>
    <mergeCell ref="FI6:FJ6"/>
    <mergeCell ref="FK6:FL6"/>
    <mergeCell ref="FM6:FN6"/>
    <mergeCell ref="FO6:FP6"/>
    <mergeCell ref="FQ6:FR6"/>
    <mergeCell ref="FS6:FT6"/>
    <mergeCell ref="EW6:EX6"/>
    <mergeCell ref="EY6:EZ6"/>
    <mergeCell ref="FA6:FB6"/>
    <mergeCell ref="FC6:FD6"/>
    <mergeCell ref="FE6:FF6"/>
    <mergeCell ref="FG6:FH6"/>
    <mergeCell ref="EK6:EL6"/>
    <mergeCell ref="EM6:EN6"/>
    <mergeCell ref="EO6:EP6"/>
    <mergeCell ref="EQ6:ER6"/>
    <mergeCell ref="ES6:ET6"/>
    <mergeCell ref="EU6:EV6"/>
    <mergeCell ref="DY6:DZ6"/>
    <mergeCell ref="EA6:EB6"/>
    <mergeCell ref="EC6:ED6"/>
    <mergeCell ref="EE6:EF6"/>
    <mergeCell ref="EG6:EH6"/>
    <mergeCell ref="EI6:EJ6"/>
    <mergeCell ref="DM6:DN6"/>
    <mergeCell ref="DO6:DP6"/>
    <mergeCell ref="DQ6:DR6"/>
    <mergeCell ref="DS6:DT6"/>
    <mergeCell ref="DU6:DV6"/>
    <mergeCell ref="DW6:DX6"/>
    <mergeCell ref="DA6:DB6"/>
    <mergeCell ref="DC6:DD6"/>
    <mergeCell ref="DE6:DF6"/>
    <mergeCell ref="DG6:DH6"/>
    <mergeCell ref="DI6:DJ6"/>
    <mergeCell ref="DK6:DL6"/>
    <mergeCell ref="CO6:CP6"/>
    <mergeCell ref="CQ6:CR6"/>
    <mergeCell ref="CS6:CT6"/>
    <mergeCell ref="CU6:CV6"/>
    <mergeCell ref="CW6:CX6"/>
    <mergeCell ref="CY6:CZ6"/>
    <mergeCell ref="CC6:CD6"/>
    <mergeCell ref="CE6:CF6"/>
    <mergeCell ref="CG6:CH6"/>
    <mergeCell ref="CI6:CJ6"/>
    <mergeCell ref="CK6:CL6"/>
    <mergeCell ref="CM6:CN6"/>
    <mergeCell ref="BQ6:BR6"/>
    <mergeCell ref="BS6:BT6"/>
    <mergeCell ref="BU6:BV6"/>
    <mergeCell ref="BW6:BX6"/>
    <mergeCell ref="BY6:BZ6"/>
    <mergeCell ref="CA6:CB6"/>
    <mergeCell ref="BK6:BL6"/>
    <mergeCell ref="BM6:BN6"/>
    <mergeCell ref="BO6:BP6"/>
    <mergeCell ref="AS6:AT6"/>
    <mergeCell ref="AU6:AV6"/>
    <mergeCell ref="AW6:AX6"/>
    <mergeCell ref="AY6:AZ6"/>
    <mergeCell ref="BA6:BB6"/>
    <mergeCell ref="BC6:BD6"/>
    <mergeCell ref="U6:V6"/>
    <mergeCell ref="W6:X6"/>
    <mergeCell ref="Y6:Z6"/>
    <mergeCell ref="AA6:AB6"/>
    <mergeCell ref="AC6:AD6"/>
    <mergeCell ref="AE6:AF6"/>
    <mergeCell ref="BE6:BF6"/>
    <mergeCell ref="BG6:BH6"/>
    <mergeCell ref="BI6:BJ6"/>
    <mergeCell ref="FW5:FZ5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EY5:FB5"/>
    <mergeCell ref="FC5:FF5"/>
    <mergeCell ref="FG5:FJ5"/>
    <mergeCell ref="FK5:FN5"/>
    <mergeCell ref="FO5:FR5"/>
    <mergeCell ref="FS5:FV5"/>
    <mergeCell ref="EA5:ED5"/>
    <mergeCell ref="EE5:EH5"/>
    <mergeCell ref="EI5:EL5"/>
    <mergeCell ref="EM5:EP5"/>
    <mergeCell ref="EQ5:ET5"/>
    <mergeCell ref="EU5:EX5"/>
    <mergeCell ref="DC5:DF5"/>
    <mergeCell ref="DG5:DJ5"/>
    <mergeCell ref="EE4:EH4"/>
    <mergeCell ref="EI4:EL4"/>
    <mergeCell ref="EM4:EP4"/>
    <mergeCell ref="EQ4:ET4"/>
    <mergeCell ref="CY4:DB4"/>
    <mergeCell ref="DC4:DF4"/>
    <mergeCell ref="BG5:BJ5"/>
    <mergeCell ref="BK5:BN5"/>
    <mergeCell ref="BO5:BR5"/>
    <mergeCell ref="BS5:BV5"/>
    <mergeCell ref="BW5:BZ5"/>
    <mergeCell ref="CA5:CD5"/>
    <mergeCell ref="DK5:DN5"/>
    <mergeCell ref="DO5:DR5"/>
    <mergeCell ref="DS5:DV5"/>
    <mergeCell ref="DW5:DZ5"/>
    <mergeCell ref="CE5:CH5"/>
    <mergeCell ref="CI5:CL5"/>
    <mergeCell ref="CM5:CP5"/>
    <mergeCell ref="CQ5:CT5"/>
    <mergeCell ref="CU5:CX5"/>
    <mergeCell ref="CY5:DB5"/>
    <mergeCell ref="CA4:CD4"/>
    <mergeCell ref="CE4:CH4"/>
    <mergeCell ref="CI4:CL4"/>
    <mergeCell ref="CM4:CP4"/>
    <mergeCell ref="CQ4:CT4"/>
    <mergeCell ref="CU4:CX4"/>
    <mergeCell ref="FS4:FV4"/>
    <mergeCell ref="FW4:FZ4"/>
    <mergeCell ref="C5:F5"/>
    <mergeCell ref="G5:J5"/>
    <mergeCell ref="K5:N5"/>
    <mergeCell ref="O5:R5"/>
    <mergeCell ref="S5:V5"/>
    <mergeCell ref="W5:Z5"/>
    <mergeCell ref="AA5:AD5"/>
    <mergeCell ref="AE5:AH5"/>
    <mergeCell ref="EU4:EX4"/>
    <mergeCell ref="EY4:FB4"/>
    <mergeCell ref="FC4:FF4"/>
    <mergeCell ref="FG4:FJ4"/>
    <mergeCell ref="FK4:FN4"/>
    <mergeCell ref="FO4:FR4"/>
    <mergeCell ref="DW4:DZ4"/>
    <mergeCell ref="EA4:ED4"/>
    <mergeCell ref="BK4:BN4"/>
    <mergeCell ref="BO4:BR4"/>
    <mergeCell ref="BS4:BV4"/>
    <mergeCell ref="BW4:BZ4"/>
    <mergeCell ref="GA3:GF5"/>
    <mergeCell ref="C4:F4"/>
    <mergeCell ref="G4:J4"/>
    <mergeCell ref="K4:N4"/>
    <mergeCell ref="O4:R4"/>
    <mergeCell ref="S4:V4"/>
    <mergeCell ref="W4:Z4"/>
    <mergeCell ref="AA4:AD4"/>
    <mergeCell ref="AE4:AH4"/>
    <mergeCell ref="AI4:AL4"/>
    <mergeCell ref="BK3:CD3"/>
    <mergeCell ref="CE3:CX3"/>
    <mergeCell ref="CY3:DR3"/>
    <mergeCell ref="DS3:EL3"/>
    <mergeCell ref="EM3:FF3"/>
    <mergeCell ref="FG3:FZ3"/>
    <mergeCell ref="DG4:DJ4"/>
    <mergeCell ref="DK4:DN4"/>
    <mergeCell ref="DO4:DR4"/>
    <mergeCell ref="DS4:DV4"/>
    <mergeCell ref="G1:AC1"/>
    <mergeCell ref="A3:A7"/>
    <mergeCell ref="B3:B7"/>
    <mergeCell ref="C3:V3"/>
    <mergeCell ref="W3:AP3"/>
    <mergeCell ref="AQ3:BJ3"/>
    <mergeCell ref="AM4:AP4"/>
    <mergeCell ref="AQ4:AT4"/>
    <mergeCell ref="AU4:AX4"/>
    <mergeCell ref="AY4:BB4"/>
    <mergeCell ref="BC4:BF4"/>
    <mergeCell ref="BG4:BJ4"/>
    <mergeCell ref="AI5:AL5"/>
    <mergeCell ref="AM5:AP5"/>
    <mergeCell ref="AQ5:AT5"/>
    <mergeCell ref="AU5:AX5"/>
    <mergeCell ref="AY5:BB5"/>
    <mergeCell ref="BC5:BF5"/>
    <mergeCell ref="AG6:AH6"/>
    <mergeCell ref="AI6:AJ6"/>
    <mergeCell ref="AK6:AL6"/>
    <mergeCell ref="AM6:AN6"/>
    <mergeCell ref="AO6:AP6"/>
    <mergeCell ref="AQ6:AR6"/>
  </mergeCells>
  <pageMargins left="0.15748031496062992" right="0.15748031496062992" top="0.74803149606299213" bottom="0.74803149606299213" header="0.51181102362204722" footer="0.51181102362204722"/>
  <pageSetup paperSize="9" firstPageNumber="0" fitToWidth="7" orientation="landscape" horizontalDpi="300" verticalDpi="300" r:id="rId1"/>
  <headerFooter>
    <oddHeader>&amp;RРасчеты на реализацию программ дошкольного образования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IN36"/>
  <sheetViews>
    <sheetView zoomScale="85" zoomScaleNormal="85" workbookViewId="0">
      <pane xSplit="6" ySplit="11" topLeftCell="G18" activePane="bottomRight" state="frozen"/>
      <selection activeCell="I232" sqref="I232"/>
      <selection pane="topRight" activeCell="I232" sqref="I232"/>
      <selection pane="bottomLeft" activeCell="I232" sqref="I232"/>
      <selection pane="bottomRight" activeCell="HU1" sqref="HU1"/>
    </sheetView>
  </sheetViews>
  <sheetFormatPr defaultColWidth="12.6640625" defaultRowHeight="13.2" x14ac:dyDescent="0.25"/>
  <cols>
    <col min="1" max="1" width="4.6640625" style="43" customWidth="1"/>
    <col min="2" max="2" width="15.33203125" style="44" customWidth="1"/>
    <col min="3" max="3" width="6" style="27" hidden="1" customWidth="1"/>
    <col min="4" max="4" width="10.33203125" style="27" hidden="1" customWidth="1"/>
    <col min="5" max="5" width="5.6640625" style="27" hidden="1" customWidth="1"/>
    <col min="6" max="6" width="9.6640625" style="27" hidden="1" customWidth="1"/>
    <col min="7" max="7" width="6" style="27" customWidth="1"/>
    <col min="8" max="8" width="10.109375" style="27" customWidth="1"/>
    <col min="9" max="9" width="5.6640625" style="27" customWidth="1"/>
    <col min="10" max="10" width="11.88671875" style="27" customWidth="1"/>
    <col min="11" max="11" width="6" style="27" customWidth="1"/>
    <col min="12" max="12" width="10.6640625" style="27" customWidth="1"/>
    <col min="13" max="13" width="5.6640625" style="27" customWidth="1"/>
    <col min="14" max="14" width="10.5546875" style="27" customWidth="1"/>
    <col min="15" max="15" width="5.109375" style="27" hidden="1" customWidth="1"/>
    <col min="16" max="16" width="9" style="27" hidden="1" customWidth="1"/>
    <col min="17" max="17" width="5.109375" style="27" hidden="1" customWidth="1"/>
    <col min="18" max="18" width="9.88671875" style="27" hidden="1" customWidth="1"/>
    <col min="19" max="19" width="5.109375" style="27" hidden="1" customWidth="1"/>
    <col min="20" max="20" width="9" style="27" hidden="1" customWidth="1"/>
    <col min="21" max="21" width="5.109375" style="27" hidden="1" customWidth="1"/>
    <col min="22" max="22" width="9.88671875" style="27" hidden="1" customWidth="1"/>
    <col min="23" max="23" width="6.88671875" style="27" hidden="1" customWidth="1"/>
    <col min="24" max="24" width="10.33203125" style="27" hidden="1" customWidth="1"/>
    <col min="25" max="25" width="5.6640625" style="27" hidden="1" customWidth="1"/>
    <col min="26" max="26" width="9.6640625" style="27" hidden="1" customWidth="1"/>
    <col min="27" max="27" width="6" style="27" hidden="1" customWidth="1"/>
    <col min="28" max="28" width="10.109375" style="27" hidden="1" customWidth="1"/>
    <col min="29" max="29" width="6" style="27" hidden="1" customWidth="1"/>
    <col min="30" max="30" width="12.33203125" style="27" hidden="1" customWidth="1"/>
    <col min="31" max="31" width="5.88671875" style="27" hidden="1" customWidth="1"/>
    <col min="32" max="32" width="10.6640625" style="27" hidden="1" customWidth="1"/>
    <col min="33" max="33" width="6.5546875" style="27" hidden="1" customWidth="1"/>
    <col min="34" max="34" width="12" style="27" hidden="1" customWidth="1"/>
    <col min="35" max="35" width="5.109375" style="27" hidden="1" customWidth="1"/>
    <col min="36" max="36" width="9" style="27" hidden="1" customWidth="1"/>
    <col min="37" max="37" width="5.109375" style="27" hidden="1" customWidth="1"/>
    <col min="38" max="38" width="9.88671875" style="27" hidden="1" customWidth="1"/>
    <col min="39" max="39" width="5.109375" style="27" hidden="1" customWidth="1"/>
    <col min="40" max="40" width="9" style="27" hidden="1" customWidth="1"/>
    <col min="41" max="41" width="5.109375" style="27" hidden="1" customWidth="1"/>
    <col min="42" max="42" width="9.88671875" style="27" hidden="1" customWidth="1"/>
    <col min="43" max="43" width="5.6640625" style="27" hidden="1" customWidth="1"/>
    <col min="44" max="44" width="10.33203125" style="27" hidden="1" customWidth="1"/>
    <col min="45" max="45" width="6.6640625" style="27" hidden="1" customWidth="1"/>
    <col min="46" max="46" width="9.6640625" style="27" hidden="1" customWidth="1"/>
    <col min="47" max="47" width="6" style="27" hidden="1" customWidth="1"/>
    <col min="48" max="48" width="10.109375" style="27" hidden="1" customWidth="1"/>
    <col min="49" max="49" width="5.33203125" style="27" hidden="1" customWidth="1"/>
    <col min="50" max="50" width="12.33203125" style="27" hidden="1" customWidth="1"/>
    <col min="51" max="51" width="6" style="27" hidden="1" customWidth="1"/>
    <col min="52" max="52" width="10.6640625" style="27" hidden="1" customWidth="1"/>
    <col min="53" max="53" width="6.88671875" style="27" hidden="1" customWidth="1"/>
    <col min="54" max="54" width="10.6640625" style="27" hidden="1" customWidth="1"/>
    <col min="55" max="55" width="5.109375" style="27" hidden="1" customWidth="1"/>
    <col min="56" max="56" width="9" style="27" hidden="1" customWidth="1"/>
    <col min="57" max="57" width="5.109375" style="27" hidden="1" customWidth="1"/>
    <col min="58" max="58" width="9.88671875" style="27" hidden="1" customWidth="1"/>
    <col min="59" max="59" width="5.109375" style="27" hidden="1" customWidth="1"/>
    <col min="60" max="60" width="9" style="27" hidden="1" customWidth="1"/>
    <col min="61" max="61" width="5.109375" style="27" hidden="1" customWidth="1"/>
    <col min="62" max="62" width="9.88671875" style="27" hidden="1" customWidth="1"/>
    <col min="63" max="63" width="6.33203125" style="27" hidden="1" customWidth="1"/>
    <col min="64" max="64" width="10.33203125" style="27" hidden="1" customWidth="1"/>
    <col min="65" max="65" width="6.88671875" style="27" hidden="1" customWidth="1"/>
    <col min="66" max="66" width="9.6640625" style="27" hidden="1" customWidth="1"/>
    <col min="67" max="67" width="6" style="27" hidden="1" customWidth="1"/>
    <col min="68" max="68" width="10.109375" style="27" hidden="1" customWidth="1"/>
    <col min="69" max="69" width="6.6640625" style="27" hidden="1" customWidth="1"/>
    <col min="70" max="70" width="10.88671875" style="27" hidden="1" customWidth="1"/>
    <col min="71" max="71" width="6" style="27" hidden="1" customWidth="1"/>
    <col min="72" max="72" width="10.6640625" style="27" hidden="1" customWidth="1"/>
    <col min="73" max="73" width="6.88671875" style="27" hidden="1" customWidth="1"/>
    <col min="74" max="74" width="9.88671875" style="27" hidden="1" customWidth="1"/>
    <col min="75" max="75" width="5.109375" style="27" hidden="1" customWidth="1"/>
    <col min="76" max="76" width="9" style="27" hidden="1" customWidth="1"/>
    <col min="77" max="77" width="5.109375" style="27" hidden="1" customWidth="1"/>
    <col min="78" max="78" width="7.6640625" style="27" hidden="1" customWidth="1"/>
    <col min="79" max="79" width="5.109375" style="27" hidden="1" customWidth="1"/>
    <col min="80" max="80" width="9" style="27" hidden="1" customWidth="1"/>
    <col min="81" max="81" width="5.109375" style="27" hidden="1" customWidth="1"/>
    <col min="82" max="82" width="9.88671875" style="27" hidden="1" customWidth="1"/>
    <col min="83" max="83" width="6.33203125" style="27" hidden="1" customWidth="1"/>
    <col min="84" max="84" width="10.33203125" style="27" hidden="1" customWidth="1"/>
    <col min="85" max="85" width="6.88671875" style="27" hidden="1" customWidth="1"/>
    <col min="86" max="86" width="9.6640625" style="27" hidden="1" customWidth="1"/>
    <col min="87" max="87" width="6" style="27" hidden="1" customWidth="1"/>
    <col min="88" max="88" width="10.109375" style="27" hidden="1" customWidth="1"/>
    <col min="89" max="89" width="6.6640625" style="27" hidden="1" customWidth="1"/>
    <col min="90" max="90" width="10.88671875" style="27" hidden="1" customWidth="1"/>
    <col min="91" max="91" width="6" style="27" hidden="1" customWidth="1"/>
    <col min="92" max="92" width="10.6640625" style="27" hidden="1" customWidth="1"/>
    <col min="93" max="93" width="6.88671875" style="27" hidden="1" customWidth="1"/>
    <col min="94" max="94" width="9.88671875" style="27" hidden="1" customWidth="1"/>
    <col min="95" max="95" width="5.109375" style="27" hidden="1" customWidth="1"/>
    <col min="96" max="96" width="9" style="27" hidden="1" customWidth="1"/>
    <col min="97" max="97" width="5.109375" style="27" hidden="1" customWidth="1"/>
    <col min="98" max="98" width="7.6640625" style="27" hidden="1" customWidth="1"/>
    <col min="99" max="99" width="5.109375" style="27" hidden="1" customWidth="1"/>
    <col min="100" max="100" width="9" style="27" hidden="1" customWidth="1"/>
    <col min="101" max="101" width="5.109375" style="27" hidden="1" customWidth="1"/>
    <col min="102" max="102" width="9.88671875" style="27" hidden="1" customWidth="1"/>
    <col min="103" max="103" width="7.109375" style="27" hidden="1" customWidth="1"/>
    <col min="104" max="104" width="10.33203125" style="27" hidden="1" customWidth="1"/>
    <col min="105" max="105" width="7.88671875" style="27" hidden="1" customWidth="1"/>
    <col min="106" max="106" width="9.6640625" style="27" hidden="1" customWidth="1"/>
    <col min="107" max="107" width="6" style="27" hidden="1" customWidth="1"/>
    <col min="108" max="108" width="10.109375" style="27" hidden="1" customWidth="1"/>
    <col min="109" max="109" width="6.5546875" style="27" hidden="1" customWidth="1"/>
    <col min="110" max="110" width="12.33203125" style="27" hidden="1" customWidth="1"/>
    <col min="111" max="111" width="6" style="27" hidden="1" customWidth="1"/>
    <col min="112" max="112" width="10.6640625" style="27" hidden="1" customWidth="1"/>
    <col min="113" max="113" width="6.88671875" style="27" hidden="1" customWidth="1"/>
    <col min="114" max="114" width="12" style="27" hidden="1" customWidth="1"/>
    <col min="115" max="115" width="5.109375" style="27" hidden="1" customWidth="1"/>
    <col min="116" max="116" width="9" style="27" hidden="1" customWidth="1"/>
    <col min="117" max="117" width="5.109375" style="27" hidden="1" customWidth="1"/>
    <col min="118" max="118" width="9.88671875" style="27" hidden="1" customWidth="1"/>
    <col min="119" max="119" width="5.109375" style="27" hidden="1" customWidth="1"/>
    <col min="120" max="120" width="9" style="27" hidden="1" customWidth="1"/>
    <col min="121" max="121" width="5.109375" style="27" hidden="1" customWidth="1"/>
    <col min="122" max="122" width="9.88671875" style="27" hidden="1" customWidth="1"/>
    <col min="123" max="123" width="9.44140625" style="27" hidden="1" customWidth="1"/>
    <col min="124" max="124" width="10.33203125" style="27" hidden="1" customWidth="1"/>
    <col min="125" max="125" width="7.88671875" style="27" hidden="1" customWidth="1"/>
    <col min="126" max="126" width="9.6640625" style="27" hidden="1" customWidth="1"/>
    <col min="127" max="127" width="6" style="27" customWidth="1"/>
    <col min="128" max="128" width="10.109375" style="27" customWidth="1"/>
    <col min="129" max="129" width="8.33203125" style="27" customWidth="1"/>
    <col min="130" max="130" width="12.33203125" style="27" customWidth="1"/>
    <col min="131" max="131" width="6" style="27" customWidth="1"/>
    <col min="132" max="132" width="10.6640625" style="27" customWidth="1"/>
    <col min="133" max="133" width="6.88671875" style="27" customWidth="1"/>
    <col min="134" max="134" width="12" style="27" customWidth="1"/>
    <col min="135" max="135" width="5.109375" style="27" hidden="1" customWidth="1"/>
    <col min="136" max="136" width="9" style="27" hidden="1" customWidth="1"/>
    <col min="137" max="137" width="5.109375" style="27" hidden="1" customWidth="1"/>
    <col min="138" max="138" width="9.88671875" style="27" hidden="1" customWidth="1"/>
    <col min="139" max="139" width="5.109375" style="27" hidden="1" customWidth="1"/>
    <col min="140" max="140" width="9" style="27" hidden="1" customWidth="1"/>
    <col min="141" max="141" width="5.109375" style="27" hidden="1" customWidth="1"/>
    <col min="142" max="142" width="9.88671875" style="27" hidden="1" customWidth="1"/>
    <col min="143" max="143" width="9.44140625" style="27" hidden="1" customWidth="1"/>
    <col min="144" max="144" width="10.33203125" style="27" hidden="1" customWidth="1"/>
    <col min="145" max="145" width="7.88671875" style="27" hidden="1" customWidth="1"/>
    <col min="146" max="146" width="9.6640625" style="27" hidden="1" customWidth="1"/>
    <col min="147" max="147" width="6" style="27" hidden="1" customWidth="1"/>
    <col min="148" max="148" width="10.109375" style="27" hidden="1" customWidth="1"/>
    <col min="149" max="149" width="8.33203125" style="27" hidden="1" customWidth="1"/>
    <col min="150" max="150" width="12.33203125" style="27" hidden="1" customWidth="1"/>
    <col min="151" max="151" width="6" style="27" hidden="1" customWidth="1"/>
    <col min="152" max="152" width="10.6640625" style="27" hidden="1" customWidth="1"/>
    <col min="153" max="153" width="6.88671875" style="27" hidden="1" customWidth="1"/>
    <col min="154" max="154" width="12" style="27" hidden="1" customWidth="1"/>
    <col min="155" max="155" width="5.109375" style="27" hidden="1" customWidth="1"/>
    <col min="156" max="156" width="9" style="27" hidden="1" customWidth="1"/>
    <col min="157" max="157" width="5.109375" style="27" hidden="1" customWidth="1"/>
    <col min="158" max="158" width="9.88671875" style="27" hidden="1" customWidth="1"/>
    <col min="159" max="159" width="5.109375" style="27" hidden="1" customWidth="1"/>
    <col min="160" max="160" width="9" style="27" hidden="1" customWidth="1"/>
    <col min="161" max="161" width="5.109375" style="27" hidden="1" customWidth="1"/>
    <col min="162" max="162" width="9.88671875" style="27" hidden="1" customWidth="1"/>
    <col min="163" max="163" width="9.44140625" style="27" hidden="1" customWidth="1"/>
    <col min="164" max="164" width="10.33203125" style="27" hidden="1" customWidth="1"/>
    <col min="165" max="165" width="7.88671875" style="27" hidden="1" customWidth="1"/>
    <col min="166" max="166" width="9.6640625" style="27" hidden="1" customWidth="1"/>
    <col min="167" max="167" width="6" style="27" hidden="1" customWidth="1"/>
    <col min="168" max="168" width="10.109375" style="27" hidden="1" customWidth="1"/>
    <col min="169" max="169" width="8.33203125" style="27" hidden="1" customWidth="1"/>
    <col min="170" max="170" width="12.33203125" style="27" hidden="1" customWidth="1"/>
    <col min="171" max="171" width="6" style="27" hidden="1" customWidth="1"/>
    <col min="172" max="172" width="10.6640625" style="27" hidden="1" customWidth="1"/>
    <col min="173" max="173" width="6.88671875" style="27" hidden="1" customWidth="1"/>
    <col min="174" max="174" width="12" style="27" hidden="1" customWidth="1"/>
    <col min="175" max="175" width="5.109375" style="27" hidden="1" customWidth="1"/>
    <col min="176" max="176" width="9" style="27" hidden="1" customWidth="1"/>
    <col min="177" max="177" width="5.109375" style="27" hidden="1" customWidth="1"/>
    <col min="178" max="178" width="9.88671875" style="27" hidden="1" customWidth="1"/>
    <col min="179" max="179" width="5.109375" style="27" hidden="1" customWidth="1"/>
    <col min="180" max="180" width="9" style="27" hidden="1" customWidth="1"/>
    <col min="181" max="181" width="5.109375" style="27" hidden="1" customWidth="1"/>
    <col min="182" max="182" width="9.88671875" style="27" hidden="1" customWidth="1"/>
    <col min="183" max="183" width="5.5546875" style="27" hidden="1" customWidth="1"/>
    <col min="184" max="184" width="10.33203125" style="27" hidden="1" customWidth="1"/>
    <col min="185" max="185" width="6.5546875" style="27" hidden="1" customWidth="1"/>
    <col min="186" max="186" width="8.88671875" style="27" hidden="1" customWidth="1"/>
    <col min="187" max="187" width="6" style="27" hidden="1" customWidth="1"/>
    <col min="188" max="188" width="10.109375" style="27" hidden="1" customWidth="1"/>
    <col min="189" max="189" width="6.44140625" style="27" hidden="1" customWidth="1"/>
    <col min="190" max="190" width="10" style="27" hidden="1" customWidth="1"/>
    <col min="191" max="191" width="6" style="27" hidden="1" customWidth="1"/>
    <col min="192" max="192" width="9.6640625" style="27" hidden="1" customWidth="1"/>
    <col min="193" max="193" width="5.33203125" style="27" hidden="1" customWidth="1"/>
    <col min="194" max="194" width="9.5546875" style="27" hidden="1" customWidth="1"/>
    <col min="195" max="195" width="5.109375" style="27" hidden="1" customWidth="1"/>
    <col min="196" max="196" width="9" style="27" hidden="1" customWidth="1"/>
    <col min="197" max="197" width="5.109375" style="27" hidden="1" customWidth="1"/>
    <col min="198" max="198" width="9.88671875" style="27" hidden="1" customWidth="1"/>
    <col min="199" max="199" width="5.109375" style="27" hidden="1" customWidth="1"/>
    <col min="200" max="200" width="9" style="27" hidden="1" customWidth="1"/>
    <col min="201" max="201" width="5.109375" style="27" hidden="1" customWidth="1"/>
    <col min="202" max="202" width="9.88671875" style="27" hidden="1" customWidth="1"/>
    <col min="203" max="203" width="5.5546875" style="27" hidden="1" customWidth="1"/>
    <col min="204" max="204" width="10.33203125" style="27" hidden="1" customWidth="1"/>
    <col min="205" max="205" width="6.5546875" style="27" hidden="1" customWidth="1"/>
    <col min="206" max="206" width="8.88671875" style="27" hidden="1" customWidth="1"/>
    <col min="207" max="207" width="6" style="27" hidden="1" customWidth="1"/>
    <col min="208" max="208" width="10.109375" style="27" hidden="1" customWidth="1"/>
    <col min="209" max="209" width="6.44140625" style="27" hidden="1" customWidth="1"/>
    <col min="210" max="210" width="10" style="27" hidden="1" customWidth="1"/>
    <col min="211" max="211" width="6" style="27" hidden="1" customWidth="1"/>
    <col min="212" max="212" width="9.6640625" style="27" hidden="1" customWidth="1"/>
    <col min="213" max="213" width="5.33203125" style="27" hidden="1" customWidth="1"/>
    <col min="214" max="214" width="9.5546875" style="27" hidden="1" customWidth="1"/>
    <col min="215" max="215" width="5.109375" style="27" hidden="1" customWidth="1"/>
    <col min="216" max="216" width="9" style="27" hidden="1" customWidth="1"/>
    <col min="217" max="217" width="5.109375" style="27" hidden="1" customWidth="1"/>
    <col min="218" max="218" width="9.88671875" style="27" hidden="1" customWidth="1"/>
    <col min="219" max="219" width="5.109375" style="27" hidden="1" customWidth="1"/>
    <col min="220" max="220" width="9" style="27" hidden="1" customWidth="1"/>
    <col min="221" max="221" width="5.109375" style="27" hidden="1" customWidth="1"/>
    <col min="222" max="228" width="9.88671875" style="27" hidden="1" customWidth="1"/>
    <col min="229" max="229" width="9.88671875" style="27" customWidth="1"/>
    <col min="230" max="230" width="12.6640625" style="27"/>
    <col min="231" max="232" width="12.6640625" style="27" hidden="1" customWidth="1"/>
    <col min="233" max="234" width="12.6640625" style="27"/>
    <col min="235" max="244" width="12.6640625" style="27" hidden="1" customWidth="1"/>
    <col min="245" max="16384" width="12.6640625" style="27"/>
  </cols>
  <sheetData>
    <row r="1" spans="1:248" ht="51" customHeight="1" x14ac:dyDescent="0.25">
      <c r="A1" s="23"/>
      <c r="B1" s="24"/>
      <c r="C1" s="25"/>
      <c r="D1" s="25"/>
      <c r="E1" s="25"/>
      <c r="F1" s="25"/>
      <c r="G1" s="109" t="s">
        <v>105</v>
      </c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/>
      <c r="BM1" s="109"/>
      <c r="BN1" s="109"/>
      <c r="BO1" s="109"/>
      <c r="BP1" s="109"/>
      <c r="BQ1" s="109"/>
      <c r="BR1" s="109"/>
      <c r="BS1" s="109"/>
      <c r="BT1" s="109"/>
      <c r="BU1" s="109"/>
      <c r="BV1" s="109"/>
      <c r="BW1" s="109"/>
      <c r="BX1" s="109"/>
      <c r="BY1" s="109"/>
      <c r="BZ1" s="109"/>
      <c r="CA1" s="109"/>
      <c r="CB1" s="109"/>
      <c r="CC1" s="109"/>
      <c r="CD1" s="109"/>
      <c r="CE1" s="109"/>
      <c r="CF1" s="109"/>
      <c r="CG1" s="109"/>
      <c r="CH1" s="109"/>
      <c r="CI1" s="109"/>
      <c r="CJ1" s="109"/>
      <c r="CK1" s="109"/>
      <c r="CL1" s="109"/>
      <c r="CM1" s="109"/>
      <c r="CN1" s="109"/>
      <c r="CO1" s="109"/>
      <c r="CP1" s="109"/>
      <c r="CQ1" s="109"/>
      <c r="CR1" s="109"/>
      <c r="CS1" s="109"/>
      <c r="CT1" s="109"/>
      <c r="CU1" s="109"/>
      <c r="CV1" s="109"/>
      <c r="CW1" s="109"/>
      <c r="CX1" s="109"/>
      <c r="CY1" s="109"/>
      <c r="CZ1" s="109"/>
      <c r="DA1" s="109"/>
      <c r="DB1" s="109"/>
      <c r="DC1" s="109"/>
      <c r="DD1" s="109"/>
      <c r="DE1" s="109"/>
      <c r="DF1" s="109"/>
      <c r="DG1" s="109"/>
      <c r="DH1" s="109"/>
      <c r="DI1" s="109"/>
      <c r="DJ1" s="109"/>
      <c r="DK1" s="109"/>
      <c r="DL1" s="109"/>
      <c r="DM1" s="109"/>
      <c r="DN1" s="109"/>
      <c r="DO1" s="109"/>
      <c r="DP1" s="109"/>
      <c r="DQ1" s="109"/>
      <c r="DR1" s="109"/>
      <c r="DS1" s="109"/>
      <c r="DT1" s="109"/>
      <c r="DU1" s="109"/>
      <c r="DV1" s="109"/>
      <c r="DW1" s="109"/>
      <c r="DX1" s="109"/>
      <c r="DY1" s="109"/>
      <c r="DZ1" s="109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  <c r="GA1" s="26"/>
      <c r="GB1" s="26"/>
      <c r="GC1" s="26"/>
      <c r="GD1" s="26"/>
      <c r="GE1" s="26"/>
      <c r="GF1" s="26"/>
      <c r="GG1" s="26"/>
      <c r="GH1" s="26"/>
      <c r="GI1" s="26"/>
      <c r="GJ1" s="26"/>
      <c r="GK1" s="26"/>
      <c r="GL1" s="26"/>
      <c r="GM1" s="26"/>
      <c r="GN1" s="26"/>
      <c r="GO1" s="26"/>
      <c r="GP1" s="26"/>
      <c r="GQ1" s="26"/>
      <c r="GR1" s="26"/>
      <c r="GS1" s="26"/>
      <c r="GT1" s="26"/>
      <c r="GU1" s="26"/>
      <c r="GV1" s="26"/>
      <c r="GW1" s="26"/>
      <c r="GX1" s="26"/>
      <c r="GY1" s="26"/>
      <c r="GZ1" s="26"/>
      <c r="HA1" s="26"/>
      <c r="HB1" s="26"/>
      <c r="HC1" s="26"/>
      <c r="HD1" s="26"/>
      <c r="HE1" s="26"/>
      <c r="HF1" s="26"/>
      <c r="HG1" s="26"/>
      <c r="HH1" s="26"/>
      <c r="HI1" s="26"/>
      <c r="HJ1" s="26"/>
      <c r="HK1" s="26"/>
      <c r="HL1" s="26"/>
      <c r="HM1" s="26"/>
      <c r="HN1" s="26"/>
      <c r="HO1" s="26"/>
      <c r="HP1" s="26"/>
      <c r="HQ1" s="26"/>
      <c r="HR1" s="26"/>
      <c r="HS1" s="26"/>
      <c r="HT1" s="26"/>
      <c r="HU1" s="26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</row>
    <row r="2" spans="1:248" ht="12.75" x14ac:dyDescent="0.2">
      <c r="A2" s="23"/>
      <c r="B2" s="2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</row>
    <row r="3" spans="1:248" s="28" customFormat="1" ht="17.399999999999999" customHeight="1" x14ac:dyDescent="0.2">
      <c r="A3" s="110" t="s">
        <v>61</v>
      </c>
      <c r="B3" s="102" t="s">
        <v>62</v>
      </c>
      <c r="C3" s="102" t="s">
        <v>106</v>
      </c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 t="s">
        <v>107</v>
      </c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102" t="s">
        <v>108</v>
      </c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102"/>
      <c r="BE3" s="102"/>
      <c r="BF3" s="102"/>
      <c r="BG3" s="102"/>
      <c r="BH3" s="102"/>
      <c r="BI3" s="102"/>
      <c r="BJ3" s="102"/>
      <c r="BK3" s="102" t="s">
        <v>109</v>
      </c>
      <c r="BL3" s="102"/>
      <c r="BM3" s="102"/>
      <c r="BN3" s="102"/>
      <c r="BO3" s="102"/>
      <c r="BP3" s="102"/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 t="s">
        <v>110</v>
      </c>
      <c r="CF3" s="102"/>
      <c r="CG3" s="102"/>
      <c r="CH3" s="102"/>
      <c r="CI3" s="102"/>
      <c r="CJ3" s="102"/>
      <c r="CK3" s="102"/>
      <c r="CL3" s="102"/>
      <c r="CM3" s="102"/>
      <c r="CN3" s="102"/>
      <c r="CO3" s="102"/>
      <c r="CP3" s="102"/>
      <c r="CQ3" s="102"/>
      <c r="CR3" s="102"/>
      <c r="CS3" s="102"/>
      <c r="CT3" s="102"/>
      <c r="CU3" s="102"/>
      <c r="CV3" s="102"/>
      <c r="CW3" s="102"/>
      <c r="CX3" s="102"/>
      <c r="CY3" s="102" t="s">
        <v>111</v>
      </c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102"/>
      <c r="DM3" s="102"/>
      <c r="DN3" s="102"/>
      <c r="DO3" s="102"/>
      <c r="DP3" s="102"/>
      <c r="DQ3" s="102"/>
      <c r="DR3" s="102"/>
      <c r="DS3" s="102" t="s">
        <v>112</v>
      </c>
      <c r="DT3" s="102"/>
      <c r="DU3" s="102"/>
      <c r="DV3" s="102"/>
      <c r="DW3" s="102"/>
      <c r="DX3" s="102"/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 t="s">
        <v>113</v>
      </c>
      <c r="EN3" s="102"/>
      <c r="EO3" s="102"/>
      <c r="EP3" s="102"/>
      <c r="EQ3" s="102"/>
      <c r="ER3" s="102"/>
      <c r="ES3" s="102"/>
      <c r="ET3" s="102"/>
      <c r="EU3" s="102"/>
      <c r="EV3" s="102"/>
      <c r="EW3" s="102"/>
      <c r="EX3" s="102"/>
      <c r="EY3" s="102"/>
      <c r="EZ3" s="102"/>
      <c r="FA3" s="102"/>
      <c r="FB3" s="102"/>
      <c r="FC3" s="102"/>
      <c r="FD3" s="102"/>
      <c r="FE3" s="102"/>
      <c r="FF3" s="102"/>
      <c r="FG3" s="102" t="s">
        <v>114</v>
      </c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102"/>
      <c r="FU3" s="102"/>
      <c r="FV3" s="102"/>
      <c r="FW3" s="102"/>
      <c r="FX3" s="102"/>
      <c r="FY3" s="102"/>
      <c r="FZ3" s="102"/>
      <c r="GA3" s="102" t="s">
        <v>115</v>
      </c>
      <c r="GB3" s="102"/>
      <c r="GC3" s="102"/>
      <c r="GD3" s="102"/>
      <c r="GE3" s="102"/>
      <c r="GF3" s="102"/>
      <c r="GG3" s="102"/>
      <c r="GH3" s="102"/>
      <c r="GI3" s="102"/>
      <c r="GJ3" s="102"/>
      <c r="GK3" s="102"/>
      <c r="GL3" s="102"/>
      <c r="GM3" s="102"/>
      <c r="GN3" s="102"/>
      <c r="GO3" s="102"/>
      <c r="GP3" s="102"/>
      <c r="GQ3" s="102"/>
      <c r="GR3" s="102"/>
      <c r="GS3" s="102"/>
      <c r="GT3" s="102"/>
      <c r="GU3" s="102" t="s">
        <v>116</v>
      </c>
      <c r="GV3" s="102"/>
      <c r="GW3" s="102"/>
      <c r="GX3" s="102"/>
      <c r="GY3" s="102"/>
      <c r="GZ3" s="102"/>
      <c r="HA3" s="102"/>
      <c r="HB3" s="102"/>
      <c r="HC3" s="102"/>
      <c r="HD3" s="102"/>
      <c r="HE3" s="102"/>
      <c r="HF3" s="102"/>
      <c r="HG3" s="102"/>
      <c r="HH3" s="102"/>
      <c r="HI3" s="102"/>
      <c r="HJ3" s="102"/>
      <c r="HK3" s="102"/>
      <c r="HL3" s="102"/>
      <c r="HM3" s="102"/>
      <c r="HN3" s="102"/>
      <c r="HO3" s="102" t="s">
        <v>64</v>
      </c>
      <c r="HP3" s="102"/>
      <c r="HQ3" s="102"/>
      <c r="HR3" s="102"/>
      <c r="HS3" s="102"/>
      <c r="HT3" s="102"/>
      <c r="HU3" s="102"/>
      <c r="HV3" s="102"/>
      <c r="HW3" s="102"/>
      <c r="HX3" s="102"/>
      <c r="HY3" s="102"/>
      <c r="HZ3" s="102"/>
      <c r="IA3" s="102"/>
      <c r="IB3" s="102"/>
      <c r="IC3" s="102"/>
      <c r="ID3" s="102"/>
      <c r="IE3" s="102"/>
      <c r="IF3" s="102"/>
      <c r="IG3" s="102"/>
      <c r="IH3" s="102"/>
      <c r="II3" s="102" t="s">
        <v>65</v>
      </c>
      <c r="IJ3" s="102"/>
      <c r="IK3" s="102"/>
      <c r="IL3" s="102"/>
      <c r="IM3" s="102"/>
      <c r="IN3" s="102"/>
    </row>
    <row r="4" spans="1:248" s="28" customFormat="1" ht="10.199999999999999" customHeight="1" x14ac:dyDescent="0.2">
      <c r="A4" s="110"/>
      <c r="B4" s="102"/>
      <c r="C4" s="102" t="s">
        <v>5</v>
      </c>
      <c r="D4" s="102"/>
      <c r="E4" s="102"/>
      <c r="F4" s="102"/>
      <c r="G4" s="102" t="s">
        <v>6</v>
      </c>
      <c r="H4" s="102"/>
      <c r="I4" s="102"/>
      <c r="J4" s="102"/>
      <c r="K4" s="102" t="s">
        <v>7</v>
      </c>
      <c r="L4" s="102"/>
      <c r="M4" s="102"/>
      <c r="N4" s="102"/>
      <c r="O4" s="102" t="s">
        <v>8</v>
      </c>
      <c r="P4" s="102"/>
      <c r="Q4" s="102"/>
      <c r="R4" s="102"/>
      <c r="S4" s="102" t="s">
        <v>9</v>
      </c>
      <c r="T4" s="102"/>
      <c r="U4" s="102"/>
      <c r="V4" s="102"/>
      <c r="W4" s="102" t="s">
        <v>5</v>
      </c>
      <c r="X4" s="102"/>
      <c r="Y4" s="102"/>
      <c r="Z4" s="102"/>
      <c r="AA4" s="102" t="s">
        <v>6</v>
      </c>
      <c r="AB4" s="102"/>
      <c r="AC4" s="102"/>
      <c r="AD4" s="102"/>
      <c r="AE4" s="102" t="s">
        <v>7</v>
      </c>
      <c r="AF4" s="102"/>
      <c r="AG4" s="102"/>
      <c r="AH4" s="102"/>
      <c r="AI4" s="102" t="s">
        <v>8</v>
      </c>
      <c r="AJ4" s="102"/>
      <c r="AK4" s="102"/>
      <c r="AL4" s="102"/>
      <c r="AM4" s="102" t="s">
        <v>9</v>
      </c>
      <c r="AN4" s="102"/>
      <c r="AO4" s="102"/>
      <c r="AP4" s="102"/>
      <c r="AQ4" s="102" t="s">
        <v>5</v>
      </c>
      <c r="AR4" s="102"/>
      <c r="AS4" s="102"/>
      <c r="AT4" s="102"/>
      <c r="AU4" s="102" t="s">
        <v>6</v>
      </c>
      <c r="AV4" s="102"/>
      <c r="AW4" s="102"/>
      <c r="AX4" s="102"/>
      <c r="AY4" s="102" t="s">
        <v>7</v>
      </c>
      <c r="AZ4" s="102"/>
      <c r="BA4" s="102"/>
      <c r="BB4" s="102"/>
      <c r="BC4" s="102" t="s">
        <v>8</v>
      </c>
      <c r="BD4" s="102"/>
      <c r="BE4" s="102"/>
      <c r="BF4" s="102"/>
      <c r="BG4" s="102" t="s">
        <v>9</v>
      </c>
      <c r="BH4" s="102"/>
      <c r="BI4" s="102"/>
      <c r="BJ4" s="102"/>
      <c r="BK4" s="102" t="s">
        <v>5</v>
      </c>
      <c r="BL4" s="102"/>
      <c r="BM4" s="102"/>
      <c r="BN4" s="102"/>
      <c r="BO4" s="102" t="s">
        <v>6</v>
      </c>
      <c r="BP4" s="102"/>
      <c r="BQ4" s="102"/>
      <c r="BR4" s="102"/>
      <c r="BS4" s="102" t="s">
        <v>7</v>
      </c>
      <c r="BT4" s="102"/>
      <c r="BU4" s="102"/>
      <c r="BV4" s="102"/>
      <c r="BW4" s="102" t="s">
        <v>8</v>
      </c>
      <c r="BX4" s="102"/>
      <c r="BY4" s="102"/>
      <c r="BZ4" s="102"/>
      <c r="CA4" s="102" t="s">
        <v>9</v>
      </c>
      <c r="CB4" s="102"/>
      <c r="CC4" s="102"/>
      <c r="CD4" s="102"/>
      <c r="CE4" s="102" t="s">
        <v>5</v>
      </c>
      <c r="CF4" s="102"/>
      <c r="CG4" s="102"/>
      <c r="CH4" s="102"/>
      <c r="CI4" s="102" t="s">
        <v>6</v>
      </c>
      <c r="CJ4" s="102"/>
      <c r="CK4" s="102"/>
      <c r="CL4" s="102"/>
      <c r="CM4" s="102" t="s">
        <v>7</v>
      </c>
      <c r="CN4" s="102"/>
      <c r="CO4" s="102"/>
      <c r="CP4" s="102"/>
      <c r="CQ4" s="102" t="s">
        <v>8</v>
      </c>
      <c r="CR4" s="102"/>
      <c r="CS4" s="102"/>
      <c r="CT4" s="102"/>
      <c r="CU4" s="102" t="s">
        <v>9</v>
      </c>
      <c r="CV4" s="102"/>
      <c r="CW4" s="102"/>
      <c r="CX4" s="102"/>
      <c r="CY4" s="102" t="s">
        <v>5</v>
      </c>
      <c r="CZ4" s="102"/>
      <c r="DA4" s="102"/>
      <c r="DB4" s="102"/>
      <c r="DC4" s="102" t="s">
        <v>6</v>
      </c>
      <c r="DD4" s="102"/>
      <c r="DE4" s="102"/>
      <c r="DF4" s="102"/>
      <c r="DG4" s="102" t="s">
        <v>7</v>
      </c>
      <c r="DH4" s="102"/>
      <c r="DI4" s="102"/>
      <c r="DJ4" s="102"/>
      <c r="DK4" s="102" t="s">
        <v>8</v>
      </c>
      <c r="DL4" s="102"/>
      <c r="DM4" s="102"/>
      <c r="DN4" s="102"/>
      <c r="DO4" s="102" t="s">
        <v>9</v>
      </c>
      <c r="DP4" s="102"/>
      <c r="DQ4" s="102"/>
      <c r="DR4" s="102"/>
      <c r="DS4" s="102" t="s">
        <v>5</v>
      </c>
      <c r="DT4" s="102"/>
      <c r="DU4" s="102"/>
      <c r="DV4" s="102"/>
      <c r="DW4" s="102" t="s">
        <v>6</v>
      </c>
      <c r="DX4" s="102"/>
      <c r="DY4" s="102"/>
      <c r="DZ4" s="102"/>
      <c r="EA4" s="102" t="s">
        <v>7</v>
      </c>
      <c r="EB4" s="102"/>
      <c r="EC4" s="102"/>
      <c r="ED4" s="102"/>
      <c r="EE4" s="102" t="s">
        <v>8</v>
      </c>
      <c r="EF4" s="102"/>
      <c r="EG4" s="102"/>
      <c r="EH4" s="102"/>
      <c r="EI4" s="102" t="s">
        <v>9</v>
      </c>
      <c r="EJ4" s="102"/>
      <c r="EK4" s="102"/>
      <c r="EL4" s="102"/>
      <c r="EM4" s="102" t="s">
        <v>5</v>
      </c>
      <c r="EN4" s="102"/>
      <c r="EO4" s="102"/>
      <c r="EP4" s="102"/>
      <c r="EQ4" s="102" t="s">
        <v>6</v>
      </c>
      <c r="ER4" s="102"/>
      <c r="ES4" s="102"/>
      <c r="ET4" s="102"/>
      <c r="EU4" s="102" t="s">
        <v>7</v>
      </c>
      <c r="EV4" s="102"/>
      <c r="EW4" s="102"/>
      <c r="EX4" s="102"/>
      <c r="EY4" s="102" t="s">
        <v>8</v>
      </c>
      <c r="EZ4" s="102"/>
      <c r="FA4" s="102"/>
      <c r="FB4" s="102"/>
      <c r="FC4" s="102" t="s">
        <v>9</v>
      </c>
      <c r="FD4" s="102"/>
      <c r="FE4" s="102"/>
      <c r="FF4" s="102"/>
      <c r="FG4" s="102" t="s">
        <v>5</v>
      </c>
      <c r="FH4" s="102"/>
      <c r="FI4" s="102"/>
      <c r="FJ4" s="102"/>
      <c r="FK4" s="102" t="s">
        <v>6</v>
      </c>
      <c r="FL4" s="102"/>
      <c r="FM4" s="102"/>
      <c r="FN4" s="102"/>
      <c r="FO4" s="102" t="s">
        <v>7</v>
      </c>
      <c r="FP4" s="102"/>
      <c r="FQ4" s="102"/>
      <c r="FR4" s="102"/>
      <c r="FS4" s="102" t="s">
        <v>8</v>
      </c>
      <c r="FT4" s="102"/>
      <c r="FU4" s="102"/>
      <c r="FV4" s="102"/>
      <c r="FW4" s="102" t="s">
        <v>9</v>
      </c>
      <c r="FX4" s="102"/>
      <c r="FY4" s="102"/>
      <c r="FZ4" s="102"/>
      <c r="GA4" s="102" t="s">
        <v>5</v>
      </c>
      <c r="GB4" s="102"/>
      <c r="GC4" s="102"/>
      <c r="GD4" s="102"/>
      <c r="GE4" s="102" t="s">
        <v>6</v>
      </c>
      <c r="GF4" s="102"/>
      <c r="GG4" s="102"/>
      <c r="GH4" s="102"/>
      <c r="GI4" s="102" t="s">
        <v>7</v>
      </c>
      <c r="GJ4" s="102"/>
      <c r="GK4" s="102"/>
      <c r="GL4" s="102"/>
      <c r="GM4" s="102" t="s">
        <v>8</v>
      </c>
      <c r="GN4" s="102"/>
      <c r="GO4" s="102"/>
      <c r="GP4" s="102"/>
      <c r="GQ4" s="102" t="s">
        <v>9</v>
      </c>
      <c r="GR4" s="102"/>
      <c r="GS4" s="102"/>
      <c r="GT4" s="102"/>
      <c r="GU4" s="102" t="s">
        <v>5</v>
      </c>
      <c r="GV4" s="102"/>
      <c r="GW4" s="102"/>
      <c r="GX4" s="102"/>
      <c r="GY4" s="102" t="s">
        <v>6</v>
      </c>
      <c r="GZ4" s="102"/>
      <c r="HA4" s="102"/>
      <c r="HB4" s="102"/>
      <c r="HC4" s="102" t="s">
        <v>7</v>
      </c>
      <c r="HD4" s="102"/>
      <c r="HE4" s="102"/>
      <c r="HF4" s="102"/>
      <c r="HG4" s="102" t="s">
        <v>8</v>
      </c>
      <c r="HH4" s="102"/>
      <c r="HI4" s="102"/>
      <c r="HJ4" s="102"/>
      <c r="HK4" s="102" t="s">
        <v>9</v>
      </c>
      <c r="HL4" s="102"/>
      <c r="HM4" s="102"/>
      <c r="HN4" s="102"/>
      <c r="HO4" s="102" t="s">
        <v>5</v>
      </c>
      <c r="HP4" s="102"/>
      <c r="HQ4" s="102"/>
      <c r="HR4" s="102"/>
      <c r="HS4" s="102" t="s">
        <v>6</v>
      </c>
      <c r="HT4" s="102"/>
      <c r="HU4" s="102"/>
      <c r="HV4" s="102"/>
      <c r="HW4" s="102" t="s">
        <v>7</v>
      </c>
      <c r="HX4" s="102"/>
      <c r="HY4" s="102"/>
      <c r="HZ4" s="102"/>
      <c r="IA4" s="102" t="s">
        <v>8</v>
      </c>
      <c r="IB4" s="102"/>
      <c r="IC4" s="102"/>
      <c r="ID4" s="102"/>
      <c r="IE4" s="102" t="s">
        <v>9</v>
      </c>
      <c r="IF4" s="102"/>
      <c r="IG4" s="102"/>
      <c r="IH4" s="102"/>
      <c r="II4" s="102"/>
      <c r="IJ4" s="102"/>
      <c r="IK4" s="102"/>
      <c r="IL4" s="102"/>
      <c r="IM4" s="102"/>
      <c r="IN4" s="102"/>
    </row>
    <row r="5" spans="1:248" s="28" customFormat="1" ht="22.95" customHeight="1" x14ac:dyDescent="0.2">
      <c r="A5" s="110"/>
      <c r="B5" s="102"/>
      <c r="C5" s="102" t="s">
        <v>66</v>
      </c>
      <c r="D5" s="102"/>
      <c r="E5" s="102"/>
      <c r="F5" s="102"/>
      <c r="G5" s="102" t="s">
        <v>67</v>
      </c>
      <c r="H5" s="102"/>
      <c r="I5" s="102"/>
      <c r="J5" s="102"/>
      <c r="K5" s="102" t="s">
        <v>12</v>
      </c>
      <c r="L5" s="102"/>
      <c r="M5" s="102"/>
      <c r="N5" s="102"/>
      <c r="O5" s="102" t="s">
        <v>68</v>
      </c>
      <c r="P5" s="102"/>
      <c r="Q5" s="102"/>
      <c r="R5" s="102"/>
      <c r="S5" s="102" t="s">
        <v>14</v>
      </c>
      <c r="T5" s="102"/>
      <c r="U5" s="102"/>
      <c r="V5" s="102"/>
      <c r="W5" s="102" t="s">
        <v>66</v>
      </c>
      <c r="X5" s="102"/>
      <c r="Y5" s="102"/>
      <c r="Z5" s="102"/>
      <c r="AA5" s="102" t="s">
        <v>67</v>
      </c>
      <c r="AB5" s="102"/>
      <c r="AC5" s="102"/>
      <c r="AD5" s="102"/>
      <c r="AE5" s="102" t="s">
        <v>12</v>
      </c>
      <c r="AF5" s="102"/>
      <c r="AG5" s="102"/>
      <c r="AH5" s="102"/>
      <c r="AI5" s="102" t="s">
        <v>68</v>
      </c>
      <c r="AJ5" s="102"/>
      <c r="AK5" s="102"/>
      <c r="AL5" s="102"/>
      <c r="AM5" s="102" t="s">
        <v>14</v>
      </c>
      <c r="AN5" s="102"/>
      <c r="AO5" s="102"/>
      <c r="AP5" s="102"/>
      <c r="AQ5" s="102" t="s">
        <v>66</v>
      </c>
      <c r="AR5" s="102"/>
      <c r="AS5" s="102"/>
      <c r="AT5" s="102"/>
      <c r="AU5" s="102" t="s">
        <v>67</v>
      </c>
      <c r="AV5" s="102"/>
      <c r="AW5" s="102"/>
      <c r="AX5" s="102"/>
      <c r="AY5" s="102" t="s">
        <v>12</v>
      </c>
      <c r="AZ5" s="102"/>
      <c r="BA5" s="102"/>
      <c r="BB5" s="102"/>
      <c r="BC5" s="102" t="s">
        <v>68</v>
      </c>
      <c r="BD5" s="102"/>
      <c r="BE5" s="102"/>
      <c r="BF5" s="102"/>
      <c r="BG5" s="102" t="s">
        <v>14</v>
      </c>
      <c r="BH5" s="102"/>
      <c r="BI5" s="102"/>
      <c r="BJ5" s="102"/>
      <c r="BK5" s="102" t="s">
        <v>66</v>
      </c>
      <c r="BL5" s="102"/>
      <c r="BM5" s="102"/>
      <c r="BN5" s="102"/>
      <c r="BO5" s="102" t="s">
        <v>67</v>
      </c>
      <c r="BP5" s="102"/>
      <c r="BQ5" s="102"/>
      <c r="BR5" s="102"/>
      <c r="BS5" s="102" t="s">
        <v>12</v>
      </c>
      <c r="BT5" s="102"/>
      <c r="BU5" s="102"/>
      <c r="BV5" s="102"/>
      <c r="BW5" s="102" t="s">
        <v>68</v>
      </c>
      <c r="BX5" s="102"/>
      <c r="BY5" s="102"/>
      <c r="BZ5" s="102"/>
      <c r="CA5" s="102" t="s">
        <v>14</v>
      </c>
      <c r="CB5" s="102"/>
      <c r="CC5" s="102"/>
      <c r="CD5" s="102"/>
      <c r="CE5" s="102" t="s">
        <v>66</v>
      </c>
      <c r="CF5" s="102"/>
      <c r="CG5" s="102"/>
      <c r="CH5" s="102"/>
      <c r="CI5" s="102" t="s">
        <v>67</v>
      </c>
      <c r="CJ5" s="102"/>
      <c r="CK5" s="102"/>
      <c r="CL5" s="102"/>
      <c r="CM5" s="102" t="s">
        <v>12</v>
      </c>
      <c r="CN5" s="102"/>
      <c r="CO5" s="102"/>
      <c r="CP5" s="102"/>
      <c r="CQ5" s="102" t="s">
        <v>68</v>
      </c>
      <c r="CR5" s="102"/>
      <c r="CS5" s="102"/>
      <c r="CT5" s="102"/>
      <c r="CU5" s="102" t="s">
        <v>14</v>
      </c>
      <c r="CV5" s="102"/>
      <c r="CW5" s="102"/>
      <c r="CX5" s="102"/>
      <c r="CY5" s="102" t="s">
        <v>66</v>
      </c>
      <c r="CZ5" s="102"/>
      <c r="DA5" s="102"/>
      <c r="DB5" s="102"/>
      <c r="DC5" s="102" t="s">
        <v>67</v>
      </c>
      <c r="DD5" s="102"/>
      <c r="DE5" s="102"/>
      <c r="DF5" s="102"/>
      <c r="DG5" s="102" t="s">
        <v>12</v>
      </c>
      <c r="DH5" s="102"/>
      <c r="DI5" s="102"/>
      <c r="DJ5" s="102"/>
      <c r="DK5" s="102" t="s">
        <v>68</v>
      </c>
      <c r="DL5" s="102"/>
      <c r="DM5" s="102"/>
      <c r="DN5" s="102"/>
      <c r="DO5" s="102" t="s">
        <v>14</v>
      </c>
      <c r="DP5" s="102"/>
      <c r="DQ5" s="102"/>
      <c r="DR5" s="102"/>
      <c r="DS5" s="102" t="s">
        <v>66</v>
      </c>
      <c r="DT5" s="102"/>
      <c r="DU5" s="102"/>
      <c r="DV5" s="102"/>
      <c r="DW5" s="102" t="s">
        <v>67</v>
      </c>
      <c r="DX5" s="102"/>
      <c r="DY5" s="102"/>
      <c r="DZ5" s="102"/>
      <c r="EA5" s="102" t="s">
        <v>12</v>
      </c>
      <c r="EB5" s="102"/>
      <c r="EC5" s="102"/>
      <c r="ED5" s="102"/>
      <c r="EE5" s="102" t="s">
        <v>68</v>
      </c>
      <c r="EF5" s="102"/>
      <c r="EG5" s="102"/>
      <c r="EH5" s="102"/>
      <c r="EI5" s="102" t="s">
        <v>14</v>
      </c>
      <c r="EJ5" s="102"/>
      <c r="EK5" s="102"/>
      <c r="EL5" s="102"/>
      <c r="EM5" s="102" t="s">
        <v>66</v>
      </c>
      <c r="EN5" s="102"/>
      <c r="EO5" s="102"/>
      <c r="EP5" s="102"/>
      <c r="EQ5" s="102" t="s">
        <v>67</v>
      </c>
      <c r="ER5" s="102"/>
      <c r="ES5" s="102"/>
      <c r="ET5" s="102"/>
      <c r="EU5" s="102" t="s">
        <v>12</v>
      </c>
      <c r="EV5" s="102"/>
      <c r="EW5" s="102"/>
      <c r="EX5" s="102"/>
      <c r="EY5" s="102" t="s">
        <v>68</v>
      </c>
      <c r="EZ5" s="102"/>
      <c r="FA5" s="102"/>
      <c r="FB5" s="102"/>
      <c r="FC5" s="102" t="s">
        <v>14</v>
      </c>
      <c r="FD5" s="102"/>
      <c r="FE5" s="102"/>
      <c r="FF5" s="102"/>
      <c r="FG5" s="102" t="s">
        <v>66</v>
      </c>
      <c r="FH5" s="102"/>
      <c r="FI5" s="102"/>
      <c r="FJ5" s="102"/>
      <c r="FK5" s="102" t="s">
        <v>67</v>
      </c>
      <c r="FL5" s="102"/>
      <c r="FM5" s="102"/>
      <c r="FN5" s="102"/>
      <c r="FO5" s="102" t="s">
        <v>12</v>
      </c>
      <c r="FP5" s="102"/>
      <c r="FQ5" s="102"/>
      <c r="FR5" s="102"/>
      <c r="FS5" s="102" t="s">
        <v>68</v>
      </c>
      <c r="FT5" s="102"/>
      <c r="FU5" s="102"/>
      <c r="FV5" s="102"/>
      <c r="FW5" s="102" t="s">
        <v>14</v>
      </c>
      <c r="FX5" s="102"/>
      <c r="FY5" s="102"/>
      <c r="FZ5" s="102"/>
      <c r="GA5" s="102" t="s">
        <v>66</v>
      </c>
      <c r="GB5" s="102"/>
      <c r="GC5" s="102"/>
      <c r="GD5" s="102"/>
      <c r="GE5" s="102" t="s">
        <v>67</v>
      </c>
      <c r="GF5" s="102"/>
      <c r="GG5" s="102"/>
      <c r="GH5" s="102"/>
      <c r="GI5" s="102" t="s">
        <v>12</v>
      </c>
      <c r="GJ5" s="102"/>
      <c r="GK5" s="102"/>
      <c r="GL5" s="102"/>
      <c r="GM5" s="102" t="s">
        <v>68</v>
      </c>
      <c r="GN5" s="102"/>
      <c r="GO5" s="102"/>
      <c r="GP5" s="102"/>
      <c r="GQ5" s="102" t="s">
        <v>14</v>
      </c>
      <c r="GR5" s="102"/>
      <c r="GS5" s="102"/>
      <c r="GT5" s="102"/>
      <c r="GU5" s="102" t="s">
        <v>66</v>
      </c>
      <c r="GV5" s="102"/>
      <c r="GW5" s="102"/>
      <c r="GX5" s="102"/>
      <c r="GY5" s="102" t="s">
        <v>67</v>
      </c>
      <c r="GZ5" s="102"/>
      <c r="HA5" s="102"/>
      <c r="HB5" s="102"/>
      <c r="HC5" s="102" t="s">
        <v>12</v>
      </c>
      <c r="HD5" s="102"/>
      <c r="HE5" s="102"/>
      <c r="HF5" s="102"/>
      <c r="HG5" s="102" t="s">
        <v>68</v>
      </c>
      <c r="HH5" s="102"/>
      <c r="HI5" s="102"/>
      <c r="HJ5" s="102"/>
      <c r="HK5" s="102" t="s">
        <v>14</v>
      </c>
      <c r="HL5" s="102"/>
      <c r="HM5" s="102"/>
      <c r="HN5" s="102"/>
      <c r="HO5" s="102" t="s">
        <v>66</v>
      </c>
      <c r="HP5" s="102"/>
      <c r="HQ5" s="102"/>
      <c r="HR5" s="102"/>
      <c r="HS5" s="102" t="s">
        <v>67</v>
      </c>
      <c r="HT5" s="102"/>
      <c r="HU5" s="102"/>
      <c r="HV5" s="102"/>
      <c r="HW5" s="102" t="s">
        <v>12</v>
      </c>
      <c r="HX5" s="102"/>
      <c r="HY5" s="102"/>
      <c r="HZ5" s="102"/>
      <c r="IA5" s="102" t="s">
        <v>68</v>
      </c>
      <c r="IB5" s="102"/>
      <c r="IC5" s="102"/>
      <c r="ID5" s="102"/>
      <c r="IE5" s="102" t="s">
        <v>14</v>
      </c>
      <c r="IF5" s="102"/>
      <c r="IG5" s="102"/>
      <c r="IH5" s="102"/>
      <c r="II5" s="102"/>
      <c r="IJ5" s="102"/>
      <c r="IK5" s="102"/>
      <c r="IL5" s="102"/>
      <c r="IM5" s="102"/>
      <c r="IN5" s="102"/>
    </row>
    <row r="6" spans="1:248" s="28" customFormat="1" ht="16.95" customHeight="1" x14ac:dyDescent="0.2">
      <c r="A6" s="110"/>
      <c r="B6" s="102"/>
      <c r="C6" s="102" t="s">
        <v>20</v>
      </c>
      <c r="D6" s="102"/>
      <c r="E6" s="102" t="s">
        <v>69</v>
      </c>
      <c r="F6" s="102"/>
      <c r="G6" s="102" t="s">
        <v>20</v>
      </c>
      <c r="H6" s="102"/>
      <c r="I6" s="102" t="s">
        <v>69</v>
      </c>
      <c r="J6" s="102"/>
      <c r="K6" s="102" t="s">
        <v>20</v>
      </c>
      <c r="L6" s="102"/>
      <c r="M6" s="102" t="s">
        <v>69</v>
      </c>
      <c r="N6" s="102"/>
      <c r="O6" s="102" t="s">
        <v>20</v>
      </c>
      <c r="P6" s="102"/>
      <c r="Q6" s="102" t="s">
        <v>69</v>
      </c>
      <c r="R6" s="102"/>
      <c r="S6" s="102" t="s">
        <v>20</v>
      </c>
      <c r="T6" s="102"/>
      <c r="U6" s="102" t="s">
        <v>69</v>
      </c>
      <c r="V6" s="102"/>
      <c r="W6" s="102" t="s">
        <v>20</v>
      </c>
      <c r="X6" s="102"/>
      <c r="Y6" s="102" t="s">
        <v>69</v>
      </c>
      <c r="Z6" s="102"/>
      <c r="AA6" s="102" t="s">
        <v>20</v>
      </c>
      <c r="AB6" s="102"/>
      <c r="AC6" s="102" t="s">
        <v>69</v>
      </c>
      <c r="AD6" s="102"/>
      <c r="AE6" s="102" t="s">
        <v>20</v>
      </c>
      <c r="AF6" s="102"/>
      <c r="AG6" s="102" t="s">
        <v>69</v>
      </c>
      <c r="AH6" s="102"/>
      <c r="AI6" s="102" t="s">
        <v>20</v>
      </c>
      <c r="AJ6" s="102"/>
      <c r="AK6" s="102" t="s">
        <v>69</v>
      </c>
      <c r="AL6" s="102"/>
      <c r="AM6" s="102" t="s">
        <v>20</v>
      </c>
      <c r="AN6" s="102"/>
      <c r="AO6" s="102" t="s">
        <v>69</v>
      </c>
      <c r="AP6" s="102"/>
      <c r="AQ6" s="102" t="s">
        <v>20</v>
      </c>
      <c r="AR6" s="102"/>
      <c r="AS6" s="102" t="s">
        <v>69</v>
      </c>
      <c r="AT6" s="102"/>
      <c r="AU6" s="102" t="s">
        <v>20</v>
      </c>
      <c r="AV6" s="102"/>
      <c r="AW6" s="102" t="s">
        <v>69</v>
      </c>
      <c r="AX6" s="102"/>
      <c r="AY6" s="102" t="s">
        <v>20</v>
      </c>
      <c r="AZ6" s="102"/>
      <c r="BA6" s="102" t="s">
        <v>69</v>
      </c>
      <c r="BB6" s="102"/>
      <c r="BC6" s="102" t="s">
        <v>20</v>
      </c>
      <c r="BD6" s="102"/>
      <c r="BE6" s="102" t="s">
        <v>69</v>
      </c>
      <c r="BF6" s="102"/>
      <c r="BG6" s="102" t="s">
        <v>20</v>
      </c>
      <c r="BH6" s="102"/>
      <c r="BI6" s="102" t="s">
        <v>69</v>
      </c>
      <c r="BJ6" s="102"/>
      <c r="BK6" s="102" t="s">
        <v>20</v>
      </c>
      <c r="BL6" s="102"/>
      <c r="BM6" s="102" t="s">
        <v>69</v>
      </c>
      <c r="BN6" s="102"/>
      <c r="BO6" s="102" t="s">
        <v>20</v>
      </c>
      <c r="BP6" s="102"/>
      <c r="BQ6" s="102" t="s">
        <v>69</v>
      </c>
      <c r="BR6" s="102"/>
      <c r="BS6" s="102" t="s">
        <v>20</v>
      </c>
      <c r="BT6" s="102"/>
      <c r="BU6" s="102" t="s">
        <v>69</v>
      </c>
      <c r="BV6" s="102"/>
      <c r="BW6" s="102" t="s">
        <v>20</v>
      </c>
      <c r="BX6" s="102"/>
      <c r="BY6" s="102" t="s">
        <v>69</v>
      </c>
      <c r="BZ6" s="102"/>
      <c r="CA6" s="102" t="s">
        <v>20</v>
      </c>
      <c r="CB6" s="102"/>
      <c r="CC6" s="102" t="s">
        <v>69</v>
      </c>
      <c r="CD6" s="102"/>
      <c r="CE6" s="102" t="s">
        <v>20</v>
      </c>
      <c r="CF6" s="102"/>
      <c r="CG6" s="102" t="s">
        <v>69</v>
      </c>
      <c r="CH6" s="102"/>
      <c r="CI6" s="102" t="s">
        <v>20</v>
      </c>
      <c r="CJ6" s="102"/>
      <c r="CK6" s="102" t="s">
        <v>69</v>
      </c>
      <c r="CL6" s="102"/>
      <c r="CM6" s="102" t="s">
        <v>20</v>
      </c>
      <c r="CN6" s="102"/>
      <c r="CO6" s="102" t="s">
        <v>69</v>
      </c>
      <c r="CP6" s="102"/>
      <c r="CQ6" s="102" t="s">
        <v>20</v>
      </c>
      <c r="CR6" s="102"/>
      <c r="CS6" s="102" t="s">
        <v>69</v>
      </c>
      <c r="CT6" s="102"/>
      <c r="CU6" s="102" t="s">
        <v>20</v>
      </c>
      <c r="CV6" s="102"/>
      <c r="CW6" s="102" t="s">
        <v>69</v>
      </c>
      <c r="CX6" s="102"/>
      <c r="CY6" s="102" t="s">
        <v>20</v>
      </c>
      <c r="CZ6" s="102"/>
      <c r="DA6" s="102" t="s">
        <v>69</v>
      </c>
      <c r="DB6" s="102"/>
      <c r="DC6" s="102" t="s">
        <v>20</v>
      </c>
      <c r="DD6" s="102"/>
      <c r="DE6" s="102" t="s">
        <v>69</v>
      </c>
      <c r="DF6" s="102"/>
      <c r="DG6" s="102" t="s">
        <v>20</v>
      </c>
      <c r="DH6" s="102"/>
      <c r="DI6" s="102" t="s">
        <v>69</v>
      </c>
      <c r="DJ6" s="102"/>
      <c r="DK6" s="102" t="s">
        <v>20</v>
      </c>
      <c r="DL6" s="102"/>
      <c r="DM6" s="102" t="s">
        <v>69</v>
      </c>
      <c r="DN6" s="102"/>
      <c r="DO6" s="102" t="s">
        <v>20</v>
      </c>
      <c r="DP6" s="102"/>
      <c r="DQ6" s="102" t="s">
        <v>69</v>
      </c>
      <c r="DR6" s="102"/>
      <c r="DS6" s="102" t="s">
        <v>20</v>
      </c>
      <c r="DT6" s="102"/>
      <c r="DU6" s="102" t="s">
        <v>69</v>
      </c>
      <c r="DV6" s="102"/>
      <c r="DW6" s="102" t="s">
        <v>20</v>
      </c>
      <c r="DX6" s="102"/>
      <c r="DY6" s="102" t="s">
        <v>69</v>
      </c>
      <c r="DZ6" s="102"/>
      <c r="EA6" s="102" t="s">
        <v>20</v>
      </c>
      <c r="EB6" s="102"/>
      <c r="EC6" s="102" t="s">
        <v>69</v>
      </c>
      <c r="ED6" s="102"/>
      <c r="EE6" s="102" t="s">
        <v>20</v>
      </c>
      <c r="EF6" s="102"/>
      <c r="EG6" s="102" t="s">
        <v>69</v>
      </c>
      <c r="EH6" s="102"/>
      <c r="EI6" s="102" t="s">
        <v>20</v>
      </c>
      <c r="EJ6" s="102"/>
      <c r="EK6" s="102" t="s">
        <v>69</v>
      </c>
      <c r="EL6" s="102"/>
      <c r="EM6" s="102" t="s">
        <v>20</v>
      </c>
      <c r="EN6" s="102"/>
      <c r="EO6" s="102" t="s">
        <v>69</v>
      </c>
      <c r="EP6" s="102"/>
      <c r="EQ6" s="102" t="s">
        <v>20</v>
      </c>
      <c r="ER6" s="102"/>
      <c r="ES6" s="102" t="s">
        <v>69</v>
      </c>
      <c r="ET6" s="102"/>
      <c r="EU6" s="102" t="s">
        <v>20</v>
      </c>
      <c r="EV6" s="102"/>
      <c r="EW6" s="102" t="s">
        <v>69</v>
      </c>
      <c r="EX6" s="102"/>
      <c r="EY6" s="102" t="s">
        <v>20</v>
      </c>
      <c r="EZ6" s="102"/>
      <c r="FA6" s="102" t="s">
        <v>69</v>
      </c>
      <c r="FB6" s="102"/>
      <c r="FC6" s="102" t="s">
        <v>20</v>
      </c>
      <c r="FD6" s="102"/>
      <c r="FE6" s="102" t="s">
        <v>69</v>
      </c>
      <c r="FF6" s="102"/>
      <c r="FG6" s="102" t="s">
        <v>20</v>
      </c>
      <c r="FH6" s="102"/>
      <c r="FI6" s="102" t="s">
        <v>69</v>
      </c>
      <c r="FJ6" s="102"/>
      <c r="FK6" s="102" t="s">
        <v>20</v>
      </c>
      <c r="FL6" s="102"/>
      <c r="FM6" s="102" t="s">
        <v>69</v>
      </c>
      <c r="FN6" s="102"/>
      <c r="FO6" s="102" t="s">
        <v>20</v>
      </c>
      <c r="FP6" s="102"/>
      <c r="FQ6" s="102" t="s">
        <v>69</v>
      </c>
      <c r="FR6" s="102"/>
      <c r="FS6" s="102" t="s">
        <v>20</v>
      </c>
      <c r="FT6" s="102"/>
      <c r="FU6" s="102" t="s">
        <v>69</v>
      </c>
      <c r="FV6" s="102"/>
      <c r="FW6" s="102" t="s">
        <v>20</v>
      </c>
      <c r="FX6" s="102"/>
      <c r="FY6" s="102" t="s">
        <v>69</v>
      </c>
      <c r="FZ6" s="102"/>
      <c r="GA6" s="102" t="s">
        <v>20</v>
      </c>
      <c r="GB6" s="102"/>
      <c r="GC6" s="102" t="s">
        <v>69</v>
      </c>
      <c r="GD6" s="102"/>
      <c r="GE6" s="102" t="s">
        <v>20</v>
      </c>
      <c r="GF6" s="102"/>
      <c r="GG6" s="102" t="s">
        <v>69</v>
      </c>
      <c r="GH6" s="102"/>
      <c r="GI6" s="102" t="s">
        <v>20</v>
      </c>
      <c r="GJ6" s="102"/>
      <c r="GK6" s="102" t="s">
        <v>69</v>
      </c>
      <c r="GL6" s="102"/>
      <c r="GM6" s="102" t="s">
        <v>20</v>
      </c>
      <c r="GN6" s="102"/>
      <c r="GO6" s="102" t="s">
        <v>69</v>
      </c>
      <c r="GP6" s="102"/>
      <c r="GQ6" s="102" t="s">
        <v>20</v>
      </c>
      <c r="GR6" s="102"/>
      <c r="GS6" s="102" t="s">
        <v>69</v>
      </c>
      <c r="GT6" s="102"/>
      <c r="GU6" s="102" t="s">
        <v>20</v>
      </c>
      <c r="GV6" s="102"/>
      <c r="GW6" s="102" t="s">
        <v>69</v>
      </c>
      <c r="GX6" s="102"/>
      <c r="GY6" s="102" t="s">
        <v>20</v>
      </c>
      <c r="GZ6" s="102"/>
      <c r="HA6" s="102" t="s">
        <v>69</v>
      </c>
      <c r="HB6" s="102"/>
      <c r="HC6" s="102" t="s">
        <v>20</v>
      </c>
      <c r="HD6" s="102"/>
      <c r="HE6" s="102" t="s">
        <v>69</v>
      </c>
      <c r="HF6" s="102"/>
      <c r="HG6" s="102" t="s">
        <v>20</v>
      </c>
      <c r="HH6" s="102"/>
      <c r="HI6" s="102" t="s">
        <v>69</v>
      </c>
      <c r="HJ6" s="102"/>
      <c r="HK6" s="102" t="s">
        <v>20</v>
      </c>
      <c r="HL6" s="102"/>
      <c r="HM6" s="102" t="s">
        <v>69</v>
      </c>
      <c r="HN6" s="102"/>
      <c r="HO6" s="102" t="s">
        <v>20</v>
      </c>
      <c r="HP6" s="102"/>
      <c r="HQ6" s="102" t="s">
        <v>69</v>
      </c>
      <c r="HR6" s="102"/>
      <c r="HS6" s="102" t="s">
        <v>20</v>
      </c>
      <c r="HT6" s="102"/>
      <c r="HU6" s="102" t="s">
        <v>69</v>
      </c>
      <c r="HV6" s="102"/>
      <c r="HW6" s="102" t="s">
        <v>20</v>
      </c>
      <c r="HX6" s="102"/>
      <c r="HY6" s="102" t="s">
        <v>69</v>
      </c>
      <c r="HZ6" s="102"/>
      <c r="IA6" s="102" t="s">
        <v>20</v>
      </c>
      <c r="IB6" s="102"/>
      <c r="IC6" s="102" t="s">
        <v>69</v>
      </c>
      <c r="ID6" s="102"/>
      <c r="IE6" s="102" t="s">
        <v>20</v>
      </c>
      <c r="IF6" s="102"/>
      <c r="IG6" s="102" t="s">
        <v>69</v>
      </c>
      <c r="IH6" s="102"/>
      <c r="II6" s="102" t="s">
        <v>20</v>
      </c>
      <c r="IJ6" s="102"/>
      <c r="IK6" s="102" t="s">
        <v>69</v>
      </c>
      <c r="IL6" s="102"/>
      <c r="IM6" s="111" t="s">
        <v>70</v>
      </c>
      <c r="IN6" s="111"/>
    </row>
    <row r="7" spans="1:248" s="28" customFormat="1" ht="15" hidden="1" customHeight="1" x14ac:dyDescent="0.2">
      <c r="A7" s="110"/>
      <c r="B7" s="102"/>
      <c r="C7" s="102">
        <v>19</v>
      </c>
      <c r="D7" s="102"/>
      <c r="E7" s="102">
        <v>23</v>
      </c>
      <c r="F7" s="102"/>
      <c r="G7" s="102">
        <v>19</v>
      </c>
      <c r="H7" s="102"/>
      <c r="I7" s="102">
        <v>23</v>
      </c>
      <c r="J7" s="102"/>
      <c r="K7" s="102">
        <v>19</v>
      </c>
      <c r="L7" s="102"/>
      <c r="M7" s="102">
        <v>23</v>
      </c>
      <c r="N7" s="102"/>
      <c r="O7" s="102">
        <v>19</v>
      </c>
      <c r="P7" s="102"/>
      <c r="Q7" s="102">
        <v>23</v>
      </c>
      <c r="R7" s="102"/>
      <c r="S7" s="102">
        <v>19</v>
      </c>
      <c r="T7" s="102"/>
      <c r="U7" s="102">
        <v>23</v>
      </c>
      <c r="V7" s="102"/>
      <c r="W7" s="102">
        <v>19</v>
      </c>
      <c r="X7" s="102"/>
      <c r="Y7" s="102">
        <v>23</v>
      </c>
      <c r="Z7" s="102"/>
      <c r="AA7" s="102">
        <v>19</v>
      </c>
      <c r="AB7" s="102"/>
      <c r="AC7" s="102">
        <v>23</v>
      </c>
      <c r="AD7" s="102"/>
      <c r="AE7" s="102">
        <v>19</v>
      </c>
      <c r="AF7" s="102"/>
      <c r="AG7" s="102">
        <v>23</v>
      </c>
      <c r="AH7" s="102"/>
      <c r="AI7" s="102">
        <v>19</v>
      </c>
      <c r="AJ7" s="102"/>
      <c r="AK7" s="102">
        <v>23</v>
      </c>
      <c r="AL7" s="102"/>
      <c r="AM7" s="102">
        <v>19</v>
      </c>
      <c r="AN7" s="102"/>
      <c r="AO7" s="102">
        <v>23</v>
      </c>
      <c r="AP7" s="102"/>
      <c r="AQ7" s="102">
        <v>19</v>
      </c>
      <c r="AR7" s="102"/>
      <c r="AS7" s="102">
        <v>23</v>
      </c>
      <c r="AT7" s="102"/>
      <c r="AU7" s="102">
        <v>19</v>
      </c>
      <c r="AV7" s="102"/>
      <c r="AW7" s="102">
        <v>23</v>
      </c>
      <c r="AX7" s="102"/>
      <c r="AY7" s="102">
        <v>19</v>
      </c>
      <c r="AZ7" s="102"/>
      <c r="BA7" s="102">
        <v>23</v>
      </c>
      <c r="BB7" s="102"/>
      <c r="BC7" s="102">
        <v>19</v>
      </c>
      <c r="BD7" s="102"/>
      <c r="BE7" s="102">
        <v>23</v>
      </c>
      <c r="BF7" s="102"/>
      <c r="BG7" s="102">
        <v>19</v>
      </c>
      <c r="BH7" s="102"/>
      <c r="BI7" s="102">
        <v>23</v>
      </c>
      <c r="BJ7" s="102"/>
      <c r="BK7" s="102">
        <v>19</v>
      </c>
      <c r="BL7" s="102"/>
      <c r="BM7" s="102">
        <v>23</v>
      </c>
      <c r="BN7" s="102"/>
      <c r="BO7" s="102">
        <v>19</v>
      </c>
      <c r="BP7" s="102"/>
      <c r="BQ7" s="102">
        <v>23</v>
      </c>
      <c r="BR7" s="102"/>
      <c r="BS7" s="102">
        <v>19</v>
      </c>
      <c r="BT7" s="102"/>
      <c r="BU7" s="102">
        <v>23</v>
      </c>
      <c r="BV7" s="102"/>
      <c r="BW7" s="102">
        <v>19</v>
      </c>
      <c r="BX7" s="102"/>
      <c r="BY7" s="102">
        <v>23</v>
      </c>
      <c r="BZ7" s="102"/>
      <c r="CA7" s="102">
        <v>19</v>
      </c>
      <c r="CB7" s="102"/>
      <c r="CC7" s="102">
        <v>23</v>
      </c>
      <c r="CD7" s="102"/>
      <c r="CE7" s="102">
        <v>19</v>
      </c>
      <c r="CF7" s="102"/>
      <c r="CG7" s="102">
        <v>23</v>
      </c>
      <c r="CH7" s="102"/>
      <c r="CI7" s="102">
        <v>19</v>
      </c>
      <c r="CJ7" s="102"/>
      <c r="CK7" s="102">
        <v>23</v>
      </c>
      <c r="CL7" s="102"/>
      <c r="CM7" s="102">
        <v>19</v>
      </c>
      <c r="CN7" s="102"/>
      <c r="CO7" s="102">
        <v>23</v>
      </c>
      <c r="CP7" s="102"/>
      <c r="CQ7" s="102">
        <v>19</v>
      </c>
      <c r="CR7" s="102"/>
      <c r="CS7" s="102">
        <v>23</v>
      </c>
      <c r="CT7" s="102"/>
      <c r="CU7" s="102">
        <v>19</v>
      </c>
      <c r="CV7" s="102"/>
      <c r="CW7" s="102">
        <v>23</v>
      </c>
      <c r="CX7" s="102"/>
      <c r="CY7" s="102">
        <v>19</v>
      </c>
      <c r="CZ7" s="102"/>
      <c r="DA7" s="102">
        <v>23</v>
      </c>
      <c r="DB7" s="102"/>
      <c r="DC7" s="102">
        <v>19</v>
      </c>
      <c r="DD7" s="102"/>
      <c r="DE7" s="102">
        <v>23</v>
      </c>
      <c r="DF7" s="102"/>
      <c r="DG7" s="102">
        <v>19</v>
      </c>
      <c r="DH7" s="102"/>
      <c r="DI7" s="102">
        <v>23</v>
      </c>
      <c r="DJ7" s="102"/>
      <c r="DK7" s="102">
        <v>19</v>
      </c>
      <c r="DL7" s="102"/>
      <c r="DM7" s="102">
        <v>23</v>
      </c>
      <c r="DN7" s="102"/>
      <c r="DO7" s="102">
        <v>19</v>
      </c>
      <c r="DP7" s="102"/>
      <c r="DQ7" s="102">
        <v>23</v>
      </c>
      <c r="DR7" s="102"/>
      <c r="DS7" s="102">
        <v>19</v>
      </c>
      <c r="DT7" s="102"/>
      <c r="DU7" s="102">
        <v>23</v>
      </c>
      <c r="DV7" s="102"/>
      <c r="DW7" s="102">
        <v>19</v>
      </c>
      <c r="DX7" s="102"/>
      <c r="DY7" s="102">
        <v>23</v>
      </c>
      <c r="DZ7" s="102"/>
      <c r="EA7" s="102">
        <v>19</v>
      </c>
      <c r="EB7" s="102"/>
      <c r="EC7" s="102">
        <v>23</v>
      </c>
      <c r="ED7" s="102"/>
      <c r="EE7" s="102">
        <v>19</v>
      </c>
      <c r="EF7" s="102"/>
      <c r="EG7" s="102">
        <v>23</v>
      </c>
      <c r="EH7" s="102"/>
      <c r="EI7" s="102">
        <v>19</v>
      </c>
      <c r="EJ7" s="102"/>
      <c r="EK7" s="102">
        <v>23</v>
      </c>
      <c r="EL7" s="102"/>
      <c r="EM7" s="102">
        <v>19</v>
      </c>
      <c r="EN7" s="102"/>
      <c r="EO7" s="102">
        <v>23</v>
      </c>
      <c r="EP7" s="102"/>
      <c r="EQ7" s="102">
        <v>19</v>
      </c>
      <c r="ER7" s="102"/>
      <c r="ES7" s="102">
        <v>23</v>
      </c>
      <c r="ET7" s="102"/>
      <c r="EU7" s="102">
        <v>19</v>
      </c>
      <c r="EV7" s="102"/>
      <c r="EW7" s="102">
        <v>23</v>
      </c>
      <c r="EX7" s="102"/>
      <c r="EY7" s="102">
        <v>19</v>
      </c>
      <c r="EZ7" s="102"/>
      <c r="FA7" s="102">
        <v>23</v>
      </c>
      <c r="FB7" s="102"/>
      <c r="FC7" s="102">
        <v>19</v>
      </c>
      <c r="FD7" s="102"/>
      <c r="FE7" s="102">
        <v>23</v>
      </c>
      <c r="FF7" s="102"/>
      <c r="FG7" s="102">
        <v>19</v>
      </c>
      <c r="FH7" s="102"/>
      <c r="FI7" s="102">
        <v>23</v>
      </c>
      <c r="FJ7" s="102"/>
      <c r="FK7" s="102">
        <v>19</v>
      </c>
      <c r="FL7" s="102"/>
      <c r="FM7" s="102">
        <v>23</v>
      </c>
      <c r="FN7" s="102"/>
      <c r="FO7" s="102">
        <v>19</v>
      </c>
      <c r="FP7" s="102"/>
      <c r="FQ7" s="102">
        <v>23</v>
      </c>
      <c r="FR7" s="102"/>
      <c r="FS7" s="102">
        <v>19</v>
      </c>
      <c r="FT7" s="102"/>
      <c r="FU7" s="102">
        <v>23</v>
      </c>
      <c r="FV7" s="102"/>
      <c r="FW7" s="102">
        <v>19</v>
      </c>
      <c r="FX7" s="102"/>
      <c r="FY7" s="102">
        <v>23</v>
      </c>
      <c r="FZ7" s="102"/>
      <c r="GA7" s="102">
        <v>19</v>
      </c>
      <c r="GB7" s="102"/>
      <c r="GC7" s="102">
        <v>23</v>
      </c>
      <c r="GD7" s="102"/>
      <c r="GE7" s="102">
        <v>19</v>
      </c>
      <c r="GF7" s="102"/>
      <c r="GG7" s="102">
        <v>23</v>
      </c>
      <c r="GH7" s="102"/>
      <c r="GI7" s="102">
        <v>19</v>
      </c>
      <c r="GJ7" s="102"/>
      <c r="GK7" s="102">
        <v>23</v>
      </c>
      <c r="GL7" s="102"/>
      <c r="GM7" s="102">
        <v>19</v>
      </c>
      <c r="GN7" s="102"/>
      <c r="GO7" s="102">
        <v>23</v>
      </c>
      <c r="GP7" s="102"/>
      <c r="GQ7" s="102">
        <v>19</v>
      </c>
      <c r="GR7" s="102"/>
      <c r="GS7" s="102">
        <v>23</v>
      </c>
      <c r="GT7" s="102"/>
      <c r="GU7" s="102">
        <v>19</v>
      </c>
      <c r="GV7" s="102"/>
      <c r="GW7" s="102">
        <v>23</v>
      </c>
      <c r="GX7" s="102"/>
      <c r="GY7" s="102">
        <v>19</v>
      </c>
      <c r="GZ7" s="102"/>
      <c r="HA7" s="102">
        <v>23</v>
      </c>
      <c r="HB7" s="102"/>
      <c r="HC7" s="102">
        <v>19</v>
      </c>
      <c r="HD7" s="102"/>
      <c r="HE7" s="102">
        <v>23</v>
      </c>
      <c r="HF7" s="102"/>
      <c r="HG7" s="102">
        <v>19</v>
      </c>
      <c r="HH7" s="102"/>
      <c r="HI7" s="102">
        <v>23</v>
      </c>
      <c r="HJ7" s="102"/>
      <c r="HK7" s="102">
        <v>19</v>
      </c>
      <c r="HL7" s="102"/>
      <c r="HM7" s="102">
        <v>23</v>
      </c>
      <c r="HN7" s="102"/>
      <c r="HO7" s="102">
        <v>19</v>
      </c>
      <c r="HP7" s="102"/>
      <c r="HQ7" s="102">
        <v>23</v>
      </c>
      <c r="HR7" s="102"/>
      <c r="HS7" s="102">
        <v>19</v>
      </c>
      <c r="HT7" s="102"/>
      <c r="HU7" s="102">
        <v>23</v>
      </c>
      <c r="HV7" s="102"/>
      <c r="HW7" s="102">
        <v>19</v>
      </c>
      <c r="HX7" s="102"/>
      <c r="HY7" s="102">
        <v>23</v>
      </c>
      <c r="HZ7" s="102"/>
      <c r="IA7" s="102">
        <v>19</v>
      </c>
      <c r="IB7" s="102"/>
      <c r="IC7" s="102">
        <v>23</v>
      </c>
      <c r="ID7" s="102"/>
      <c r="IE7" s="102">
        <v>19</v>
      </c>
      <c r="IF7" s="102"/>
      <c r="IG7" s="102">
        <v>23</v>
      </c>
      <c r="IH7" s="102"/>
      <c r="II7" s="111"/>
      <c r="IJ7" s="111"/>
      <c r="IK7" s="111"/>
      <c r="IL7" s="111"/>
      <c r="IM7" s="111"/>
      <c r="IN7" s="111"/>
    </row>
    <row r="8" spans="1:248" s="33" customFormat="1" ht="23.4" customHeight="1" x14ac:dyDescent="0.2">
      <c r="A8" s="31"/>
      <c r="B8" s="32"/>
      <c r="C8" s="32" t="s">
        <v>71</v>
      </c>
      <c r="D8" s="32" t="s">
        <v>72</v>
      </c>
      <c r="E8" s="32" t="s">
        <v>71</v>
      </c>
      <c r="F8" s="32" t="s">
        <v>72</v>
      </c>
      <c r="G8" s="32" t="s">
        <v>71</v>
      </c>
      <c r="H8" s="32" t="s">
        <v>72</v>
      </c>
      <c r="I8" s="32" t="s">
        <v>71</v>
      </c>
      <c r="J8" s="32" t="s">
        <v>72</v>
      </c>
      <c r="K8" s="32" t="s">
        <v>71</v>
      </c>
      <c r="L8" s="32" t="s">
        <v>72</v>
      </c>
      <c r="M8" s="32" t="s">
        <v>71</v>
      </c>
      <c r="N8" s="32" t="s">
        <v>72</v>
      </c>
      <c r="O8" s="32" t="s">
        <v>71</v>
      </c>
      <c r="P8" s="32" t="s">
        <v>72</v>
      </c>
      <c r="Q8" s="32" t="s">
        <v>71</v>
      </c>
      <c r="R8" s="32" t="s">
        <v>72</v>
      </c>
      <c r="S8" s="32" t="s">
        <v>71</v>
      </c>
      <c r="T8" s="32" t="s">
        <v>72</v>
      </c>
      <c r="U8" s="32" t="s">
        <v>71</v>
      </c>
      <c r="V8" s="32" t="s">
        <v>72</v>
      </c>
      <c r="W8" s="32" t="s">
        <v>71</v>
      </c>
      <c r="X8" s="32" t="s">
        <v>72</v>
      </c>
      <c r="Y8" s="32" t="s">
        <v>71</v>
      </c>
      <c r="Z8" s="32" t="s">
        <v>72</v>
      </c>
      <c r="AA8" s="32" t="s">
        <v>71</v>
      </c>
      <c r="AB8" s="32" t="s">
        <v>72</v>
      </c>
      <c r="AC8" s="32" t="s">
        <v>71</v>
      </c>
      <c r="AD8" s="32" t="s">
        <v>72</v>
      </c>
      <c r="AE8" s="32" t="s">
        <v>71</v>
      </c>
      <c r="AF8" s="32" t="s">
        <v>72</v>
      </c>
      <c r="AG8" s="32" t="s">
        <v>71</v>
      </c>
      <c r="AH8" s="32" t="s">
        <v>72</v>
      </c>
      <c r="AI8" s="32" t="s">
        <v>71</v>
      </c>
      <c r="AJ8" s="32" t="s">
        <v>72</v>
      </c>
      <c r="AK8" s="32" t="s">
        <v>71</v>
      </c>
      <c r="AL8" s="32" t="s">
        <v>72</v>
      </c>
      <c r="AM8" s="32" t="s">
        <v>71</v>
      </c>
      <c r="AN8" s="32" t="s">
        <v>72</v>
      </c>
      <c r="AO8" s="32" t="s">
        <v>71</v>
      </c>
      <c r="AP8" s="32" t="s">
        <v>72</v>
      </c>
      <c r="AQ8" s="32" t="s">
        <v>71</v>
      </c>
      <c r="AR8" s="32" t="s">
        <v>72</v>
      </c>
      <c r="AS8" s="32" t="s">
        <v>71</v>
      </c>
      <c r="AT8" s="32" t="s">
        <v>72</v>
      </c>
      <c r="AU8" s="32" t="s">
        <v>71</v>
      </c>
      <c r="AV8" s="32" t="s">
        <v>72</v>
      </c>
      <c r="AW8" s="32" t="s">
        <v>71</v>
      </c>
      <c r="AX8" s="32" t="s">
        <v>72</v>
      </c>
      <c r="AY8" s="32" t="s">
        <v>71</v>
      </c>
      <c r="AZ8" s="32" t="s">
        <v>72</v>
      </c>
      <c r="BA8" s="32" t="s">
        <v>71</v>
      </c>
      <c r="BB8" s="32" t="s">
        <v>72</v>
      </c>
      <c r="BC8" s="32" t="s">
        <v>71</v>
      </c>
      <c r="BD8" s="32" t="s">
        <v>72</v>
      </c>
      <c r="BE8" s="32" t="s">
        <v>71</v>
      </c>
      <c r="BF8" s="32" t="s">
        <v>72</v>
      </c>
      <c r="BG8" s="32" t="s">
        <v>71</v>
      </c>
      <c r="BH8" s="32" t="s">
        <v>72</v>
      </c>
      <c r="BI8" s="32" t="s">
        <v>71</v>
      </c>
      <c r="BJ8" s="32" t="s">
        <v>72</v>
      </c>
      <c r="BK8" s="32" t="s">
        <v>71</v>
      </c>
      <c r="BL8" s="32" t="s">
        <v>72</v>
      </c>
      <c r="BM8" s="32" t="s">
        <v>71</v>
      </c>
      <c r="BN8" s="32" t="s">
        <v>72</v>
      </c>
      <c r="BO8" s="32" t="s">
        <v>71</v>
      </c>
      <c r="BP8" s="32" t="s">
        <v>72</v>
      </c>
      <c r="BQ8" s="32" t="s">
        <v>71</v>
      </c>
      <c r="BR8" s="32" t="s">
        <v>72</v>
      </c>
      <c r="BS8" s="32" t="s">
        <v>71</v>
      </c>
      <c r="BT8" s="32" t="s">
        <v>72</v>
      </c>
      <c r="BU8" s="32" t="s">
        <v>71</v>
      </c>
      <c r="BV8" s="32" t="s">
        <v>72</v>
      </c>
      <c r="BW8" s="32" t="s">
        <v>71</v>
      </c>
      <c r="BX8" s="32" t="s">
        <v>72</v>
      </c>
      <c r="BY8" s="32" t="s">
        <v>71</v>
      </c>
      <c r="BZ8" s="32" t="s">
        <v>72</v>
      </c>
      <c r="CA8" s="32" t="s">
        <v>71</v>
      </c>
      <c r="CB8" s="32" t="s">
        <v>72</v>
      </c>
      <c r="CC8" s="32" t="s">
        <v>71</v>
      </c>
      <c r="CD8" s="32" t="s">
        <v>72</v>
      </c>
      <c r="CE8" s="32" t="s">
        <v>71</v>
      </c>
      <c r="CF8" s="32" t="s">
        <v>72</v>
      </c>
      <c r="CG8" s="32" t="s">
        <v>71</v>
      </c>
      <c r="CH8" s="32" t="s">
        <v>72</v>
      </c>
      <c r="CI8" s="32" t="s">
        <v>71</v>
      </c>
      <c r="CJ8" s="32" t="s">
        <v>72</v>
      </c>
      <c r="CK8" s="32" t="s">
        <v>71</v>
      </c>
      <c r="CL8" s="32" t="s">
        <v>72</v>
      </c>
      <c r="CM8" s="32" t="s">
        <v>71</v>
      </c>
      <c r="CN8" s="32" t="s">
        <v>72</v>
      </c>
      <c r="CO8" s="32" t="s">
        <v>71</v>
      </c>
      <c r="CP8" s="32" t="s">
        <v>72</v>
      </c>
      <c r="CQ8" s="32" t="s">
        <v>71</v>
      </c>
      <c r="CR8" s="32" t="s">
        <v>72</v>
      </c>
      <c r="CS8" s="32" t="s">
        <v>71</v>
      </c>
      <c r="CT8" s="32" t="s">
        <v>72</v>
      </c>
      <c r="CU8" s="32" t="s">
        <v>71</v>
      </c>
      <c r="CV8" s="32" t="s">
        <v>72</v>
      </c>
      <c r="CW8" s="32" t="s">
        <v>71</v>
      </c>
      <c r="CX8" s="32" t="s">
        <v>72</v>
      </c>
      <c r="CY8" s="32" t="s">
        <v>71</v>
      </c>
      <c r="CZ8" s="32" t="s">
        <v>72</v>
      </c>
      <c r="DA8" s="32" t="s">
        <v>71</v>
      </c>
      <c r="DB8" s="32" t="s">
        <v>72</v>
      </c>
      <c r="DC8" s="32" t="s">
        <v>71</v>
      </c>
      <c r="DD8" s="32" t="s">
        <v>72</v>
      </c>
      <c r="DE8" s="32" t="s">
        <v>71</v>
      </c>
      <c r="DF8" s="32" t="s">
        <v>72</v>
      </c>
      <c r="DG8" s="32" t="s">
        <v>71</v>
      </c>
      <c r="DH8" s="32" t="s">
        <v>72</v>
      </c>
      <c r="DI8" s="32" t="s">
        <v>71</v>
      </c>
      <c r="DJ8" s="32" t="s">
        <v>72</v>
      </c>
      <c r="DK8" s="32" t="s">
        <v>71</v>
      </c>
      <c r="DL8" s="32" t="s">
        <v>72</v>
      </c>
      <c r="DM8" s="32" t="s">
        <v>71</v>
      </c>
      <c r="DN8" s="32" t="s">
        <v>72</v>
      </c>
      <c r="DO8" s="32" t="s">
        <v>71</v>
      </c>
      <c r="DP8" s="32" t="s">
        <v>72</v>
      </c>
      <c r="DQ8" s="32" t="s">
        <v>71</v>
      </c>
      <c r="DR8" s="32" t="s">
        <v>72</v>
      </c>
      <c r="DS8" s="32" t="s">
        <v>71</v>
      </c>
      <c r="DT8" s="32" t="s">
        <v>72</v>
      </c>
      <c r="DU8" s="32" t="s">
        <v>71</v>
      </c>
      <c r="DV8" s="32" t="s">
        <v>72</v>
      </c>
      <c r="DW8" s="32" t="s">
        <v>71</v>
      </c>
      <c r="DX8" s="32" t="s">
        <v>72</v>
      </c>
      <c r="DY8" s="32" t="s">
        <v>71</v>
      </c>
      <c r="DZ8" s="32" t="s">
        <v>72</v>
      </c>
      <c r="EA8" s="32" t="s">
        <v>71</v>
      </c>
      <c r="EB8" s="32" t="s">
        <v>72</v>
      </c>
      <c r="EC8" s="32" t="s">
        <v>71</v>
      </c>
      <c r="ED8" s="32" t="s">
        <v>72</v>
      </c>
      <c r="EE8" s="32" t="s">
        <v>71</v>
      </c>
      <c r="EF8" s="32" t="s">
        <v>72</v>
      </c>
      <c r="EG8" s="32" t="s">
        <v>71</v>
      </c>
      <c r="EH8" s="32" t="s">
        <v>72</v>
      </c>
      <c r="EI8" s="32" t="s">
        <v>71</v>
      </c>
      <c r="EJ8" s="32" t="s">
        <v>72</v>
      </c>
      <c r="EK8" s="32" t="s">
        <v>71</v>
      </c>
      <c r="EL8" s="32" t="s">
        <v>72</v>
      </c>
      <c r="EM8" s="32" t="s">
        <v>71</v>
      </c>
      <c r="EN8" s="32" t="s">
        <v>72</v>
      </c>
      <c r="EO8" s="32" t="s">
        <v>71</v>
      </c>
      <c r="EP8" s="32" t="s">
        <v>72</v>
      </c>
      <c r="EQ8" s="32" t="s">
        <v>71</v>
      </c>
      <c r="ER8" s="32" t="s">
        <v>72</v>
      </c>
      <c r="ES8" s="32" t="s">
        <v>71</v>
      </c>
      <c r="ET8" s="32" t="s">
        <v>72</v>
      </c>
      <c r="EU8" s="32" t="s">
        <v>71</v>
      </c>
      <c r="EV8" s="32" t="s">
        <v>72</v>
      </c>
      <c r="EW8" s="32" t="s">
        <v>71</v>
      </c>
      <c r="EX8" s="32" t="s">
        <v>72</v>
      </c>
      <c r="EY8" s="32" t="s">
        <v>71</v>
      </c>
      <c r="EZ8" s="32" t="s">
        <v>72</v>
      </c>
      <c r="FA8" s="32" t="s">
        <v>71</v>
      </c>
      <c r="FB8" s="32" t="s">
        <v>72</v>
      </c>
      <c r="FC8" s="32" t="s">
        <v>71</v>
      </c>
      <c r="FD8" s="32" t="s">
        <v>72</v>
      </c>
      <c r="FE8" s="32" t="s">
        <v>71</v>
      </c>
      <c r="FF8" s="32" t="s">
        <v>72</v>
      </c>
      <c r="FG8" s="32" t="s">
        <v>71</v>
      </c>
      <c r="FH8" s="32" t="s">
        <v>72</v>
      </c>
      <c r="FI8" s="32" t="s">
        <v>71</v>
      </c>
      <c r="FJ8" s="32" t="s">
        <v>72</v>
      </c>
      <c r="FK8" s="32" t="s">
        <v>71</v>
      </c>
      <c r="FL8" s="32" t="s">
        <v>72</v>
      </c>
      <c r="FM8" s="32" t="s">
        <v>71</v>
      </c>
      <c r="FN8" s="32" t="s">
        <v>72</v>
      </c>
      <c r="FO8" s="32" t="s">
        <v>71</v>
      </c>
      <c r="FP8" s="32" t="s">
        <v>72</v>
      </c>
      <c r="FQ8" s="32" t="s">
        <v>71</v>
      </c>
      <c r="FR8" s="32" t="s">
        <v>72</v>
      </c>
      <c r="FS8" s="32" t="s">
        <v>71</v>
      </c>
      <c r="FT8" s="32" t="s">
        <v>72</v>
      </c>
      <c r="FU8" s="32" t="s">
        <v>71</v>
      </c>
      <c r="FV8" s="32" t="s">
        <v>72</v>
      </c>
      <c r="FW8" s="32" t="s">
        <v>71</v>
      </c>
      <c r="FX8" s="32" t="s">
        <v>72</v>
      </c>
      <c r="FY8" s="32" t="s">
        <v>71</v>
      </c>
      <c r="FZ8" s="32" t="s">
        <v>72</v>
      </c>
      <c r="GA8" s="32" t="s">
        <v>71</v>
      </c>
      <c r="GB8" s="32" t="s">
        <v>72</v>
      </c>
      <c r="GC8" s="32" t="s">
        <v>71</v>
      </c>
      <c r="GD8" s="32" t="s">
        <v>72</v>
      </c>
      <c r="GE8" s="32" t="s">
        <v>71</v>
      </c>
      <c r="GF8" s="32" t="s">
        <v>72</v>
      </c>
      <c r="GG8" s="32" t="s">
        <v>71</v>
      </c>
      <c r="GH8" s="32" t="s">
        <v>72</v>
      </c>
      <c r="GI8" s="32" t="s">
        <v>71</v>
      </c>
      <c r="GJ8" s="32" t="s">
        <v>72</v>
      </c>
      <c r="GK8" s="32" t="s">
        <v>71</v>
      </c>
      <c r="GL8" s="32" t="s">
        <v>72</v>
      </c>
      <c r="GM8" s="32" t="s">
        <v>71</v>
      </c>
      <c r="GN8" s="32" t="s">
        <v>72</v>
      </c>
      <c r="GO8" s="32" t="s">
        <v>71</v>
      </c>
      <c r="GP8" s="32" t="s">
        <v>72</v>
      </c>
      <c r="GQ8" s="32" t="s">
        <v>71</v>
      </c>
      <c r="GR8" s="32" t="s">
        <v>72</v>
      </c>
      <c r="GS8" s="32" t="s">
        <v>71</v>
      </c>
      <c r="GT8" s="32" t="s">
        <v>72</v>
      </c>
      <c r="GU8" s="32" t="s">
        <v>71</v>
      </c>
      <c r="GV8" s="32" t="s">
        <v>72</v>
      </c>
      <c r="GW8" s="32" t="s">
        <v>71</v>
      </c>
      <c r="GX8" s="32" t="s">
        <v>72</v>
      </c>
      <c r="GY8" s="32" t="s">
        <v>71</v>
      </c>
      <c r="GZ8" s="32" t="s">
        <v>72</v>
      </c>
      <c r="HA8" s="32" t="s">
        <v>71</v>
      </c>
      <c r="HB8" s="32" t="s">
        <v>72</v>
      </c>
      <c r="HC8" s="32" t="s">
        <v>71</v>
      </c>
      <c r="HD8" s="32" t="s">
        <v>72</v>
      </c>
      <c r="HE8" s="32" t="s">
        <v>71</v>
      </c>
      <c r="HF8" s="32" t="s">
        <v>72</v>
      </c>
      <c r="HG8" s="32" t="s">
        <v>71</v>
      </c>
      <c r="HH8" s="32" t="s">
        <v>72</v>
      </c>
      <c r="HI8" s="32" t="s">
        <v>71</v>
      </c>
      <c r="HJ8" s="32" t="s">
        <v>72</v>
      </c>
      <c r="HK8" s="32" t="s">
        <v>71</v>
      </c>
      <c r="HL8" s="32" t="s">
        <v>72</v>
      </c>
      <c r="HM8" s="32" t="s">
        <v>71</v>
      </c>
      <c r="HN8" s="32" t="s">
        <v>72</v>
      </c>
      <c r="HO8" s="32" t="s">
        <v>71</v>
      </c>
      <c r="HP8" s="32" t="s">
        <v>72</v>
      </c>
      <c r="HQ8" s="32" t="s">
        <v>71</v>
      </c>
      <c r="HR8" s="32" t="s">
        <v>72</v>
      </c>
      <c r="HS8" s="32" t="s">
        <v>71</v>
      </c>
      <c r="HT8" s="32" t="s">
        <v>72</v>
      </c>
      <c r="HU8" s="32" t="s">
        <v>71</v>
      </c>
      <c r="HV8" s="32" t="s">
        <v>72</v>
      </c>
      <c r="HW8" s="32" t="s">
        <v>71</v>
      </c>
      <c r="HX8" s="32" t="s">
        <v>72</v>
      </c>
      <c r="HY8" s="32" t="s">
        <v>71</v>
      </c>
      <c r="HZ8" s="32" t="s">
        <v>72</v>
      </c>
      <c r="IA8" s="32" t="s">
        <v>71</v>
      </c>
      <c r="IB8" s="32" t="s">
        <v>72</v>
      </c>
      <c r="IC8" s="32" t="s">
        <v>71</v>
      </c>
      <c r="ID8" s="32" t="s">
        <v>72</v>
      </c>
      <c r="IE8" s="32" t="s">
        <v>71</v>
      </c>
      <c r="IF8" s="32" t="s">
        <v>72</v>
      </c>
      <c r="IG8" s="32" t="s">
        <v>71</v>
      </c>
      <c r="IH8" s="32" t="s">
        <v>72</v>
      </c>
      <c r="II8" s="32" t="s">
        <v>71</v>
      </c>
      <c r="IJ8" s="32" t="s">
        <v>72</v>
      </c>
      <c r="IK8" s="32" t="s">
        <v>71</v>
      </c>
      <c r="IL8" s="32" t="s">
        <v>72</v>
      </c>
      <c r="IM8" s="32" t="s">
        <v>71</v>
      </c>
      <c r="IN8" s="32" t="s">
        <v>72</v>
      </c>
    </row>
    <row r="9" spans="1:248" s="28" customFormat="1" ht="13.95" customHeight="1" x14ac:dyDescent="0.2">
      <c r="A9" s="34">
        <v>3</v>
      </c>
      <c r="B9" s="35" t="s">
        <v>104</v>
      </c>
      <c r="C9" s="36"/>
      <c r="D9" s="36">
        <f>'Норматив '!$E$623</f>
        <v>7514</v>
      </c>
      <c r="E9" s="36"/>
      <c r="F9" s="36">
        <f>'Норматив '!$E$624</f>
        <v>4935</v>
      </c>
      <c r="G9" s="36"/>
      <c r="H9" s="36">
        <f>'Норматив '!$F$623</f>
        <v>15780</v>
      </c>
      <c r="I9" s="36"/>
      <c r="J9" s="36">
        <f>'Норматив '!$F$624</f>
        <v>10363</v>
      </c>
      <c r="K9" s="36"/>
      <c r="L9" s="36">
        <f>'Норматив '!$G$623</f>
        <v>18034</v>
      </c>
      <c r="M9" s="36"/>
      <c r="N9" s="36">
        <f>'Норматив '!$G$624</f>
        <v>11844</v>
      </c>
      <c r="O9" s="36"/>
      <c r="P9" s="36">
        <f>'Норматив '!$H$623</f>
        <v>21040</v>
      </c>
      <c r="Q9" s="36"/>
      <c r="R9" s="36">
        <f>'Норматив '!$H$624</f>
        <v>13818</v>
      </c>
      <c r="S9" s="36"/>
      <c r="T9" s="36">
        <f>'Норматив '!$I$623</f>
        <v>21040</v>
      </c>
      <c r="U9" s="36"/>
      <c r="V9" s="36">
        <f>'Норматив '!$I$624</f>
        <v>13818</v>
      </c>
      <c r="W9" s="36"/>
      <c r="X9" s="36">
        <f>'Норматив '!$E$625</f>
        <v>7514</v>
      </c>
      <c r="Y9" s="36"/>
      <c r="Z9" s="36">
        <f>'Норматив '!$E$626</f>
        <v>7402</v>
      </c>
      <c r="AA9" s="36"/>
      <c r="AB9" s="36">
        <f>'Норматив '!$F$625</f>
        <v>15780</v>
      </c>
      <c r="AC9" s="36"/>
      <c r="AD9" s="36">
        <f>'Норматив '!$F$626</f>
        <v>15545</v>
      </c>
      <c r="AE9" s="36"/>
      <c r="AF9" s="36">
        <f>'Норматив '!$G$625</f>
        <v>18034</v>
      </c>
      <c r="AG9" s="36"/>
      <c r="AH9" s="36">
        <f>'Норматив '!$G$626</f>
        <v>17766</v>
      </c>
      <c r="AI9" s="36"/>
      <c r="AJ9" s="36">
        <f>'Норматив '!$H$625</f>
        <v>21040</v>
      </c>
      <c r="AK9" s="36"/>
      <c r="AL9" s="36">
        <f>'Норматив '!$H$626</f>
        <v>20727</v>
      </c>
      <c r="AM9" s="36"/>
      <c r="AN9" s="36">
        <f>'Норматив '!$I$625</f>
        <v>21040</v>
      </c>
      <c r="AO9" s="36"/>
      <c r="AP9" s="36">
        <f>'Норматив '!$I$626</f>
        <v>20727</v>
      </c>
      <c r="AQ9" s="36"/>
      <c r="AR9" s="36">
        <f>'Норматив '!$E$627</f>
        <v>7514</v>
      </c>
      <c r="AS9" s="36"/>
      <c r="AT9" s="36">
        <f>'Норматив '!$E$628</f>
        <v>4935</v>
      </c>
      <c r="AU9" s="36"/>
      <c r="AV9" s="36">
        <f>'Норматив '!$F$627</f>
        <v>15780</v>
      </c>
      <c r="AW9" s="36"/>
      <c r="AX9" s="36">
        <f>'Норматив '!$F$628</f>
        <v>10363</v>
      </c>
      <c r="AY9" s="36"/>
      <c r="AZ9" s="36">
        <f>'Норматив '!$G$627</f>
        <v>18034</v>
      </c>
      <c r="BA9" s="36"/>
      <c r="BB9" s="36">
        <f>'Норматив '!$G$628</f>
        <v>11844</v>
      </c>
      <c r="BC9" s="36"/>
      <c r="BD9" s="36">
        <f>'Норматив '!$H$627</f>
        <v>21040</v>
      </c>
      <c r="BE9" s="36"/>
      <c r="BF9" s="36">
        <f>'Норматив '!$H$628</f>
        <v>13818</v>
      </c>
      <c r="BG9" s="36"/>
      <c r="BH9" s="36">
        <f>'Норматив '!$I$627</f>
        <v>21040</v>
      </c>
      <c r="BI9" s="36"/>
      <c r="BJ9" s="36">
        <f>'Норматив '!$I$628</f>
        <v>13818</v>
      </c>
      <c r="BK9" s="36"/>
      <c r="BL9" s="36">
        <f>'Норматив '!$E$629</f>
        <v>7514</v>
      </c>
      <c r="BM9" s="36"/>
      <c r="BN9" s="36">
        <f>'Норматив '!$E$630</f>
        <v>7402</v>
      </c>
      <c r="BO9" s="36"/>
      <c r="BP9" s="36">
        <f>'Норматив '!$F$629</f>
        <v>15780</v>
      </c>
      <c r="BQ9" s="36"/>
      <c r="BR9" s="36">
        <f>'Норматив '!$F$630</f>
        <v>15545</v>
      </c>
      <c r="BS9" s="36"/>
      <c r="BT9" s="36">
        <f>'Норматив '!$G$629</f>
        <v>18034</v>
      </c>
      <c r="BU9" s="36"/>
      <c r="BV9" s="36">
        <f>'Норматив '!$G$630</f>
        <v>17766</v>
      </c>
      <c r="BW9" s="36"/>
      <c r="BX9" s="36">
        <f>'Норматив '!$H$629</f>
        <v>21040</v>
      </c>
      <c r="BY9" s="36"/>
      <c r="BZ9" s="36">
        <f>'Норматив '!$H$630</f>
        <v>20727</v>
      </c>
      <c r="CA9" s="36"/>
      <c r="CB9" s="36">
        <f>'Норматив '!$I$629</f>
        <v>21040</v>
      </c>
      <c r="CC9" s="36"/>
      <c r="CD9" s="36">
        <f>'Норматив '!$I$630</f>
        <v>20727</v>
      </c>
      <c r="CE9" s="36"/>
      <c r="CF9" s="36">
        <f>'Норматив '!$E$631</f>
        <v>7514</v>
      </c>
      <c r="CG9" s="36"/>
      <c r="CH9" s="36">
        <f>'Норматив '!$E$632</f>
        <v>4935</v>
      </c>
      <c r="CI9" s="36"/>
      <c r="CJ9" s="36">
        <f>'Норматив '!$F$631</f>
        <v>15780</v>
      </c>
      <c r="CK9" s="36"/>
      <c r="CL9" s="36">
        <f>'Норматив '!$F$632</f>
        <v>10363</v>
      </c>
      <c r="CM9" s="36"/>
      <c r="CN9" s="36">
        <f>'Норматив '!$G$631</f>
        <v>18034</v>
      </c>
      <c r="CO9" s="36"/>
      <c r="CP9" s="36">
        <f>'Норматив '!$G$632</f>
        <v>11844</v>
      </c>
      <c r="CQ9" s="36"/>
      <c r="CR9" s="36">
        <f>'Норматив '!$H$631</f>
        <v>21040</v>
      </c>
      <c r="CS9" s="36"/>
      <c r="CT9" s="36">
        <f>'Норматив '!$H$632</f>
        <v>13818</v>
      </c>
      <c r="CU9" s="36"/>
      <c r="CV9" s="36">
        <f>'Норматив '!$I$631</f>
        <v>21040</v>
      </c>
      <c r="CW9" s="36"/>
      <c r="CX9" s="36">
        <f>'Норматив '!$I$632</f>
        <v>13818</v>
      </c>
      <c r="CY9" s="36"/>
      <c r="CZ9" s="36">
        <f>'Норматив '!$E$633</f>
        <v>7514</v>
      </c>
      <c r="DA9" s="36"/>
      <c r="DB9" s="36">
        <f>'Норматив '!$E$634</f>
        <v>7402</v>
      </c>
      <c r="DC9" s="36"/>
      <c r="DD9" s="36">
        <f>'Норматив '!$F$633</f>
        <v>15780</v>
      </c>
      <c r="DE9" s="36"/>
      <c r="DF9" s="36">
        <f>'Норматив '!$F$634</f>
        <v>15545</v>
      </c>
      <c r="DG9" s="36"/>
      <c r="DH9" s="36">
        <f>'Норматив '!$G$633</f>
        <v>18034</v>
      </c>
      <c r="DI9" s="36"/>
      <c r="DJ9" s="36">
        <f>'Норматив '!$G$634</f>
        <v>17766</v>
      </c>
      <c r="DK9" s="36"/>
      <c r="DL9" s="36">
        <f>'Норматив '!$H$633</f>
        <v>21040</v>
      </c>
      <c r="DM9" s="36"/>
      <c r="DN9" s="36">
        <f>'Норматив '!$H$634</f>
        <v>20727</v>
      </c>
      <c r="DO9" s="36"/>
      <c r="DP9" s="36">
        <f>'Норматив '!$I$633</f>
        <v>21040</v>
      </c>
      <c r="DQ9" s="36"/>
      <c r="DR9" s="36">
        <f>'Норматив '!$I$634</f>
        <v>20727</v>
      </c>
      <c r="DS9" s="36"/>
      <c r="DT9" s="36">
        <f>'Норматив '!$E$635</f>
        <v>7514</v>
      </c>
      <c r="DU9" s="36"/>
      <c r="DV9" s="36">
        <f>'Норматив '!$E$636</f>
        <v>4354</v>
      </c>
      <c r="DW9" s="36"/>
      <c r="DX9" s="36">
        <f>'Норматив '!$F$635</f>
        <v>15780</v>
      </c>
      <c r="DY9" s="36"/>
      <c r="DZ9" s="36">
        <f>'Норматив '!$F$636</f>
        <v>9144</v>
      </c>
      <c r="EA9" s="36"/>
      <c r="EB9" s="36">
        <f>'Норматив '!$G$635</f>
        <v>18034</v>
      </c>
      <c r="EC9" s="36"/>
      <c r="ED9" s="36">
        <f>'Норматив '!$G$636</f>
        <v>10450</v>
      </c>
      <c r="EE9" s="36"/>
      <c r="EF9" s="36">
        <f>'Норматив '!$H$635</f>
        <v>21040</v>
      </c>
      <c r="EG9" s="36"/>
      <c r="EH9" s="36">
        <f>'Норматив '!$H$636</f>
        <v>12192</v>
      </c>
      <c r="EI9" s="36"/>
      <c r="EJ9" s="36">
        <f>'Норматив '!$I$635</f>
        <v>21040</v>
      </c>
      <c r="EK9" s="36"/>
      <c r="EL9" s="36">
        <f>'Норматив '!$I$636</f>
        <v>12192</v>
      </c>
      <c r="EM9" s="36"/>
      <c r="EN9" s="36">
        <f>'Норматив '!$E$637</f>
        <v>7514</v>
      </c>
      <c r="EO9" s="36"/>
      <c r="EP9" s="36">
        <f>'Норматив '!$E$638</f>
        <v>4935</v>
      </c>
      <c r="EQ9" s="36"/>
      <c r="ER9" s="36">
        <f>'Норматив '!$F$637</f>
        <v>15780</v>
      </c>
      <c r="ES9" s="36"/>
      <c r="ET9" s="36">
        <f>'Норматив '!$F$638</f>
        <v>10363</v>
      </c>
      <c r="EU9" s="36"/>
      <c r="EV9" s="36">
        <f>'Норматив '!$G$637</f>
        <v>18034</v>
      </c>
      <c r="EW9" s="36"/>
      <c r="EX9" s="36">
        <f>'Норматив '!$G$638</f>
        <v>11844</v>
      </c>
      <c r="EY9" s="36"/>
      <c r="EZ9" s="36">
        <f>'Норматив '!$H$637</f>
        <v>21040</v>
      </c>
      <c r="FA9" s="36"/>
      <c r="FB9" s="36">
        <f>'Норматив '!$H$638</f>
        <v>13818</v>
      </c>
      <c r="FC9" s="36"/>
      <c r="FD9" s="36">
        <f>'Норматив '!$I$637</f>
        <v>21040</v>
      </c>
      <c r="FE9" s="36"/>
      <c r="FF9" s="36">
        <f>'Норматив '!$I$638</f>
        <v>13818</v>
      </c>
      <c r="FG9" s="36"/>
      <c r="FH9" s="36">
        <f>'Норматив '!$E$639</f>
        <v>0</v>
      </c>
      <c r="FI9" s="36"/>
      <c r="FJ9" s="36">
        <f>'Норматив '!$E$640</f>
        <v>7402</v>
      </c>
      <c r="FK9" s="36"/>
      <c r="FL9" s="36">
        <f>'Норматив '!$F$639</f>
        <v>0</v>
      </c>
      <c r="FM9" s="36"/>
      <c r="FN9" s="36">
        <f>'Норматив '!$F$640</f>
        <v>15545</v>
      </c>
      <c r="FO9" s="36"/>
      <c r="FP9" s="36">
        <f>'Норматив '!$G$639</f>
        <v>0</v>
      </c>
      <c r="FQ9" s="36"/>
      <c r="FR9" s="36">
        <f>'Норматив '!$G$640</f>
        <v>17766</v>
      </c>
      <c r="FS9" s="36"/>
      <c r="FT9" s="36">
        <f>'Норматив '!$H$639</f>
        <v>0</v>
      </c>
      <c r="FU9" s="36"/>
      <c r="FV9" s="36">
        <f>'Норматив '!$H$640</f>
        <v>20727</v>
      </c>
      <c r="FW9" s="36"/>
      <c r="FX9" s="36">
        <f>'Норматив '!$I$639</f>
        <v>0</v>
      </c>
      <c r="FY9" s="36"/>
      <c r="FZ9" s="36">
        <f>'Норматив '!$I$640</f>
        <v>20727</v>
      </c>
      <c r="GA9" s="36"/>
      <c r="GB9" s="36">
        <f>'Норматив '!$E$641</f>
        <v>7514</v>
      </c>
      <c r="GC9" s="36"/>
      <c r="GD9" s="36">
        <f>'Норматив '!$E$642</f>
        <v>7402</v>
      </c>
      <c r="GE9" s="36"/>
      <c r="GF9" s="36">
        <f>'Норматив '!$F$641</f>
        <v>15780</v>
      </c>
      <c r="GG9" s="36"/>
      <c r="GH9" s="36">
        <f>'Норматив '!$F$642</f>
        <v>15545</v>
      </c>
      <c r="GI9" s="36"/>
      <c r="GJ9" s="36">
        <f>'Норматив '!$G$641</f>
        <v>18034</v>
      </c>
      <c r="GK9" s="36"/>
      <c r="GL9" s="36">
        <f>'Норматив '!$G$642</f>
        <v>17766</v>
      </c>
      <c r="GM9" s="36"/>
      <c r="GN9" s="36">
        <f>'Норматив '!$H$641</f>
        <v>21040</v>
      </c>
      <c r="GO9" s="36"/>
      <c r="GP9" s="36">
        <f>'Норматив '!$H$642</f>
        <v>20727</v>
      </c>
      <c r="GQ9" s="36"/>
      <c r="GR9" s="36">
        <f>'Норматив '!$I$641</f>
        <v>21040</v>
      </c>
      <c r="GS9" s="36"/>
      <c r="GT9" s="36">
        <f>'Норматив '!$I$642</f>
        <v>20727</v>
      </c>
      <c r="GU9" s="36"/>
      <c r="GV9" s="36">
        <f>'Норматив '!$E$643</f>
        <v>7514</v>
      </c>
      <c r="GW9" s="36"/>
      <c r="GX9" s="36">
        <f>'Норматив '!$E$644</f>
        <v>0</v>
      </c>
      <c r="GY9" s="36"/>
      <c r="GZ9" s="36">
        <f>'Норматив '!$F$643</f>
        <v>15780</v>
      </c>
      <c r="HA9" s="36"/>
      <c r="HB9" s="36">
        <f>'Норматив '!$F$644</f>
        <v>0</v>
      </c>
      <c r="HC9" s="36"/>
      <c r="HD9" s="36">
        <f>'Норматив '!$G$643</f>
        <v>18034</v>
      </c>
      <c r="HE9" s="36"/>
      <c r="HF9" s="36">
        <f>'Норматив '!$G$644</f>
        <v>0</v>
      </c>
      <c r="HG9" s="36"/>
      <c r="HH9" s="36">
        <f>'Норматив '!$H$643</f>
        <v>21040</v>
      </c>
      <c r="HI9" s="36"/>
      <c r="HJ9" s="36">
        <f>'Норматив '!$H$644</f>
        <v>0</v>
      </c>
      <c r="HK9" s="36"/>
      <c r="HL9" s="36">
        <f>'Норматив '!$I$643</f>
        <v>21040</v>
      </c>
      <c r="HM9" s="36"/>
      <c r="HN9" s="36">
        <f>'Норматив '!$I$644</f>
        <v>0</v>
      </c>
      <c r="HO9" s="36"/>
      <c r="HP9" s="36"/>
      <c r="HQ9" s="36"/>
      <c r="HR9" s="36"/>
      <c r="HS9" s="36"/>
      <c r="HT9" s="36"/>
      <c r="HU9" s="36"/>
      <c r="HV9" s="36"/>
      <c r="HW9" s="36"/>
      <c r="HX9" s="36"/>
      <c r="HY9" s="36"/>
      <c r="HZ9" s="36"/>
      <c r="IA9" s="36"/>
      <c r="IB9" s="36"/>
      <c r="IC9" s="36"/>
      <c r="ID9" s="36"/>
      <c r="IE9" s="36"/>
      <c r="IF9" s="36"/>
      <c r="IG9" s="36"/>
      <c r="IH9" s="36"/>
      <c r="II9" s="36"/>
      <c r="IJ9" s="36"/>
      <c r="IK9" s="36"/>
      <c r="IL9" s="36"/>
      <c r="IM9" s="36"/>
      <c r="IN9" s="36"/>
    </row>
    <row r="10" spans="1:248" s="28" customFormat="1" ht="13.2" hidden="1" customHeight="1" x14ac:dyDescent="0.2">
      <c r="A10" s="34">
        <v>5</v>
      </c>
      <c r="B10" s="35" t="s">
        <v>74</v>
      </c>
      <c r="C10" s="36"/>
      <c r="D10" s="36">
        <f>'Норматив '!$E$623</f>
        <v>7514</v>
      </c>
      <c r="E10" s="36"/>
      <c r="F10" s="36">
        <f>'Норматив '!$E$624</f>
        <v>4935</v>
      </c>
      <c r="G10" s="36"/>
      <c r="H10" s="36">
        <f>'Норматив '!$F$623</f>
        <v>15780</v>
      </c>
      <c r="I10" s="36"/>
      <c r="J10" s="36">
        <f>'Норматив '!$F$624</f>
        <v>10363</v>
      </c>
      <c r="K10" s="36"/>
      <c r="L10" s="36">
        <f>'Норматив '!$G$623</f>
        <v>18034</v>
      </c>
      <c r="M10" s="36"/>
      <c r="N10" s="36">
        <f>'Норматив '!$G$624</f>
        <v>11844</v>
      </c>
      <c r="O10" s="36"/>
      <c r="P10" s="36">
        <f>'Норматив '!$H$623</f>
        <v>21040</v>
      </c>
      <c r="Q10" s="36"/>
      <c r="R10" s="36">
        <f>'Норматив '!$H$624</f>
        <v>13818</v>
      </c>
      <c r="S10" s="36"/>
      <c r="T10" s="36">
        <f>'Норматив '!$I$623</f>
        <v>21040</v>
      </c>
      <c r="U10" s="36"/>
      <c r="V10" s="36">
        <f>'Норматив '!$I$624</f>
        <v>13818</v>
      </c>
      <c r="W10" s="36"/>
      <c r="X10" s="36">
        <f>'Норматив '!$E$625</f>
        <v>7514</v>
      </c>
      <c r="Y10" s="36"/>
      <c r="Z10" s="36">
        <f>'Норматив '!$E$626</f>
        <v>7402</v>
      </c>
      <c r="AA10" s="36"/>
      <c r="AB10" s="36">
        <f>'Норматив '!$F$625</f>
        <v>15780</v>
      </c>
      <c r="AC10" s="36"/>
      <c r="AD10" s="36">
        <f>'Норматив '!$F$626</f>
        <v>15545</v>
      </c>
      <c r="AE10" s="36"/>
      <c r="AF10" s="36">
        <f>'Норматив '!$G$625</f>
        <v>18034</v>
      </c>
      <c r="AG10" s="36"/>
      <c r="AH10" s="36">
        <f>'Норматив '!$G$626</f>
        <v>17766</v>
      </c>
      <c r="AI10" s="36"/>
      <c r="AJ10" s="36">
        <f>'Норматив '!$H$625</f>
        <v>21040</v>
      </c>
      <c r="AK10" s="36"/>
      <c r="AL10" s="36">
        <f>'Норматив '!$H$626</f>
        <v>20727</v>
      </c>
      <c r="AM10" s="36"/>
      <c r="AN10" s="36">
        <f>'Норматив '!$I$625</f>
        <v>21040</v>
      </c>
      <c r="AO10" s="36"/>
      <c r="AP10" s="36">
        <f>'Норматив '!$I$626</f>
        <v>20727</v>
      </c>
      <c r="AQ10" s="36"/>
      <c r="AR10" s="36">
        <f>'Норматив '!$E$627</f>
        <v>7514</v>
      </c>
      <c r="AS10" s="36"/>
      <c r="AT10" s="36">
        <f>'Норматив '!$E$628</f>
        <v>4935</v>
      </c>
      <c r="AU10" s="36"/>
      <c r="AV10" s="36">
        <f>'Норматив '!$F$627</f>
        <v>15780</v>
      </c>
      <c r="AW10" s="36"/>
      <c r="AX10" s="36">
        <f>'Норматив '!$F$628</f>
        <v>10363</v>
      </c>
      <c r="AY10" s="36"/>
      <c r="AZ10" s="36">
        <f>'Норматив '!$G$627</f>
        <v>18034</v>
      </c>
      <c r="BA10" s="36"/>
      <c r="BB10" s="36">
        <f>'Норматив '!$G$628</f>
        <v>11844</v>
      </c>
      <c r="BC10" s="36"/>
      <c r="BD10" s="36">
        <f>'Норматив '!$H$627</f>
        <v>21040</v>
      </c>
      <c r="BE10" s="36"/>
      <c r="BF10" s="36">
        <f>'Норматив '!$H$628</f>
        <v>13818</v>
      </c>
      <c r="BG10" s="36"/>
      <c r="BH10" s="36">
        <f>'Норматив '!$I$627</f>
        <v>21040</v>
      </c>
      <c r="BI10" s="36"/>
      <c r="BJ10" s="36">
        <f>'Норматив '!$I$628</f>
        <v>13818</v>
      </c>
      <c r="BK10" s="36"/>
      <c r="BL10" s="36">
        <f>'Норматив '!$E$629</f>
        <v>7514</v>
      </c>
      <c r="BM10" s="36"/>
      <c r="BN10" s="36">
        <f>'Норматив '!$E$630</f>
        <v>7402</v>
      </c>
      <c r="BO10" s="36"/>
      <c r="BP10" s="36">
        <f>'Норматив '!$F$629</f>
        <v>15780</v>
      </c>
      <c r="BQ10" s="36"/>
      <c r="BR10" s="36">
        <f>'Норматив '!$F$630</f>
        <v>15545</v>
      </c>
      <c r="BS10" s="36"/>
      <c r="BT10" s="36">
        <f>'Норматив '!$G$629</f>
        <v>18034</v>
      </c>
      <c r="BU10" s="36"/>
      <c r="BV10" s="36">
        <f>'Норматив '!$G$630</f>
        <v>17766</v>
      </c>
      <c r="BW10" s="36"/>
      <c r="BX10" s="36">
        <f>'Норматив '!$H$629</f>
        <v>21040</v>
      </c>
      <c r="BY10" s="36"/>
      <c r="BZ10" s="36">
        <f>'Норматив '!$H$630</f>
        <v>20727</v>
      </c>
      <c r="CA10" s="36"/>
      <c r="CB10" s="36">
        <f>'Норматив '!$I$629</f>
        <v>21040</v>
      </c>
      <c r="CC10" s="36"/>
      <c r="CD10" s="36">
        <f>'Норматив '!$I$630</f>
        <v>20727</v>
      </c>
      <c r="CE10" s="36"/>
      <c r="CF10" s="36">
        <f>'Норматив '!$E$631</f>
        <v>7514</v>
      </c>
      <c r="CG10" s="36"/>
      <c r="CH10" s="36">
        <f>'Норматив '!$E$632</f>
        <v>4935</v>
      </c>
      <c r="CI10" s="36"/>
      <c r="CJ10" s="36">
        <f>'Норматив '!$F$631</f>
        <v>15780</v>
      </c>
      <c r="CK10" s="36"/>
      <c r="CL10" s="36">
        <f>'Норматив '!$F$632</f>
        <v>10363</v>
      </c>
      <c r="CM10" s="36"/>
      <c r="CN10" s="36">
        <f>'Норматив '!$G$631</f>
        <v>18034</v>
      </c>
      <c r="CO10" s="36"/>
      <c r="CP10" s="36">
        <f>'Норматив '!$G$632</f>
        <v>11844</v>
      </c>
      <c r="CQ10" s="36"/>
      <c r="CR10" s="36">
        <f>'Норматив '!$H$631</f>
        <v>21040</v>
      </c>
      <c r="CS10" s="36"/>
      <c r="CT10" s="36">
        <f>'Норматив '!$H$632</f>
        <v>13818</v>
      </c>
      <c r="CU10" s="36"/>
      <c r="CV10" s="36">
        <f>'Норматив '!$I$631</f>
        <v>21040</v>
      </c>
      <c r="CW10" s="36"/>
      <c r="CX10" s="36">
        <f>'Норматив '!$I$632</f>
        <v>13818</v>
      </c>
      <c r="CY10" s="36"/>
      <c r="CZ10" s="36">
        <f>'Норматив '!$E$633</f>
        <v>7514</v>
      </c>
      <c r="DA10" s="36"/>
      <c r="DB10" s="36">
        <f>'Норматив '!$E$634</f>
        <v>7402</v>
      </c>
      <c r="DC10" s="36"/>
      <c r="DD10" s="36">
        <f>'Норматив '!$F$633</f>
        <v>15780</v>
      </c>
      <c r="DE10" s="36"/>
      <c r="DF10" s="36">
        <f>'Норматив '!$F$634</f>
        <v>15545</v>
      </c>
      <c r="DG10" s="36"/>
      <c r="DH10" s="36">
        <f>'Норматив '!$G$633</f>
        <v>18034</v>
      </c>
      <c r="DI10" s="36"/>
      <c r="DJ10" s="36">
        <f>'Норматив '!$G$634</f>
        <v>17766</v>
      </c>
      <c r="DK10" s="36"/>
      <c r="DL10" s="36">
        <f>'Норматив '!$H$633</f>
        <v>21040</v>
      </c>
      <c r="DM10" s="36"/>
      <c r="DN10" s="36">
        <f>'Норматив '!$H$634</f>
        <v>20727</v>
      </c>
      <c r="DO10" s="36"/>
      <c r="DP10" s="36">
        <f>'Норматив '!$I$633</f>
        <v>21040</v>
      </c>
      <c r="DQ10" s="36"/>
      <c r="DR10" s="36">
        <f>'Норматив '!$I$634</f>
        <v>20727</v>
      </c>
      <c r="DS10" s="36"/>
      <c r="DT10" s="36">
        <f>'Норматив '!$E$635</f>
        <v>7514</v>
      </c>
      <c r="DU10" s="36"/>
      <c r="DV10" s="36">
        <f>'Норматив '!$E$636</f>
        <v>4354</v>
      </c>
      <c r="DW10" s="36"/>
      <c r="DX10" s="36">
        <f>'Норматив '!$F$635</f>
        <v>15780</v>
      </c>
      <c r="DY10" s="36"/>
      <c r="DZ10" s="36">
        <f>'Норматив '!$F$636</f>
        <v>9144</v>
      </c>
      <c r="EA10" s="36"/>
      <c r="EB10" s="36">
        <f>'Норматив '!$G$635</f>
        <v>18034</v>
      </c>
      <c r="EC10" s="36"/>
      <c r="ED10" s="36">
        <f>'Норматив '!$G$636</f>
        <v>10450</v>
      </c>
      <c r="EE10" s="36"/>
      <c r="EF10" s="36">
        <f>'Норматив '!$H$635</f>
        <v>21040</v>
      </c>
      <c r="EG10" s="36"/>
      <c r="EH10" s="36">
        <f>'Норматив '!$H$636</f>
        <v>12192</v>
      </c>
      <c r="EI10" s="36"/>
      <c r="EJ10" s="36">
        <f>'Норматив '!$I$635</f>
        <v>21040</v>
      </c>
      <c r="EK10" s="36"/>
      <c r="EL10" s="36">
        <f>'Норматив '!$I$636</f>
        <v>12192</v>
      </c>
      <c r="EM10" s="36"/>
      <c r="EN10" s="36">
        <f>'Норматив '!$E$637</f>
        <v>7514</v>
      </c>
      <c r="EO10" s="36"/>
      <c r="EP10" s="36">
        <f>'Норматив '!$E$638</f>
        <v>4935</v>
      </c>
      <c r="EQ10" s="36"/>
      <c r="ER10" s="36">
        <f>'Норматив '!$F$637</f>
        <v>15780</v>
      </c>
      <c r="ES10" s="36"/>
      <c r="ET10" s="36">
        <f>'Норматив '!$F$638</f>
        <v>10363</v>
      </c>
      <c r="EU10" s="36"/>
      <c r="EV10" s="36">
        <f>'Норматив '!$G$637</f>
        <v>18034</v>
      </c>
      <c r="EW10" s="36"/>
      <c r="EX10" s="36">
        <f>'Норматив '!$G$638</f>
        <v>11844</v>
      </c>
      <c r="EY10" s="36"/>
      <c r="EZ10" s="36">
        <f>'Норматив '!$H$637</f>
        <v>21040</v>
      </c>
      <c r="FA10" s="36"/>
      <c r="FB10" s="36">
        <f>'Норматив '!$H$638</f>
        <v>13818</v>
      </c>
      <c r="FC10" s="36"/>
      <c r="FD10" s="36">
        <f>'Норматив '!$I$637</f>
        <v>21040</v>
      </c>
      <c r="FE10" s="36"/>
      <c r="FF10" s="36">
        <f>'Норматив '!$I$638</f>
        <v>13818</v>
      </c>
      <c r="FG10" s="36"/>
      <c r="FH10" s="36">
        <f>'Норматив '!$E$639</f>
        <v>0</v>
      </c>
      <c r="FI10" s="36"/>
      <c r="FJ10" s="36">
        <f>'Норматив '!$E$640</f>
        <v>7402</v>
      </c>
      <c r="FK10" s="36"/>
      <c r="FL10" s="36">
        <f>'Норматив '!$F$639</f>
        <v>0</v>
      </c>
      <c r="FM10" s="36"/>
      <c r="FN10" s="36">
        <f>'Норматив '!$F$640</f>
        <v>15545</v>
      </c>
      <c r="FO10" s="36"/>
      <c r="FP10" s="36">
        <f>'Норматив '!$G$639</f>
        <v>0</v>
      </c>
      <c r="FQ10" s="36"/>
      <c r="FR10" s="36">
        <f>'Норматив '!$G$640</f>
        <v>17766</v>
      </c>
      <c r="FS10" s="36"/>
      <c r="FT10" s="36">
        <f>'Норматив '!$H$639</f>
        <v>0</v>
      </c>
      <c r="FU10" s="36"/>
      <c r="FV10" s="36">
        <f>'Норматив '!$H$640</f>
        <v>20727</v>
      </c>
      <c r="FW10" s="36"/>
      <c r="FX10" s="36">
        <f>'Норматив '!$I$639</f>
        <v>0</v>
      </c>
      <c r="FY10" s="36"/>
      <c r="FZ10" s="36">
        <f>'Норматив '!$I$640</f>
        <v>20727</v>
      </c>
      <c r="GA10" s="36"/>
      <c r="GB10" s="36">
        <f>'Норматив '!$E$641</f>
        <v>7514</v>
      </c>
      <c r="GC10" s="36"/>
      <c r="GD10" s="36">
        <f>'Норматив '!$E$642</f>
        <v>7402</v>
      </c>
      <c r="GE10" s="36"/>
      <c r="GF10" s="36">
        <f>'Норматив '!$F$641</f>
        <v>15780</v>
      </c>
      <c r="GG10" s="36"/>
      <c r="GH10" s="36">
        <f>'Норматив '!$F$642</f>
        <v>15545</v>
      </c>
      <c r="GI10" s="36"/>
      <c r="GJ10" s="36">
        <f>'Норматив '!$G$641</f>
        <v>18034</v>
      </c>
      <c r="GK10" s="36"/>
      <c r="GL10" s="36">
        <f>'Норматив '!$G$642</f>
        <v>17766</v>
      </c>
      <c r="GM10" s="36"/>
      <c r="GN10" s="36">
        <f>'Норматив '!$H$641</f>
        <v>21040</v>
      </c>
      <c r="GO10" s="36"/>
      <c r="GP10" s="36">
        <f>'Норматив '!$H$642</f>
        <v>20727</v>
      </c>
      <c r="GQ10" s="36"/>
      <c r="GR10" s="36">
        <f>'Норматив '!$I$641</f>
        <v>21040</v>
      </c>
      <c r="GS10" s="36"/>
      <c r="GT10" s="36">
        <f>'Норматив '!$I$642</f>
        <v>20727</v>
      </c>
      <c r="GU10" s="36"/>
      <c r="GV10" s="36">
        <f>'Норматив '!$E$643</f>
        <v>7514</v>
      </c>
      <c r="GW10" s="36"/>
      <c r="GX10" s="36">
        <f>'Норматив '!$E$644</f>
        <v>0</v>
      </c>
      <c r="GY10" s="36"/>
      <c r="GZ10" s="36">
        <f>'Норматив '!$F$643</f>
        <v>15780</v>
      </c>
      <c r="HA10" s="36"/>
      <c r="HB10" s="36">
        <f>'Норматив '!$F$644</f>
        <v>0</v>
      </c>
      <c r="HC10" s="36"/>
      <c r="HD10" s="36">
        <f>'Норматив '!$G$643</f>
        <v>18034</v>
      </c>
      <c r="HE10" s="36"/>
      <c r="HF10" s="36">
        <f>'Норматив '!$G$644</f>
        <v>0</v>
      </c>
      <c r="HG10" s="36"/>
      <c r="HH10" s="36">
        <f>'Норматив '!$H$643</f>
        <v>21040</v>
      </c>
      <c r="HI10" s="36"/>
      <c r="HJ10" s="36">
        <f>'Норматив '!$H$644</f>
        <v>0</v>
      </c>
      <c r="HK10" s="36"/>
      <c r="HL10" s="36">
        <f>'Норматив '!$I$643</f>
        <v>21040</v>
      </c>
      <c r="HM10" s="36"/>
      <c r="HN10" s="36">
        <f>'Норматив '!$I$644</f>
        <v>0</v>
      </c>
      <c r="HO10" s="36"/>
      <c r="HP10" s="36"/>
      <c r="HQ10" s="36"/>
      <c r="HR10" s="36"/>
      <c r="HS10" s="36"/>
      <c r="HT10" s="36"/>
      <c r="HU10" s="36"/>
      <c r="HV10" s="36"/>
      <c r="HW10" s="36"/>
      <c r="HX10" s="36"/>
      <c r="HY10" s="36"/>
      <c r="HZ10" s="36"/>
      <c r="IA10" s="36"/>
      <c r="IB10" s="36"/>
      <c r="IC10" s="36"/>
      <c r="ID10" s="36"/>
      <c r="IE10" s="36"/>
      <c r="IF10" s="36"/>
      <c r="IG10" s="36"/>
      <c r="IH10" s="36"/>
      <c r="II10" s="36"/>
      <c r="IJ10" s="36"/>
      <c r="IK10" s="36"/>
      <c r="IL10" s="36"/>
      <c r="IM10" s="36"/>
      <c r="IN10" s="36"/>
    </row>
    <row r="11" spans="1:248" s="28" customFormat="1" ht="11.4" hidden="1" customHeight="1" x14ac:dyDescent="0.2">
      <c r="A11" s="34">
        <v>4</v>
      </c>
      <c r="B11" s="35" t="s">
        <v>75</v>
      </c>
      <c r="C11" s="36"/>
      <c r="D11" s="36">
        <f>'Норматив '!$E$623</f>
        <v>7514</v>
      </c>
      <c r="E11" s="36"/>
      <c r="F11" s="36">
        <f>'Норматив '!$E$624</f>
        <v>4935</v>
      </c>
      <c r="G11" s="36"/>
      <c r="H11" s="36">
        <f>'Норматив '!$F$623</f>
        <v>15780</v>
      </c>
      <c r="I11" s="36"/>
      <c r="J11" s="36">
        <f>'Норматив '!$F$624</f>
        <v>10363</v>
      </c>
      <c r="K11" s="36"/>
      <c r="L11" s="36">
        <f>'Норматив '!$G$623</f>
        <v>18034</v>
      </c>
      <c r="M11" s="36"/>
      <c r="N11" s="36">
        <f>'Норматив '!$G$624</f>
        <v>11844</v>
      </c>
      <c r="O11" s="36"/>
      <c r="P11" s="36">
        <f>'Норматив '!$H$623</f>
        <v>21040</v>
      </c>
      <c r="Q11" s="36"/>
      <c r="R11" s="36">
        <f>'Норматив '!$H$624</f>
        <v>13818</v>
      </c>
      <c r="S11" s="36"/>
      <c r="T11" s="36">
        <f>'Норматив '!$I$623</f>
        <v>21040</v>
      </c>
      <c r="U11" s="36"/>
      <c r="V11" s="36">
        <f>'Норматив '!$I$624</f>
        <v>13818</v>
      </c>
      <c r="W11" s="36"/>
      <c r="X11" s="36">
        <f>'Норматив '!$E$625</f>
        <v>7514</v>
      </c>
      <c r="Y11" s="36"/>
      <c r="Z11" s="36">
        <f>'Норматив '!$E$626</f>
        <v>7402</v>
      </c>
      <c r="AA11" s="36"/>
      <c r="AB11" s="36">
        <f>'Норматив '!$F$625</f>
        <v>15780</v>
      </c>
      <c r="AC11" s="36"/>
      <c r="AD11" s="36">
        <f>'Норматив '!$F$626</f>
        <v>15545</v>
      </c>
      <c r="AE11" s="36"/>
      <c r="AF11" s="36">
        <f>'Норматив '!$G$625</f>
        <v>18034</v>
      </c>
      <c r="AG11" s="36"/>
      <c r="AH11" s="36">
        <f>'Норматив '!$G$626</f>
        <v>17766</v>
      </c>
      <c r="AI11" s="36"/>
      <c r="AJ11" s="36">
        <f>'Норматив '!$H$625</f>
        <v>21040</v>
      </c>
      <c r="AK11" s="36"/>
      <c r="AL11" s="36">
        <f>'Норматив '!$H$626</f>
        <v>20727</v>
      </c>
      <c r="AM11" s="36"/>
      <c r="AN11" s="36">
        <f>'Норматив '!$I$625</f>
        <v>21040</v>
      </c>
      <c r="AO11" s="36"/>
      <c r="AP11" s="36">
        <f>'Норматив '!$I$626</f>
        <v>20727</v>
      </c>
      <c r="AQ11" s="36"/>
      <c r="AR11" s="36">
        <f>'Норматив '!$E$627</f>
        <v>7514</v>
      </c>
      <c r="AS11" s="36"/>
      <c r="AT11" s="36">
        <f>'Норматив '!$E$628</f>
        <v>4935</v>
      </c>
      <c r="AU11" s="36"/>
      <c r="AV11" s="36">
        <f>'Норматив '!$F$627</f>
        <v>15780</v>
      </c>
      <c r="AW11" s="36"/>
      <c r="AX11" s="36">
        <f>'Норматив '!$F$628</f>
        <v>10363</v>
      </c>
      <c r="AY11" s="36"/>
      <c r="AZ11" s="36">
        <f>'Норматив '!$G$627</f>
        <v>18034</v>
      </c>
      <c r="BA11" s="36"/>
      <c r="BB11" s="36">
        <f>'Норматив '!$G$628</f>
        <v>11844</v>
      </c>
      <c r="BC11" s="36"/>
      <c r="BD11" s="36">
        <f>'Норматив '!$H$627</f>
        <v>21040</v>
      </c>
      <c r="BE11" s="36"/>
      <c r="BF11" s="36">
        <f>'Норматив '!$H$628</f>
        <v>13818</v>
      </c>
      <c r="BG11" s="36"/>
      <c r="BH11" s="36">
        <f>'Норматив '!$I$627</f>
        <v>21040</v>
      </c>
      <c r="BI11" s="36"/>
      <c r="BJ11" s="36">
        <f>'Норматив '!$I$628</f>
        <v>13818</v>
      </c>
      <c r="BK11" s="36"/>
      <c r="BL11" s="36">
        <f>'Норматив '!$E$629</f>
        <v>7514</v>
      </c>
      <c r="BM11" s="36"/>
      <c r="BN11" s="36">
        <f>'Норматив '!$E$630</f>
        <v>7402</v>
      </c>
      <c r="BO11" s="36"/>
      <c r="BP11" s="36">
        <f>'Норматив '!$F$629</f>
        <v>15780</v>
      </c>
      <c r="BQ11" s="36"/>
      <c r="BR11" s="36">
        <f>'Норматив '!$F$630</f>
        <v>15545</v>
      </c>
      <c r="BS11" s="36"/>
      <c r="BT11" s="36">
        <f>'Норматив '!$G$629</f>
        <v>18034</v>
      </c>
      <c r="BU11" s="36"/>
      <c r="BV11" s="36">
        <f>'Норматив '!$G$630</f>
        <v>17766</v>
      </c>
      <c r="BW11" s="36"/>
      <c r="BX11" s="36">
        <f>'Норматив '!$H$629</f>
        <v>21040</v>
      </c>
      <c r="BY11" s="36"/>
      <c r="BZ11" s="36">
        <f>'Норматив '!$H$630</f>
        <v>20727</v>
      </c>
      <c r="CA11" s="36"/>
      <c r="CB11" s="36">
        <f>'Норматив '!$I$629</f>
        <v>21040</v>
      </c>
      <c r="CC11" s="36"/>
      <c r="CD11" s="36">
        <f>'Норматив '!$I$630</f>
        <v>20727</v>
      </c>
      <c r="CE11" s="36"/>
      <c r="CF11" s="36">
        <f>'Норматив '!$E$631</f>
        <v>7514</v>
      </c>
      <c r="CG11" s="36"/>
      <c r="CH11" s="36">
        <f>'Норматив '!$E$632</f>
        <v>4935</v>
      </c>
      <c r="CI11" s="36"/>
      <c r="CJ11" s="36">
        <f>'Норматив '!$F$631</f>
        <v>15780</v>
      </c>
      <c r="CK11" s="36"/>
      <c r="CL11" s="36">
        <f>'Норматив '!$F$632</f>
        <v>10363</v>
      </c>
      <c r="CM11" s="36"/>
      <c r="CN11" s="36">
        <f>'Норматив '!$G$631</f>
        <v>18034</v>
      </c>
      <c r="CO11" s="36"/>
      <c r="CP11" s="36">
        <f>'Норматив '!$G$632</f>
        <v>11844</v>
      </c>
      <c r="CQ11" s="36"/>
      <c r="CR11" s="36">
        <f>'Норматив '!$H$631</f>
        <v>21040</v>
      </c>
      <c r="CS11" s="36"/>
      <c r="CT11" s="36">
        <f>'Норматив '!$H$632</f>
        <v>13818</v>
      </c>
      <c r="CU11" s="36"/>
      <c r="CV11" s="36">
        <f>'Норматив '!$I$631</f>
        <v>21040</v>
      </c>
      <c r="CW11" s="36"/>
      <c r="CX11" s="36">
        <f>'Норматив '!$I$632</f>
        <v>13818</v>
      </c>
      <c r="CY11" s="36"/>
      <c r="CZ11" s="36">
        <f>'Норматив '!$E$633</f>
        <v>7514</v>
      </c>
      <c r="DA11" s="36"/>
      <c r="DB11" s="36">
        <f>'Норматив '!$E$634</f>
        <v>7402</v>
      </c>
      <c r="DC11" s="36"/>
      <c r="DD11" s="36">
        <f>'Норматив '!$F$633</f>
        <v>15780</v>
      </c>
      <c r="DE11" s="36"/>
      <c r="DF11" s="36">
        <f>'Норматив '!$F$634</f>
        <v>15545</v>
      </c>
      <c r="DG11" s="36"/>
      <c r="DH11" s="36">
        <f>'Норматив '!$G$633</f>
        <v>18034</v>
      </c>
      <c r="DI11" s="36"/>
      <c r="DJ11" s="36">
        <f>'Норматив '!$G$634</f>
        <v>17766</v>
      </c>
      <c r="DK11" s="36"/>
      <c r="DL11" s="36">
        <f>'Норматив '!$H$633</f>
        <v>21040</v>
      </c>
      <c r="DM11" s="36"/>
      <c r="DN11" s="36">
        <f>'Норматив '!$H$634</f>
        <v>20727</v>
      </c>
      <c r="DO11" s="36"/>
      <c r="DP11" s="36">
        <f>'Норматив '!$I$633</f>
        <v>21040</v>
      </c>
      <c r="DQ11" s="36"/>
      <c r="DR11" s="36">
        <f>'Норматив '!$I$634</f>
        <v>20727</v>
      </c>
      <c r="DS11" s="36"/>
      <c r="DT11" s="36">
        <f>'Норматив '!$E$635</f>
        <v>7514</v>
      </c>
      <c r="DU11" s="36"/>
      <c r="DV11" s="36">
        <f>'Норматив '!$E$636</f>
        <v>4354</v>
      </c>
      <c r="DW11" s="36"/>
      <c r="DX11" s="36">
        <f>'Норматив '!$F$635</f>
        <v>15780</v>
      </c>
      <c r="DY11" s="36"/>
      <c r="DZ11" s="36">
        <f>'Норматив '!$F$636</f>
        <v>9144</v>
      </c>
      <c r="EA11" s="36"/>
      <c r="EB11" s="36">
        <f>'Норматив '!$G$635</f>
        <v>18034</v>
      </c>
      <c r="EC11" s="36"/>
      <c r="ED11" s="36">
        <f>'Норматив '!$G$636</f>
        <v>10450</v>
      </c>
      <c r="EE11" s="36"/>
      <c r="EF11" s="36">
        <f>'Норматив '!$H$635</f>
        <v>21040</v>
      </c>
      <c r="EG11" s="36"/>
      <c r="EH11" s="36">
        <f>'Норматив '!$H$636</f>
        <v>12192</v>
      </c>
      <c r="EI11" s="36"/>
      <c r="EJ11" s="36">
        <f>'Норматив '!$I$635</f>
        <v>21040</v>
      </c>
      <c r="EK11" s="36"/>
      <c r="EL11" s="36">
        <f>'Норматив '!$I$636</f>
        <v>12192</v>
      </c>
      <c r="EM11" s="36"/>
      <c r="EN11" s="36">
        <f>'Норматив '!$E$637</f>
        <v>7514</v>
      </c>
      <c r="EO11" s="36"/>
      <c r="EP11" s="36">
        <f>'Норматив '!$E$638</f>
        <v>4935</v>
      </c>
      <c r="EQ11" s="36"/>
      <c r="ER11" s="36">
        <f>'Норматив '!$F$637</f>
        <v>15780</v>
      </c>
      <c r="ES11" s="36"/>
      <c r="ET11" s="36">
        <f>'Норматив '!$F$638</f>
        <v>10363</v>
      </c>
      <c r="EU11" s="36"/>
      <c r="EV11" s="36">
        <f>'Норматив '!$G$637</f>
        <v>18034</v>
      </c>
      <c r="EW11" s="36"/>
      <c r="EX11" s="36">
        <f>'Норматив '!$G$638</f>
        <v>11844</v>
      </c>
      <c r="EY11" s="36"/>
      <c r="EZ11" s="36">
        <f>'Норматив '!$H$637</f>
        <v>21040</v>
      </c>
      <c r="FA11" s="36"/>
      <c r="FB11" s="36">
        <f>'Норматив '!$H$638</f>
        <v>13818</v>
      </c>
      <c r="FC11" s="36"/>
      <c r="FD11" s="36">
        <f>'Норматив '!$I$637</f>
        <v>21040</v>
      </c>
      <c r="FE11" s="36"/>
      <c r="FF11" s="36">
        <f>'Норматив '!$I$638</f>
        <v>13818</v>
      </c>
      <c r="FG11" s="36"/>
      <c r="FH11" s="36">
        <f>'Норматив '!$E$639</f>
        <v>0</v>
      </c>
      <c r="FI11" s="36"/>
      <c r="FJ11" s="36">
        <f>'Норматив '!$E$640</f>
        <v>7402</v>
      </c>
      <c r="FK11" s="36"/>
      <c r="FL11" s="36">
        <f>'Норматив '!$F$639</f>
        <v>0</v>
      </c>
      <c r="FM11" s="36"/>
      <c r="FN11" s="36">
        <f>'Норматив '!$F$640</f>
        <v>15545</v>
      </c>
      <c r="FO11" s="36"/>
      <c r="FP11" s="36">
        <f>'Норматив '!$G$639</f>
        <v>0</v>
      </c>
      <c r="FQ11" s="36"/>
      <c r="FR11" s="36">
        <f>'Норматив '!$G$640</f>
        <v>17766</v>
      </c>
      <c r="FS11" s="36"/>
      <c r="FT11" s="36">
        <f>'Норматив '!$H$639</f>
        <v>0</v>
      </c>
      <c r="FU11" s="36"/>
      <c r="FV11" s="36">
        <f>'Норматив '!$H$640</f>
        <v>20727</v>
      </c>
      <c r="FW11" s="36"/>
      <c r="FX11" s="36">
        <f>'Норматив '!$I$639</f>
        <v>0</v>
      </c>
      <c r="FY11" s="36"/>
      <c r="FZ11" s="36">
        <f>'Норматив '!$I$640</f>
        <v>20727</v>
      </c>
      <c r="GA11" s="36"/>
      <c r="GB11" s="36">
        <f>'Норматив '!$E$641</f>
        <v>7514</v>
      </c>
      <c r="GC11" s="36"/>
      <c r="GD11" s="36">
        <f>'Норматив '!$E$642</f>
        <v>7402</v>
      </c>
      <c r="GE11" s="36"/>
      <c r="GF11" s="36">
        <f>'Норматив '!$F$641</f>
        <v>15780</v>
      </c>
      <c r="GG11" s="36"/>
      <c r="GH11" s="36">
        <f>'Норматив '!$F$642</f>
        <v>15545</v>
      </c>
      <c r="GI11" s="36"/>
      <c r="GJ11" s="36">
        <f>'Норматив '!$G$641</f>
        <v>18034</v>
      </c>
      <c r="GK11" s="36"/>
      <c r="GL11" s="36">
        <f>'Норматив '!$G$642</f>
        <v>17766</v>
      </c>
      <c r="GM11" s="36"/>
      <c r="GN11" s="36">
        <f>'Норматив '!$H$641</f>
        <v>21040</v>
      </c>
      <c r="GO11" s="36"/>
      <c r="GP11" s="36">
        <f>'Норматив '!$H$642</f>
        <v>20727</v>
      </c>
      <c r="GQ11" s="36"/>
      <c r="GR11" s="36">
        <f>'Норматив '!$I$641</f>
        <v>21040</v>
      </c>
      <c r="GS11" s="36"/>
      <c r="GT11" s="36">
        <f>'Норматив '!$I$642</f>
        <v>20727</v>
      </c>
      <c r="GU11" s="36"/>
      <c r="GV11" s="36">
        <f>'Норматив '!$E$643</f>
        <v>7514</v>
      </c>
      <c r="GW11" s="36"/>
      <c r="GX11" s="36">
        <f>'Норматив '!$E$644</f>
        <v>0</v>
      </c>
      <c r="GY11" s="36"/>
      <c r="GZ11" s="36">
        <f>'Норматив '!$F$643</f>
        <v>15780</v>
      </c>
      <c r="HA11" s="36"/>
      <c r="HB11" s="36">
        <f>'Норматив '!$F$644</f>
        <v>0</v>
      </c>
      <c r="HC11" s="36"/>
      <c r="HD11" s="36">
        <f>'Норматив '!$G$643</f>
        <v>18034</v>
      </c>
      <c r="HE11" s="36"/>
      <c r="HF11" s="36">
        <f>'Норматив '!$G$644</f>
        <v>0</v>
      </c>
      <c r="HG11" s="36"/>
      <c r="HH11" s="36">
        <f>'Норматив '!$H$643</f>
        <v>21040</v>
      </c>
      <c r="HI11" s="36"/>
      <c r="HJ11" s="36">
        <f>'Норматив '!$H$644</f>
        <v>0</v>
      </c>
      <c r="HK11" s="36"/>
      <c r="HL11" s="36">
        <f>'Норматив '!$I$643</f>
        <v>21040</v>
      </c>
      <c r="HM11" s="36"/>
      <c r="HN11" s="36">
        <f>'Норматив '!$I$644</f>
        <v>0</v>
      </c>
      <c r="HO11" s="36"/>
      <c r="HP11" s="36"/>
      <c r="HQ11" s="36"/>
      <c r="HR11" s="36"/>
      <c r="HS11" s="36"/>
      <c r="HT11" s="36"/>
      <c r="HU11" s="36"/>
      <c r="HV11" s="36"/>
      <c r="HW11" s="36"/>
      <c r="HX11" s="36"/>
      <c r="HY11" s="36"/>
      <c r="HZ11" s="36"/>
      <c r="IA11" s="36"/>
      <c r="IB11" s="36"/>
      <c r="IC11" s="36"/>
      <c r="ID11" s="36"/>
      <c r="IE11" s="36"/>
      <c r="IF11" s="36"/>
      <c r="IG11" s="36"/>
      <c r="IH11" s="36"/>
      <c r="II11" s="36"/>
      <c r="IJ11" s="36"/>
      <c r="IK11" s="36"/>
      <c r="IL11" s="36"/>
      <c r="IM11" s="36"/>
      <c r="IN11" s="36"/>
    </row>
    <row r="12" spans="1:248" s="22" customFormat="1" ht="12.75" customHeight="1" x14ac:dyDescent="0.2">
      <c r="A12" s="37">
        <v>1</v>
      </c>
      <c r="B12" s="46" t="s">
        <v>76</v>
      </c>
      <c r="C12" s="36"/>
      <c r="D12" s="36">
        <f>C12*D$9*3+C12*D$10*5+C12*D$11*4</f>
        <v>0</v>
      </c>
      <c r="E12" s="36"/>
      <c r="F12" s="36">
        <f>E12*F$9*3+E12*F$10*5+E12*F$11*4</f>
        <v>0</v>
      </c>
      <c r="G12" s="36"/>
      <c r="H12" s="36">
        <f>G12*H$9*3+G12*H$10*5+G12*H$11*4</f>
        <v>0</v>
      </c>
      <c r="I12" s="36">
        <v>42</v>
      </c>
      <c r="J12" s="36">
        <f>I12*J$9*3+I12*J$10*5+I12*J$11*4</f>
        <v>5222952</v>
      </c>
      <c r="K12" s="36">
        <v>0</v>
      </c>
      <c r="L12" s="36">
        <f>K12*L$9*3+K12*L$10*5+K12*L$11*4</f>
        <v>0</v>
      </c>
      <c r="M12" s="36">
        <v>0</v>
      </c>
      <c r="N12" s="36">
        <f>M12*N$9*3+M12*N$10*5+M12*N$11*4</f>
        <v>0</v>
      </c>
      <c r="O12" s="36"/>
      <c r="P12" s="36">
        <f>O12*P$9*3+O12*P$10*5+O12*P$11*4</f>
        <v>0</v>
      </c>
      <c r="Q12" s="36"/>
      <c r="R12" s="36">
        <f>Q12*R$9*3+Q12*R$10*5+Q12*R$11*4</f>
        <v>0</v>
      </c>
      <c r="S12" s="36"/>
      <c r="T12" s="36">
        <f>S12*T$9*3+S12*T$10*5+S12*T$11*4</f>
        <v>0</v>
      </c>
      <c r="U12" s="36"/>
      <c r="V12" s="36">
        <f>U12*V$9*3+U12*V$10*5+U12*V$11*4</f>
        <v>0</v>
      </c>
      <c r="W12" s="36"/>
      <c r="X12" s="36">
        <f>W12*X$9*3+W12*X$10*5+W12*X$11*4</f>
        <v>0</v>
      </c>
      <c r="Y12" s="36"/>
      <c r="Z12" s="36">
        <f>Y12*Z$9*3+Y12*Z$10*5+Y12*Z$11*4</f>
        <v>0</v>
      </c>
      <c r="AA12" s="36"/>
      <c r="AB12" s="36">
        <f>AA12*AB$9*3+AA12*AB$10*5+AA12*AB$11*4</f>
        <v>0</v>
      </c>
      <c r="AC12" s="36"/>
      <c r="AD12" s="36">
        <f>AC12*AD$9*3+AC12*AD$10*5+AC12*AD$11*4</f>
        <v>0</v>
      </c>
      <c r="AE12" s="36"/>
      <c r="AF12" s="36">
        <f>AE12*AF$9*3+AE12*AF$10*5+AE12*AF$11*4</f>
        <v>0</v>
      </c>
      <c r="AG12" s="36"/>
      <c r="AH12" s="36">
        <f>AG12*AH$9*3+AG12*AH$10*5+AG12*AH$11*4</f>
        <v>0</v>
      </c>
      <c r="AI12" s="36"/>
      <c r="AJ12" s="36">
        <f>AI12*AJ$9*3+AI12*AJ$10*5+AI12*AJ$11*4</f>
        <v>0</v>
      </c>
      <c r="AK12" s="36"/>
      <c r="AL12" s="36">
        <f>AK12*AL$9*3+AK12*AL$10*5+AK12*AL$11*4</f>
        <v>0</v>
      </c>
      <c r="AM12" s="36"/>
      <c r="AN12" s="36">
        <f>AM12*AN$9*3+AM12*AN$10*5+AM12*AN$11*4</f>
        <v>0</v>
      </c>
      <c r="AO12" s="36"/>
      <c r="AP12" s="36">
        <f>AO12*AP$9*3+AO12*AP$10*5+AO12*AP$11*4</f>
        <v>0</v>
      </c>
      <c r="AQ12" s="36"/>
      <c r="AR12" s="36">
        <f>AQ12*AR$9*3+AQ12*AR$10*5+AQ12*AR$11*4</f>
        <v>0</v>
      </c>
      <c r="AS12" s="36"/>
      <c r="AT12" s="36">
        <f>AS12*AT$9*3+AS12*AT$10*5+AS12*AT$11*4</f>
        <v>0</v>
      </c>
      <c r="AU12" s="36"/>
      <c r="AV12" s="36">
        <f>AU12*AV$9*3+AU12*AV$10*5+AU12*AV$11*4</f>
        <v>0</v>
      </c>
      <c r="AW12" s="36"/>
      <c r="AX12" s="36">
        <f>AW12*AX$9*3+AW12*AX$10*5+AW12*AX$11*4</f>
        <v>0</v>
      </c>
      <c r="AY12" s="36"/>
      <c r="AZ12" s="36">
        <f>AY12*AZ$9*3+AY12*AZ$10*5+AY12*AZ$11*4</f>
        <v>0</v>
      </c>
      <c r="BA12" s="36"/>
      <c r="BB12" s="36">
        <f>BA12*BB$9*3+BA12*BB$10*5+BA12*BB$11*4</f>
        <v>0</v>
      </c>
      <c r="BC12" s="36"/>
      <c r="BD12" s="36">
        <f>BC12*BD$9*3+BC12*BD$10*5+BC12*BD$11*4</f>
        <v>0</v>
      </c>
      <c r="BE12" s="36"/>
      <c r="BF12" s="36">
        <f>BE12*BF$9*3+BE12*BF$10*5+BE12*BF$11*4</f>
        <v>0</v>
      </c>
      <c r="BG12" s="36"/>
      <c r="BH12" s="36">
        <f>BG12*BH$9*3+BG12*BH$10*5+BG12*BH$11*4</f>
        <v>0</v>
      </c>
      <c r="BI12" s="36"/>
      <c r="BJ12" s="36">
        <f>BI12*BJ$9*3+BI12*BJ$10*5+BI12*BJ$11*4</f>
        <v>0</v>
      </c>
      <c r="BK12" s="36"/>
      <c r="BL12" s="36">
        <f>BK12*BL$9*3+BK12*BL$10*5+BK12*BL$11*4</f>
        <v>0</v>
      </c>
      <c r="BM12" s="36"/>
      <c r="BN12" s="36">
        <f>BM12*BN$9*3+BM12*BN$10*5+BM12*BN$11*4</f>
        <v>0</v>
      </c>
      <c r="BO12" s="36"/>
      <c r="BP12" s="36">
        <f>BO12*BP$9*3+BO12*BP$10*5+BO12*BP$11*4</f>
        <v>0</v>
      </c>
      <c r="BQ12" s="36"/>
      <c r="BR12" s="36">
        <f>BQ12*BR$9*3+BQ12*BR$10*5+BQ12*BR$11*4</f>
        <v>0</v>
      </c>
      <c r="BS12" s="36"/>
      <c r="BT12" s="36">
        <f>BS12*BT$9*3+BS12*BT$10*5+BS12*BT$11*4</f>
        <v>0</v>
      </c>
      <c r="BU12" s="36"/>
      <c r="BV12" s="36">
        <f>BU12*BV$9*3+BU12*BV$10*5+BU12*BV$11*4</f>
        <v>0</v>
      </c>
      <c r="BW12" s="36"/>
      <c r="BX12" s="36">
        <f>BW12*BX$9*3+BW12*BX$10*5+BW12*BX$11*4</f>
        <v>0</v>
      </c>
      <c r="BY12" s="36"/>
      <c r="BZ12" s="36">
        <f>BY12*BZ$9*3+BY12*BZ$10*5+BY12*BZ$11*4</f>
        <v>0</v>
      </c>
      <c r="CA12" s="36"/>
      <c r="CB12" s="36">
        <f>CA12*CB$9*3+CA12*CB$10*5+CA12*CB$11*4</f>
        <v>0</v>
      </c>
      <c r="CC12" s="36"/>
      <c r="CD12" s="36">
        <f>CC12*CD$9*3+CC12*CD$10*5+CC12*CD$11*4</f>
        <v>0</v>
      </c>
      <c r="CE12" s="36"/>
      <c r="CF12" s="36">
        <f>CE12*CF$9*3+CE12*CF$10*5+CE12*CF$11*4</f>
        <v>0</v>
      </c>
      <c r="CG12" s="36"/>
      <c r="CH12" s="36">
        <f>CG12*CH$9*3+CG12*CH$10*5+CG12*CH$11*4</f>
        <v>0</v>
      </c>
      <c r="CI12" s="36"/>
      <c r="CJ12" s="36">
        <f>CI12*CJ$9*3+CI12*CJ$10*5+CI12*CJ$11*4</f>
        <v>0</v>
      </c>
      <c r="CK12" s="36"/>
      <c r="CL12" s="36">
        <f>CK12*CL$9*3+CK12*CL$10*5+CK12*CL$11*4</f>
        <v>0</v>
      </c>
      <c r="CM12" s="36"/>
      <c r="CN12" s="36">
        <f>CM12*CN$9*3+CM12*CN$10*5+CM12*CN$11*4</f>
        <v>0</v>
      </c>
      <c r="CO12" s="36"/>
      <c r="CP12" s="36">
        <f>CO12*CP$9*3+CO12*CP$10*5+CO12*CP$11*4</f>
        <v>0</v>
      </c>
      <c r="CQ12" s="36"/>
      <c r="CR12" s="36">
        <f>CQ12*CR$9*3+CQ12*CR$10*5+CQ12*CR$11*4</f>
        <v>0</v>
      </c>
      <c r="CS12" s="36"/>
      <c r="CT12" s="36">
        <f>CS12*CT$9*3+CS12*CT$10*5+CS12*CT$11*4</f>
        <v>0</v>
      </c>
      <c r="CU12" s="36"/>
      <c r="CV12" s="36">
        <f>CU12*CV$9*3+CU12*CV$10*5+CU12*CV$11*4</f>
        <v>0</v>
      </c>
      <c r="CW12" s="36"/>
      <c r="CX12" s="36">
        <f>CW12*CX$9*3+CW12*CX$10*5+CW12*CX$11*4</f>
        <v>0</v>
      </c>
      <c r="CY12" s="36"/>
      <c r="CZ12" s="36">
        <f>CY12*CZ$9*3+CY12*CZ$10*5+CY12*CZ$11*4</f>
        <v>0</v>
      </c>
      <c r="DA12" s="36"/>
      <c r="DB12" s="36">
        <f>DA12*DB$9*3+DA12*DB$10*5+DA12*DB$11*4</f>
        <v>0</v>
      </c>
      <c r="DC12" s="36"/>
      <c r="DD12" s="36">
        <f>DC12*DD$9*3+DC12*DD$10*5+DC12*DD$11*4</f>
        <v>0</v>
      </c>
      <c r="DE12" s="36"/>
      <c r="DF12" s="36">
        <f>DE12*DF$9*3+DE12*DF$10*5+DE12*DF$11*4</f>
        <v>0</v>
      </c>
      <c r="DG12" s="36"/>
      <c r="DH12" s="36">
        <f>DG12*DH$9*3+DG12*DH$10*5+DG12*DH$11*4</f>
        <v>0</v>
      </c>
      <c r="DI12" s="36"/>
      <c r="DJ12" s="36">
        <f>DI12*DJ$9*3+DI12*DJ$10*5+DI12*DJ$11*4</f>
        <v>0</v>
      </c>
      <c r="DK12" s="36"/>
      <c r="DL12" s="36">
        <f>DK12*DL$9*3+DK12*DL$10*5+DK12*DL$11*4</f>
        <v>0</v>
      </c>
      <c r="DM12" s="36"/>
      <c r="DN12" s="36">
        <f>DM12*DN$9*3+DM12*DN$10*5+DM12*DN$11*4</f>
        <v>0</v>
      </c>
      <c r="DO12" s="36"/>
      <c r="DP12" s="36">
        <f>DO12*DP$9*3+DO12*DP$10*5+DO12*DP$11*4</f>
        <v>0</v>
      </c>
      <c r="DQ12" s="36"/>
      <c r="DR12" s="36">
        <f>DQ12*DR$9*3+DQ12*DR$10*5+DQ12*DR$11*4</f>
        <v>0</v>
      </c>
      <c r="DS12" s="36"/>
      <c r="DT12" s="36">
        <f>DS12*DT$9*3+DS12*DT$10*5+DS12*DT$11*4</f>
        <v>0</v>
      </c>
      <c r="DU12" s="36"/>
      <c r="DV12" s="36">
        <f>DU12*DV$9*3+DU12*DV$10*5+DU12*DV$11*4</f>
        <v>0</v>
      </c>
      <c r="DW12" s="36">
        <v>0</v>
      </c>
      <c r="DX12" s="36">
        <f>DW12*DX$9*3+DW12*DX$10*5+DW12*DX$11*4</f>
        <v>0</v>
      </c>
      <c r="DY12" s="36">
        <v>0</v>
      </c>
      <c r="DZ12" s="36">
        <f>DY12*DZ$9*3+DY12*DZ$10*5+DY12*DZ$11*4</f>
        <v>0</v>
      </c>
      <c r="EA12" s="36">
        <v>0</v>
      </c>
      <c r="EB12" s="36">
        <f>EA12*EB$9*3+EA12*EB$10*5+EA12*EB$11*4</f>
        <v>0</v>
      </c>
      <c r="EC12" s="36">
        <v>0</v>
      </c>
      <c r="ED12" s="36">
        <f>EC12*ED$9*3+EC12*ED$10*5+EC12*ED$11*4</f>
        <v>0</v>
      </c>
      <c r="EE12" s="36"/>
      <c r="EF12" s="36">
        <f>EE12*EF$9*3+EE12*EF$10*5+EE12*EF$11*4</f>
        <v>0</v>
      </c>
      <c r="EG12" s="36"/>
      <c r="EH12" s="36">
        <f>EG12*EH$9*3+EG12*EH$10*5+EG12*EH$11*4</f>
        <v>0</v>
      </c>
      <c r="EI12" s="36"/>
      <c r="EJ12" s="36">
        <f>EI12*EJ$9*3+EI12*EJ$10*5+EI12*EJ$11*4</f>
        <v>0</v>
      </c>
      <c r="EK12" s="36"/>
      <c r="EL12" s="36">
        <f>EK12*EL$9*3+EK12*EL$10*5+EK12*EL$11*4</f>
        <v>0</v>
      </c>
      <c r="EM12" s="36"/>
      <c r="EN12" s="36">
        <f>EM12*EN$9*3+EM12*EN$10*5+EM12*EN$11*4</f>
        <v>0</v>
      </c>
      <c r="EO12" s="36"/>
      <c r="EP12" s="36">
        <f>EO12*EP$9*3+EO12*EP$10*5+EO12*EP$11*4</f>
        <v>0</v>
      </c>
      <c r="EQ12" s="36"/>
      <c r="ER12" s="36">
        <f>EQ12*ER$9*3+EQ12*ER$10*5+EQ12*ER$11*4</f>
        <v>0</v>
      </c>
      <c r="ES12" s="36"/>
      <c r="ET12" s="36">
        <f>ES12*ET$9*3+ES12*ET$10*5+ES12*ET$11*4</f>
        <v>0</v>
      </c>
      <c r="EU12" s="36"/>
      <c r="EV12" s="36">
        <f>EU12*EV$9*3+EU12*EV$10*5+EU12*EV$11*4</f>
        <v>0</v>
      </c>
      <c r="EW12" s="36"/>
      <c r="EX12" s="36">
        <f>EW12*EX$9*3+EW12*EX$10*5+EW12*EX$11*4</f>
        <v>0</v>
      </c>
      <c r="EY12" s="36"/>
      <c r="EZ12" s="36">
        <f>EY12*EZ$9*3+EY12*EZ$10*5+EY12*EZ$11*4</f>
        <v>0</v>
      </c>
      <c r="FA12" s="36"/>
      <c r="FB12" s="36">
        <f>FA12*FB$9*3+FA12*FB$10*5+FA12*FB$11*4</f>
        <v>0</v>
      </c>
      <c r="FC12" s="36"/>
      <c r="FD12" s="36">
        <f>FC12*FD$9*3+FC12*FD$10*5+FC12*FD$11*4</f>
        <v>0</v>
      </c>
      <c r="FE12" s="36"/>
      <c r="FF12" s="36">
        <f>FE12*FF$9*3+FE12*FF$10*5+FE12*FF$11*4</f>
        <v>0</v>
      </c>
      <c r="FG12" s="36"/>
      <c r="FH12" s="36">
        <f>FG12*FH$9*3+FG12*FH$10*5+FG12*FH$11*4</f>
        <v>0</v>
      </c>
      <c r="FI12" s="36"/>
      <c r="FJ12" s="36">
        <f>FI12*FJ$9*3+FI12*FJ$10*5+FI12*FJ$11*4</f>
        <v>0</v>
      </c>
      <c r="FK12" s="36"/>
      <c r="FL12" s="36">
        <f>FK12*FL$9*3+FK12*FL$10*5+FK12*FL$11*4</f>
        <v>0</v>
      </c>
      <c r="FM12" s="36"/>
      <c r="FN12" s="36">
        <f>FM12*FN$9*3+FM12*FN$10*5+FM12*FN$11*4</f>
        <v>0</v>
      </c>
      <c r="FO12" s="36"/>
      <c r="FP12" s="36">
        <f>FO12*FP$9*3+FO12*FP$10*5+FO12*FP$11*4</f>
        <v>0</v>
      </c>
      <c r="FQ12" s="36"/>
      <c r="FR12" s="36"/>
      <c r="FS12" s="36"/>
      <c r="FT12" s="36">
        <f>FS12*FT$9*3+FS12*FT$10*5+FS12*FT$11*4</f>
        <v>0</v>
      </c>
      <c r="FU12" s="36"/>
      <c r="FV12" s="36">
        <f>FU12*FV$9*3+FU12*FV$10*5+FU12*FV$11*4</f>
        <v>0</v>
      </c>
      <c r="FW12" s="36"/>
      <c r="FX12" s="36">
        <f>FW12*FX$9*3+FW12*FX$10*5+FW12*FX$11*4</f>
        <v>0</v>
      </c>
      <c r="FY12" s="36"/>
      <c r="FZ12" s="36">
        <f>FY12*FZ$9*3+FY12*FZ$10*5+FY12*FZ$11*4</f>
        <v>0</v>
      </c>
      <c r="GA12" s="36"/>
      <c r="GB12" s="36">
        <f>GA12*GB$9*3+GA12*GB$10*5+GA12*GB$11*4</f>
        <v>0</v>
      </c>
      <c r="GC12" s="36"/>
      <c r="GD12" s="36">
        <f>GC12*GD$9*3+GC12*GD$10*5+GC12*GD$11*4</f>
        <v>0</v>
      </c>
      <c r="GE12" s="36"/>
      <c r="GF12" s="36">
        <f>GE12*GF$9*3+GE12*GF$10*5+GE12*GF$11*4</f>
        <v>0</v>
      </c>
      <c r="GG12" s="36"/>
      <c r="GH12" s="36">
        <f>GG12*GH$9*3+GG12*GH$10*5+GG12*GH$11*4</f>
        <v>0</v>
      </c>
      <c r="GI12" s="36"/>
      <c r="GJ12" s="36">
        <f>GI12*GJ$9*3+GI12*GJ$10*5+GI12*GJ$11*4</f>
        <v>0</v>
      </c>
      <c r="GK12" s="36"/>
      <c r="GL12" s="36">
        <f>GK12*GL$9*3+GK12*GL$10*5+GK12*GL$11*4</f>
        <v>0</v>
      </c>
      <c r="GM12" s="36"/>
      <c r="GN12" s="36">
        <f>GM12*GN$9*3+GM12*GN$10*5+GM12*GN$11*4</f>
        <v>0</v>
      </c>
      <c r="GO12" s="36"/>
      <c r="GP12" s="36">
        <f>GO12*GP$9*3+GO12*GP$10*5+GO12*GP$11*4</f>
        <v>0</v>
      </c>
      <c r="GQ12" s="36"/>
      <c r="GR12" s="36">
        <f>GQ12*GR$9*3+GQ12*GR$10*5+GQ12*GR$11*4</f>
        <v>0</v>
      </c>
      <c r="GS12" s="36"/>
      <c r="GT12" s="36">
        <f>GS12*GT$9*3+GS12*GT$10*5+GS12*GT$11*4</f>
        <v>0</v>
      </c>
      <c r="GU12" s="36"/>
      <c r="GV12" s="36">
        <f>GU12*GV$9*3+GU12*GV$10*5+GU12*GV$11*4</f>
        <v>0</v>
      </c>
      <c r="GW12" s="36"/>
      <c r="GX12" s="36">
        <f>GW12*GX$9*3+GW12*GX$10*5+GW12*GX$11*4</f>
        <v>0</v>
      </c>
      <c r="GY12" s="36"/>
      <c r="GZ12" s="36">
        <f>GY12*GZ$9*3+GY12*GZ$10*5+GY12*GZ$11*4</f>
        <v>0</v>
      </c>
      <c r="HA12" s="36"/>
      <c r="HB12" s="36">
        <f>HA12*HB$9*3+HA12*HB$10*5+HA12*HB$11*4</f>
        <v>0</v>
      </c>
      <c r="HC12" s="36"/>
      <c r="HD12" s="36">
        <f>HC12*HD$9*3+HC12*HD$10*5+HC12*HD$11*4</f>
        <v>0</v>
      </c>
      <c r="HE12" s="36"/>
      <c r="HF12" s="36">
        <f>HE12*HF$9*3+HE12*HF$10*5+HE12*HF$11*4</f>
        <v>0</v>
      </c>
      <c r="HG12" s="36"/>
      <c r="HH12" s="36">
        <f>HG12*HH$9*3+HG12*HH$10*5+HG12*HH$11*4</f>
        <v>0</v>
      </c>
      <c r="HI12" s="36"/>
      <c r="HJ12" s="36">
        <f>HI12*HJ$9*3+HI12*HJ$10*5+HI12*HJ$11*4</f>
        <v>0</v>
      </c>
      <c r="HK12" s="36"/>
      <c r="HL12" s="36">
        <f>HK12*HL$9*3+HK12*HL$10*5+HK12*HL$11*4</f>
        <v>0</v>
      </c>
      <c r="HM12" s="36"/>
      <c r="HN12" s="36">
        <f>HM12*HN$9*3+HM12*HN$10*5+HM12*HN$11*4</f>
        <v>0</v>
      </c>
      <c r="HO12" s="36">
        <f t="shared" ref="HO12:ID27" si="0">C12+W12+AQ12+BK12+CE12+CY12+DS12+EM12+FG12+GA12+GU12</f>
        <v>0</v>
      </c>
      <c r="HP12" s="36">
        <f t="shared" si="0"/>
        <v>0</v>
      </c>
      <c r="HQ12" s="36">
        <f t="shared" si="0"/>
        <v>0</v>
      </c>
      <c r="HR12" s="36">
        <f t="shared" si="0"/>
        <v>0</v>
      </c>
      <c r="HS12" s="36">
        <f t="shared" si="0"/>
        <v>0</v>
      </c>
      <c r="HT12" s="36">
        <f t="shared" si="0"/>
        <v>0</v>
      </c>
      <c r="HU12" s="36">
        <f t="shared" si="0"/>
        <v>42</v>
      </c>
      <c r="HV12" s="36">
        <f t="shared" si="0"/>
        <v>5222952</v>
      </c>
      <c r="HW12" s="36">
        <f t="shared" si="0"/>
        <v>0</v>
      </c>
      <c r="HX12" s="36">
        <f t="shared" si="0"/>
        <v>0</v>
      </c>
      <c r="HY12" s="36">
        <f t="shared" si="0"/>
        <v>0</v>
      </c>
      <c r="HZ12" s="36">
        <f t="shared" si="0"/>
        <v>0</v>
      </c>
      <c r="IA12" s="36">
        <f t="shared" si="0"/>
        <v>0</v>
      </c>
      <c r="IB12" s="36">
        <f t="shared" si="0"/>
        <v>0</v>
      </c>
      <c r="IC12" s="36">
        <f t="shared" si="0"/>
        <v>0</v>
      </c>
      <c r="ID12" s="36">
        <f t="shared" si="0"/>
        <v>0</v>
      </c>
      <c r="IE12" s="36">
        <f t="shared" ref="IE12:IH29" si="1">S12+AM12+BG12+CA12+CU12+DO12+EI12+FC12+FW12+GQ12+HK12</f>
        <v>0</v>
      </c>
      <c r="IF12" s="36">
        <f t="shared" si="1"/>
        <v>0</v>
      </c>
      <c r="IG12" s="36">
        <f t="shared" si="1"/>
        <v>0</v>
      </c>
      <c r="IH12" s="36">
        <f t="shared" si="1"/>
        <v>0</v>
      </c>
      <c r="II12" s="36">
        <f>HO12+HS12+HW12+IA12+IE12</f>
        <v>0</v>
      </c>
      <c r="IJ12" s="36">
        <f>HP12+HT12+HX12+IB12+IF12</f>
        <v>0</v>
      </c>
      <c r="IK12" s="36">
        <f>HQ12+HU12+HY12+IC12+IG12</f>
        <v>42</v>
      </c>
      <c r="IL12" s="36">
        <f>HR12+HV12+HZ12+ID12+IH12</f>
        <v>5222952</v>
      </c>
      <c r="IM12" s="36">
        <f>II12+IK12</f>
        <v>42</v>
      </c>
      <c r="IN12" s="36">
        <f>IL12</f>
        <v>5222952</v>
      </c>
    </row>
    <row r="13" spans="1:248" s="22" customFormat="1" ht="12.75" customHeight="1" x14ac:dyDescent="0.2">
      <c r="A13" s="37">
        <v>2</v>
      </c>
      <c r="B13" s="46" t="s">
        <v>77</v>
      </c>
      <c r="C13" s="36"/>
      <c r="D13" s="36">
        <f t="shared" ref="D13:D29" si="2">C13*D$9*3+C13*D$10*5+C13*D$11*4</f>
        <v>0</v>
      </c>
      <c r="E13" s="36"/>
      <c r="F13" s="36">
        <f t="shared" ref="F13:F29" si="3">E13*F$9*3+E13*F$10*5+E13*F$11*4</f>
        <v>0</v>
      </c>
      <c r="G13" s="36"/>
      <c r="H13" s="36">
        <f t="shared" ref="H13:H29" si="4">G13*H$9*3+G13*H$10*5+G13*H$11*4</f>
        <v>0</v>
      </c>
      <c r="I13" s="36">
        <v>0</v>
      </c>
      <c r="J13" s="36">
        <f t="shared" ref="J13:J29" si="5">I13*J$9*3+I13*J$10*5+I13*J$11*4</f>
        <v>0</v>
      </c>
      <c r="K13" s="36">
        <v>0</v>
      </c>
      <c r="L13" s="36">
        <f t="shared" ref="L13:L29" si="6">K13*L$9*3+K13*L$10*5+K13*L$11*4</f>
        <v>0</v>
      </c>
      <c r="M13" s="36">
        <v>0</v>
      </c>
      <c r="N13" s="36">
        <f t="shared" ref="N13:N29" si="7">M13*N$9*3+M13*N$10*5+M13*N$11*4</f>
        <v>0</v>
      </c>
      <c r="O13" s="36"/>
      <c r="P13" s="36">
        <f t="shared" ref="P13:P29" si="8">O13*P$9*3+O13*P$10*5+O13*P$11*4</f>
        <v>0</v>
      </c>
      <c r="Q13" s="36"/>
      <c r="R13" s="36">
        <f t="shared" ref="R13:R29" si="9">Q13*R$9*3+Q13*R$10*5+Q13*R$11*4</f>
        <v>0</v>
      </c>
      <c r="S13" s="36"/>
      <c r="T13" s="36">
        <f t="shared" ref="T13:T29" si="10">S13*T$9*3+S13*T$10*5+S13*T$11*4</f>
        <v>0</v>
      </c>
      <c r="U13" s="36"/>
      <c r="V13" s="36">
        <f t="shared" ref="V13:V29" si="11">U13*V$9*3+U13*V$10*5+U13*V$11*4</f>
        <v>0</v>
      </c>
      <c r="W13" s="36"/>
      <c r="X13" s="36">
        <f t="shared" ref="X13:X29" si="12">W13*X$9*3+W13*X$10*5+W13*X$11*4</f>
        <v>0</v>
      </c>
      <c r="Y13" s="36"/>
      <c r="Z13" s="36">
        <f t="shared" ref="Z13:Z29" si="13">Y13*Z$9*3+Y13*Z$10*5+Y13*Z$11*4</f>
        <v>0</v>
      </c>
      <c r="AA13" s="36"/>
      <c r="AB13" s="36">
        <f t="shared" ref="AB13:AB29" si="14">AA13*AB$9*3+AA13*AB$10*5+AA13*AB$11*4</f>
        <v>0</v>
      </c>
      <c r="AC13" s="36"/>
      <c r="AD13" s="36">
        <f t="shared" ref="AD13:AD29" si="15">AC13*AD$9*3+AC13*AD$10*5+AC13*AD$11*4</f>
        <v>0</v>
      </c>
      <c r="AE13" s="36"/>
      <c r="AF13" s="36">
        <f t="shared" ref="AF13:AF29" si="16">AE13*AF$9*3+AE13*AF$10*5+AE13*AF$11*4</f>
        <v>0</v>
      </c>
      <c r="AG13" s="36"/>
      <c r="AH13" s="36">
        <f t="shared" ref="AH13:AH29" si="17">AG13*AH$9*3+AG13*AH$10*5+AG13*AH$11*4</f>
        <v>0</v>
      </c>
      <c r="AI13" s="36"/>
      <c r="AJ13" s="36">
        <f t="shared" ref="AJ13:AJ29" si="18">AI13*AJ$9*3+AI13*AJ$10*5+AI13*AJ$11*4</f>
        <v>0</v>
      </c>
      <c r="AK13" s="36"/>
      <c r="AL13" s="36">
        <f t="shared" ref="AL13:AL29" si="19">AK13*AL$9*3+AK13*AL$10*5+AK13*AL$11*4</f>
        <v>0</v>
      </c>
      <c r="AM13" s="36"/>
      <c r="AN13" s="36">
        <f t="shared" ref="AN13:AN29" si="20">AM13*AN$9*3+AM13*AN$10*5+AM13*AN$11*4</f>
        <v>0</v>
      </c>
      <c r="AO13" s="36"/>
      <c r="AP13" s="36">
        <f t="shared" ref="AP13:AP29" si="21">AO13*AP$9*3+AO13*AP$10*5+AO13*AP$11*4</f>
        <v>0</v>
      </c>
      <c r="AQ13" s="36"/>
      <c r="AR13" s="36">
        <f t="shared" ref="AR13:AR29" si="22">AQ13*AR$9*3+AQ13*AR$10*5+AQ13*AR$11*4</f>
        <v>0</v>
      </c>
      <c r="AS13" s="36"/>
      <c r="AT13" s="36">
        <f t="shared" ref="AT13:AT29" si="23">AS13*AT$9*3+AS13*AT$10*5+AS13*AT$11*4</f>
        <v>0</v>
      </c>
      <c r="AU13" s="36"/>
      <c r="AV13" s="36">
        <f t="shared" ref="AV13:AV29" si="24">AU13*AV$9*3+AU13*AV$10*5+AU13*AV$11*4</f>
        <v>0</v>
      </c>
      <c r="AW13" s="36"/>
      <c r="AX13" s="36">
        <f t="shared" ref="AX13:AX29" si="25">AW13*AX$9*3+AW13*AX$10*5+AW13*AX$11*4</f>
        <v>0</v>
      </c>
      <c r="AY13" s="36"/>
      <c r="AZ13" s="36">
        <f t="shared" ref="AZ13:AZ29" si="26">AY13*AZ$9*3+AY13*AZ$10*5+AY13*AZ$11*4</f>
        <v>0</v>
      </c>
      <c r="BA13" s="36"/>
      <c r="BB13" s="36">
        <f t="shared" ref="BB13:BB29" si="27">BA13*BB$9*3+BA13*BB$10*5+BA13*BB$11*4</f>
        <v>0</v>
      </c>
      <c r="BC13" s="36"/>
      <c r="BD13" s="36">
        <f t="shared" ref="BD13:BD29" si="28">BC13*BD$9*3+BC13*BD$10*5+BC13*BD$11*4</f>
        <v>0</v>
      </c>
      <c r="BE13" s="36"/>
      <c r="BF13" s="36">
        <f t="shared" ref="BF13:BF29" si="29">BE13*BF$9*3+BE13*BF$10*5+BE13*BF$11*4</f>
        <v>0</v>
      </c>
      <c r="BG13" s="36"/>
      <c r="BH13" s="36">
        <f t="shared" ref="BH13:BH29" si="30">BG13*BH$9*3+BG13*BH$10*5+BG13*BH$11*4</f>
        <v>0</v>
      </c>
      <c r="BI13" s="36"/>
      <c r="BJ13" s="36">
        <f t="shared" ref="BJ13:BJ29" si="31">BI13*BJ$9*3+BI13*BJ$10*5+BI13*BJ$11*4</f>
        <v>0</v>
      </c>
      <c r="BK13" s="36"/>
      <c r="BL13" s="36">
        <f t="shared" ref="BL13:BL29" si="32">BK13*BL$9*3+BK13*BL$10*5+BK13*BL$11*4</f>
        <v>0</v>
      </c>
      <c r="BM13" s="36"/>
      <c r="BN13" s="36">
        <f t="shared" ref="BN13:BN29" si="33">BM13*BN$9*3+BM13*BN$10*5+BM13*BN$11*4</f>
        <v>0</v>
      </c>
      <c r="BO13" s="36"/>
      <c r="BP13" s="36">
        <f t="shared" ref="BP13:BP29" si="34">BO13*BP$9*3+BO13*BP$10*5+BO13*BP$11*4</f>
        <v>0</v>
      </c>
      <c r="BQ13" s="36"/>
      <c r="BR13" s="36">
        <f t="shared" ref="BR13:BR29" si="35">BQ13*BR$9*3+BQ13*BR$10*5+BQ13*BR$11*4</f>
        <v>0</v>
      </c>
      <c r="BS13" s="36"/>
      <c r="BT13" s="36">
        <f t="shared" ref="BT13:BT29" si="36">BS13*BT$9*3+BS13*BT$10*5+BS13*BT$11*4</f>
        <v>0</v>
      </c>
      <c r="BU13" s="36"/>
      <c r="BV13" s="36">
        <f t="shared" ref="BV13:BV29" si="37">BU13*BV$9*3+BU13*BV$10*5+BU13*BV$11*4</f>
        <v>0</v>
      </c>
      <c r="BW13" s="36"/>
      <c r="BX13" s="36">
        <f t="shared" ref="BX13:BX29" si="38">BW13*BX$9*3+BW13*BX$10*5+BW13*BX$11*4</f>
        <v>0</v>
      </c>
      <c r="BY13" s="36"/>
      <c r="BZ13" s="36">
        <f t="shared" ref="BZ13:BZ29" si="39">BY13*BZ$9*3+BY13*BZ$10*5+BY13*BZ$11*4</f>
        <v>0</v>
      </c>
      <c r="CA13" s="36"/>
      <c r="CB13" s="36">
        <f t="shared" ref="CB13:CB29" si="40">CA13*CB$9*3+CA13*CB$10*5+CA13*CB$11*4</f>
        <v>0</v>
      </c>
      <c r="CC13" s="36"/>
      <c r="CD13" s="36">
        <f t="shared" ref="CD13:CD29" si="41">CC13*CD$9*3+CC13*CD$10*5+CC13*CD$11*4</f>
        <v>0</v>
      </c>
      <c r="CE13" s="36"/>
      <c r="CF13" s="36">
        <f t="shared" ref="CF13:CF29" si="42">CE13*CF$9*3+CE13*CF$10*5+CE13*CF$11*4</f>
        <v>0</v>
      </c>
      <c r="CG13" s="36"/>
      <c r="CH13" s="36">
        <f t="shared" ref="CH13:CH29" si="43">CG13*CH$9*3+CG13*CH$10*5+CG13*CH$11*4</f>
        <v>0</v>
      </c>
      <c r="CI13" s="36"/>
      <c r="CJ13" s="36">
        <f t="shared" ref="CJ13:CJ29" si="44">CI13*CJ$9*3+CI13*CJ$10*5+CI13*CJ$11*4</f>
        <v>0</v>
      </c>
      <c r="CK13" s="36"/>
      <c r="CL13" s="36">
        <f t="shared" ref="CL13:CL29" si="45">CK13*CL$9*3+CK13*CL$10*5+CK13*CL$11*4</f>
        <v>0</v>
      </c>
      <c r="CM13" s="36"/>
      <c r="CN13" s="36">
        <f t="shared" ref="CN13:CN29" si="46">CM13*CN$9*3+CM13*CN$10*5+CM13*CN$11*4</f>
        <v>0</v>
      </c>
      <c r="CO13" s="36"/>
      <c r="CP13" s="36">
        <f t="shared" ref="CP13:CP29" si="47">CO13*CP$9*3+CO13*CP$10*5+CO13*CP$11*4</f>
        <v>0</v>
      </c>
      <c r="CQ13" s="36"/>
      <c r="CR13" s="36">
        <f t="shared" ref="CR13:CR29" si="48">CQ13*CR$9*3+CQ13*CR$10*5+CQ13*CR$11*4</f>
        <v>0</v>
      </c>
      <c r="CS13" s="36"/>
      <c r="CT13" s="36">
        <f t="shared" ref="CT13:CT29" si="49">CS13*CT$9*3+CS13*CT$10*5+CS13*CT$11*4</f>
        <v>0</v>
      </c>
      <c r="CU13" s="36"/>
      <c r="CV13" s="36">
        <f t="shared" ref="CV13:CV29" si="50">CU13*CV$9*3+CU13*CV$10*5+CU13*CV$11*4</f>
        <v>0</v>
      </c>
      <c r="CW13" s="36"/>
      <c r="CX13" s="36">
        <f t="shared" ref="CX13:CX29" si="51">CW13*CX$9*3+CW13*CX$10*5+CW13*CX$11*4</f>
        <v>0</v>
      </c>
      <c r="CY13" s="36"/>
      <c r="CZ13" s="36">
        <f t="shared" ref="CZ13:CZ29" si="52">CY13*CZ$9*3+CY13*CZ$10*5+CY13*CZ$11*4</f>
        <v>0</v>
      </c>
      <c r="DA13" s="36"/>
      <c r="DB13" s="36">
        <f t="shared" ref="DB13:DB29" si="53">DA13*DB$9*3+DA13*DB$10*5+DA13*DB$11*4</f>
        <v>0</v>
      </c>
      <c r="DC13" s="36"/>
      <c r="DD13" s="36">
        <f t="shared" ref="DD13:DD29" si="54">DC13*DD$9*3+DC13*DD$10*5+DC13*DD$11*4</f>
        <v>0</v>
      </c>
      <c r="DE13" s="36"/>
      <c r="DF13" s="36">
        <f t="shared" ref="DF13:DF29" si="55">DE13*DF$9*3+DE13*DF$10*5+DE13*DF$11*4</f>
        <v>0</v>
      </c>
      <c r="DG13" s="36"/>
      <c r="DH13" s="36">
        <f t="shared" ref="DH13:DH29" si="56">DG13*DH$9*3+DG13*DH$10*5+DG13*DH$11*4</f>
        <v>0</v>
      </c>
      <c r="DI13" s="36"/>
      <c r="DJ13" s="36">
        <f t="shared" ref="DJ13:DJ29" si="57">DI13*DJ$9*3+DI13*DJ$10*5+DI13*DJ$11*4</f>
        <v>0</v>
      </c>
      <c r="DK13" s="36"/>
      <c r="DL13" s="36">
        <f t="shared" ref="DL13:DL29" si="58">DK13*DL$9*3+DK13*DL$10*5+DK13*DL$11*4</f>
        <v>0</v>
      </c>
      <c r="DM13" s="36"/>
      <c r="DN13" s="36">
        <f t="shared" ref="DN13:DN29" si="59">DM13*DN$9*3+DM13*DN$10*5+DM13*DN$11*4</f>
        <v>0</v>
      </c>
      <c r="DO13" s="36"/>
      <c r="DP13" s="36">
        <f t="shared" ref="DP13:DP29" si="60">DO13*DP$9*3+DO13*DP$10*5+DO13*DP$11*4</f>
        <v>0</v>
      </c>
      <c r="DQ13" s="36"/>
      <c r="DR13" s="36">
        <f t="shared" ref="DR13:DR29" si="61">DQ13*DR$9*3+DQ13*DR$10*5+DQ13*DR$11*4</f>
        <v>0</v>
      </c>
      <c r="DS13" s="36"/>
      <c r="DT13" s="36">
        <f t="shared" ref="DT13:DT29" si="62">DS13*DT$9*3+DS13*DT$10*5+DS13*DT$11*4</f>
        <v>0</v>
      </c>
      <c r="DU13" s="36"/>
      <c r="DV13" s="36">
        <f t="shared" ref="DV13:DV29" si="63">DU13*DV$9*3+DU13*DV$10*5+DU13*DV$11*4</f>
        <v>0</v>
      </c>
      <c r="DW13" s="36">
        <v>0</v>
      </c>
      <c r="DX13" s="36">
        <f t="shared" ref="DX13:DX29" si="64">DW13*DX$9*3+DW13*DX$10*5+DW13*DX$11*4</f>
        <v>0</v>
      </c>
      <c r="DY13" s="36">
        <v>0</v>
      </c>
      <c r="DZ13" s="36">
        <f t="shared" ref="DZ13:DZ29" si="65">DY13*DZ$9*3+DY13*DZ$10*5+DY13*DZ$11*4</f>
        <v>0</v>
      </c>
      <c r="EA13" s="36">
        <v>0</v>
      </c>
      <c r="EB13" s="36">
        <f t="shared" ref="EB13:EB29" si="66">EA13*EB$9*3+EA13*EB$10*5+EA13*EB$11*4</f>
        <v>0</v>
      </c>
      <c r="EC13" s="36">
        <v>0</v>
      </c>
      <c r="ED13" s="36">
        <f t="shared" ref="ED13:ED29" si="67">EC13*ED$9*3+EC13*ED$10*5+EC13*ED$11*4</f>
        <v>0</v>
      </c>
      <c r="EE13" s="36"/>
      <c r="EF13" s="36">
        <f t="shared" ref="EF13:EF29" si="68">EE13*EF$9*3+EE13*EF$10*5+EE13*EF$11*4</f>
        <v>0</v>
      </c>
      <c r="EG13" s="36"/>
      <c r="EH13" s="36">
        <f t="shared" ref="EH13:EH29" si="69">EG13*EH$9*3+EG13*EH$10*5+EG13*EH$11*4</f>
        <v>0</v>
      </c>
      <c r="EI13" s="36"/>
      <c r="EJ13" s="36">
        <f t="shared" ref="EJ13:EJ29" si="70">EI13*EJ$9*3+EI13*EJ$10*5+EI13*EJ$11*4</f>
        <v>0</v>
      </c>
      <c r="EK13" s="36"/>
      <c r="EL13" s="36">
        <f t="shared" ref="EL13:EL29" si="71">EK13*EL$9*3+EK13*EL$10*5+EK13*EL$11*4</f>
        <v>0</v>
      </c>
      <c r="EM13" s="36"/>
      <c r="EN13" s="36">
        <f t="shared" ref="EN13:EN29" si="72">EM13*EN$9*3+EM13*EN$10*5+EM13*EN$11*4</f>
        <v>0</v>
      </c>
      <c r="EO13" s="36"/>
      <c r="EP13" s="36">
        <f t="shared" ref="EP13:EP29" si="73">EO13*EP$9*3+EO13*EP$10*5+EO13*EP$11*4</f>
        <v>0</v>
      </c>
      <c r="EQ13" s="36"/>
      <c r="ER13" s="36">
        <f t="shared" ref="ER13:ER29" si="74">EQ13*ER$9*3+EQ13*ER$10*5+EQ13*ER$11*4</f>
        <v>0</v>
      </c>
      <c r="ES13" s="36"/>
      <c r="ET13" s="36">
        <f t="shared" ref="ET13:ET29" si="75">ES13*ET$9*3+ES13*ET$10*5+ES13*ET$11*4</f>
        <v>0</v>
      </c>
      <c r="EU13" s="36"/>
      <c r="EV13" s="36">
        <f t="shared" ref="EV13:EV29" si="76">EU13*EV$9*3+EU13*EV$10*5+EU13*EV$11*4</f>
        <v>0</v>
      </c>
      <c r="EW13" s="36"/>
      <c r="EX13" s="36">
        <f t="shared" ref="EX13:EX29" si="77">EW13*EX$9*3+EW13*EX$10*5+EW13*EX$11*4</f>
        <v>0</v>
      </c>
      <c r="EY13" s="36"/>
      <c r="EZ13" s="36">
        <f t="shared" ref="EZ13:EZ29" si="78">EY13*EZ$9*3+EY13*EZ$10*5+EY13*EZ$11*4</f>
        <v>0</v>
      </c>
      <c r="FA13" s="36"/>
      <c r="FB13" s="36">
        <f t="shared" ref="FB13:FB29" si="79">FA13*FB$9*3+FA13*FB$10*5+FA13*FB$11*4</f>
        <v>0</v>
      </c>
      <c r="FC13" s="36"/>
      <c r="FD13" s="36">
        <f t="shared" ref="FD13:FD29" si="80">FC13*FD$9*3+FC13*FD$10*5+FC13*FD$11*4</f>
        <v>0</v>
      </c>
      <c r="FE13" s="36"/>
      <c r="FF13" s="36">
        <f t="shared" ref="FF13:FF29" si="81">FE13*FF$9*3+FE13*FF$10*5+FE13*FF$11*4</f>
        <v>0</v>
      </c>
      <c r="FG13" s="36"/>
      <c r="FH13" s="36">
        <f t="shared" ref="FH13:FH29" si="82">FG13*FH$9*3+FG13*FH$10*5+FG13*FH$11*4</f>
        <v>0</v>
      </c>
      <c r="FI13" s="36"/>
      <c r="FJ13" s="36">
        <f t="shared" ref="FJ13:FJ29" si="83">FI13*FJ$9*3+FI13*FJ$10*5+FI13*FJ$11*4</f>
        <v>0</v>
      </c>
      <c r="FK13" s="36"/>
      <c r="FL13" s="36">
        <f t="shared" ref="FL13:FL29" si="84">FK13*FL$9*3+FK13*FL$10*5+FK13*FL$11*4</f>
        <v>0</v>
      </c>
      <c r="FM13" s="36"/>
      <c r="FN13" s="36">
        <f t="shared" ref="FN13:FN29" si="85">FM13*FN$9*3+FM13*FN$10*5+FM13*FN$11*4</f>
        <v>0</v>
      </c>
      <c r="FO13" s="36"/>
      <c r="FP13" s="36">
        <f t="shared" ref="FP13:FP29" si="86">FO13*FP$9*3+FO13*FP$10*5+FO13*FP$11*4</f>
        <v>0</v>
      </c>
      <c r="FQ13" s="36"/>
      <c r="FR13" s="36"/>
      <c r="FS13" s="36"/>
      <c r="FT13" s="36">
        <f t="shared" ref="FT13:FT29" si="87">FS13*FT$9*3+FS13*FT$10*5+FS13*FT$11*4</f>
        <v>0</v>
      </c>
      <c r="FU13" s="36"/>
      <c r="FV13" s="36">
        <f t="shared" ref="FV13:FV29" si="88">FU13*FV$9*3+FU13*FV$10*5+FU13*FV$11*4</f>
        <v>0</v>
      </c>
      <c r="FW13" s="36"/>
      <c r="FX13" s="36">
        <f t="shared" ref="FX13:FX29" si="89">FW13*FX$9*3+FW13*FX$10*5+FW13*FX$11*4</f>
        <v>0</v>
      </c>
      <c r="FY13" s="36"/>
      <c r="FZ13" s="36">
        <f t="shared" ref="FZ13:FZ29" si="90">FY13*FZ$9*3+FY13*FZ$10*5+FY13*FZ$11*4</f>
        <v>0</v>
      </c>
      <c r="GA13" s="36"/>
      <c r="GB13" s="36">
        <f t="shared" ref="GB13:GB29" si="91">GA13*GB$9*3+GA13*GB$10*5+GA13*GB$11*4</f>
        <v>0</v>
      </c>
      <c r="GC13" s="36"/>
      <c r="GD13" s="36">
        <f t="shared" ref="GD13:GD29" si="92">GC13*GD$9*3+GC13*GD$10*5+GC13*GD$11*4</f>
        <v>0</v>
      </c>
      <c r="GE13" s="36"/>
      <c r="GF13" s="36">
        <f t="shared" ref="GF13:GF29" si="93">GE13*GF$9*3+GE13*GF$10*5+GE13*GF$11*4</f>
        <v>0</v>
      </c>
      <c r="GG13" s="36"/>
      <c r="GH13" s="36">
        <f t="shared" ref="GH13:GH29" si="94">GG13*GH$9*3+GG13*GH$10*5+GG13*GH$11*4</f>
        <v>0</v>
      </c>
      <c r="GI13" s="36"/>
      <c r="GJ13" s="36">
        <f t="shared" ref="GJ13:GJ29" si="95">GI13*GJ$9*3+GI13*GJ$10*5+GI13*GJ$11*4</f>
        <v>0</v>
      </c>
      <c r="GK13" s="36"/>
      <c r="GL13" s="36">
        <f t="shared" ref="GL13:GL29" si="96">GK13*GL$9*3+GK13*GL$10*5+GK13*GL$11*4</f>
        <v>0</v>
      </c>
      <c r="GM13" s="36"/>
      <c r="GN13" s="36">
        <f t="shared" ref="GN13:GN29" si="97">GM13*GN$9*3+GM13*GN$10*5+GM13*GN$11*4</f>
        <v>0</v>
      </c>
      <c r="GO13" s="36"/>
      <c r="GP13" s="36">
        <f t="shared" ref="GP13:GP29" si="98">GO13*GP$9*3+GO13*GP$10*5+GO13*GP$11*4</f>
        <v>0</v>
      </c>
      <c r="GQ13" s="36"/>
      <c r="GR13" s="36">
        <f t="shared" ref="GR13:GR29" si="99">GQ13*GR$9*3+GQ13*GR$10*5+GQ13*GR$11*4</f>
        <v>0</v>
      </c>
      <c r="GS13" s="36"/>
      <c r="GT13" s="36">
        <f t="shared" ref="GT13:GT29" si="100">GS13*GT$9*3+GS13*GT$10*5+GS13*GT$11*4</f>
        <v>0</v>
      </c>
      <c r="GU13" s="36"/>
      <c r="GV13" s="36">
        <f t="shared" ref="GV13:GV29" si="101">GU13*GV$9*3+GU13*GV$10*5+GU13*GV$11*4</f>
        <v>0</v>
      </c>
      <c r="GW13" s="36"/>
      <c r="GX13" s="36">
        <f t="shared" ref="GX13:GX29" si="102">GW13*GX$9*3+GW13*GX$10*5+GW13*GX$11*4</f>
        <v>0</v>
      </c>
      <c r="GY13" s="36"/>
      <c r="GZ13" s="36">
        <f t="shared" ref="GZ13:GZ29" si="103">GY13*GZ$9*3+GY13*GZ$10*5+GY13*GZ$11*4</f>
        <v>0</v>
      </c>
      <c r="HA13" s="36"/>
      <c r="HB13" s="36">
        <f t="shared" ref="HB13:HB29" si="104">HA13*HB$9*3+HA13*HB$10*5+HA13*HB$11*4</f>
        <v>0</v>
      </c>
      <c r="HC13" s="36"/>
      <c r="HD13" s="36">
        <f t="shared" ref="HD13:HD29" si="105">HC13*HD$9*3+HC13*HD$10*5+HC13*HD$11*4</f>
        <v>0</v>
      </c>
      <c r="HE13" s="36"/>
      <c r="HF13" s="36">
        <f t="shared" ref="HF13:HF29" si="106">HE13*HF$9*3+HE13*HF$10*5+HE13*HF$11*4</f>
        <v>0</v>
      </c>
      <c r="HG13" s="36"/>
      <c r="HH13" s="36">
        <f t="shared" ref="HH13:HH29" si="107">HG13*HH$9*3+HG13*HH$10*5+HG13*HH$11*4</f>
        <v>0</v>
      </c>
      <c r="HI13" s="36"/>
      <c r="HJ13" s="36">
        <f t="shared" ref="HJ13:HJ29" si="108">HI13*HJ$9*3+HI13*HJ$10*5+HI13*HJ$11*4</f>
        <v>0</v>
      </c>
      <c r="HK13" s="36"/>
      <c r="HL13" s="36">
        <f t="shared" ref="HL13:HL29" si="109">HK13*HL$9*3+HK13*HL$10*5+HK13*HL$11*4</f>
        <v>0</v>
      </c>
      <c r="HM13" s="36"/>
      <c r="HN13" s="36">
        <f t="shared" ref="HN13:HN29" si="110">HM13*HN$9*3+HM13*HN$10*5+HM13*HN$11*4</f>
        <v>0</v>
      </c>
      <c r="HO13" s="36">
        <f t="shared" si="0"/>
        <v>0</v>
      </c>
      <c r="HP13" s="36">
        <f t="shared" si="0"/>
        <v>0</v>
      </c>
      <c r="HQ13" s="36">
        <f t="shared" si="0"/>
        <v>0</v>
      </c>
      <c r="HR13" s="36">
        <f t="shared" si="0"/>
        <v>0</v>
      </c>
      <c r="HS13" s="36">
        <f t="shared" si="0"/>
        <v>0</v>
      </c>
      <c r="HT13" s="36">
        <f t="shared" si="0"/>
        <v>0</v>
      </c>
      <c r="HU13" s="36">
        <f t="shared" si="0"/>
        <v>0</v>
      </c>
      <c r="HV13" s="36">
        <f t="shared" si="0"/>
        <v>0</v>
      </c>
      <c r="HW13" s="36">
        <f t="shared" si="0"/>
        <v>0</v>
      </c>
      <c r="HX13" s="36">
        <f t="shared" si="0"/>
        <v>0</v>
      </c>
      <c r="HY13" s="36">
        <f t="shared" si="0"/>
        <v>0</v>
      </c>
      <c r="HZ13" s="36">
        <f t="shared" si="0"/>
        <v>0</v>
      </c>
      <c r="IA13" s="36">
        <f t="shared" si="0"/>
        <v>0</v>
      </c>
      <c r="IB13" s="36">
        <f t="shared" si="0"/>
        <v>0</v>
      </c>
      <c r="IC13" s="36">
        <f t="shared" si="0"/>
        <v>0</v>
      </c>
      <c r="ID13" s="36">
        <f t="shared" si="0"/>
        <v>0</v>
      </c>
      <c r="IE13" s="36">
        <f t="shared" si="1"/>
        <v>0</v>
      </c>
      <c r="IF13" s="36">
        <f t="shared" si="1"/>
        <v>0</v>
      </c>
      <c r="IG13" s="36">
        <f t="shared" si="1"/>
        <v>0</v>
      </c>
      <c r="IH13" s="36">
        <f t="shared" si="1"/>
        <v>0</v>
      </c>
      <c r="II13" s="36">
        <f t="shared" ref="II13:IL29" si="111">HO13+HS13+HW13+IA13+IE13</f>
        <v>0</v>
      </c>
      <c r="IJ13" s="36">
        <f t="shared" si="111"/>
        <v>0</v>
      </c>
      <c r="IK13" s="36">
        <f t="shared" si="111"/>
        <v>0</v>
      </c>
      <c r="IL13" s="36">
        <f t="shared" si="111"/>
        <v>0</v>
      </c>
      <c r="IM13" s="36">
        <f t="shared" ref="IM13:IM29" si="112">II13+IK13</f>
        <v>0</v>
      </c>
      <c r="IN13" s="36">
        <f t="shared" ref="IN13:IN29" si="113">IL13</f>
        <v>0</v>
      </c>
    </row>
    <row r="14" spans="1:248" s="22" customFormat="1" ht="12.75" customHeight="1" x14ac:dyDescent="0.2">
      <c r="A14" s="37">
        <v>3</v>
      </c>
      <c r="B14" s="46" t="s">
        <v>78</v>
      </c>
      <c r="C14" s="36"/>
      <c r="D14" s="36">
        <f t="shared" si="2"/>
        <v>0</v>
      </c>
      <c r="E14" s="36"/>
      <c r="F14" s="36">
        <f t="shared" si="3"/>
        <v>0</v>
      </c>
      <c r="G14" s="36"/>
      <c r="H14" s="36">
        <f t="shared" si="4"/>
        <v>0</v>
      </c>
      <c r="I14" s="36">
        <v>0</v>
      </c>
      <c r="J14" s="36">
        <f t="shared" si="5"/>
        <v>0</v>
      </c>
      <c r="K14" s="36">
        <v>0</v>
      </c>
      <c r="L14" s="36">
        <f t="shared" si="6"/>
        <v>0</v>
      </c>
      <c r="M14" s="36">
        <v>0</v>
      </c>
      <c r="N14" s="36">
        <f t="shared" si="7"/>
        <v>0</v>
      </c>
      <c r="O14" s="36"/>
      <c r="P14" s="36">
        <f t="shared" si="8"/>
        <v>0</v>
      </c>
      <c r="Q14" s="36"/>
      <c r="R14" s="36">
        <f t="shared" si="9"/>
        <v>0</v>
      </c>
      <c r="S14" s="36"/>
      <c r="T14" s="36">
        <f t="shared" si="10"/>
        <v>0</v>
      </c>
      <c r="U14" s="36"/>
      <c r="V14" s="36">
        <f t="shared" si="11"/>
        <v>0</v>
      </c>
      <c r="W14" s="36"/>
      <c r="X14" s="36">
        <f t="shared" si="12"/>
        <v>0</v>
      </c>
      <c r="Y14" s="36"/>
      <c r="Z14" s="36">
        <f t="shared" si="13"/>
        <v>0</v>
      </c>
      <c r="AA14" s="36"/>
      <c r="AB14" s="36">
        <f t="shared" si="14"/>
        <v>0</v>
      </c>
      <c r="AC14" s="36"/>
      <c r="AD14" s="36">
        <f t="shared" si="15"/>
        <v>0</v>
      </c>
      <c r="AE14" s="36"/>
      <c r="AF14" s="36">
        <f t="shared" si="16"/>
        <v>0</v>
      </c>
      <c r="AG14" s="36"/>
      <c r="AH14" s="36">
        <f t="shared" si="17"/>
        <v>0</v>
      </c>
      <c r="AI14" s="36"/>
      <c r="AJ14" s="36">
        <f t="shared" si="18"/>
        <v>0</v>
      </c>
      <c r="AK14" s="36"/>
      <c r="AL14" s="36">
        <f t="shared" si="19"/>
        <v>0</v>
      </c>
      <c r="AM14" s="36"/>
      <c r="AN14" s="36">
        <f t="shared" si="20"/>
        <v>0</v>
      </c>
      <c r="AO14" s="36"/>
      <c r="AP14" s="36">
        <f t="shared" si="21"/>
        <v>0</v>
      </c>
      <c r="AQ14" s="36"/>
      <c r="AR14" s="36">
        <f t="shared" si="22"/>
        <v>0</v>
      </c>
      <c r="AS14" s="36"/>
      <c r="AT14" s="36">
        <f t="shared" si="23"/>
        <v>0</v>
      </c>
      <c r="AU14" s="36"/>
      <c r="AV14" s="36">
        <f t="shared" si="24"/>
        <v>0</v>
      </c>
      <c r="AW14" s="36"/>
      <c r="AX14" s="36">
        <f t="shared" si="25"/>
        <v>0</v>
      </c>
      <c r="AY14" s="36"/>
      <c r="AZ14" s="36">
        <f t="shared" si="26"/>
        <v>0</v>
      </c>
      <c r="BA14" s="36"/>
      <c r="BB14" s="36">
        <f t="shared" si="27"/>
        <v>0</v>
      </c>
      <c r="BC14" s="36"/>
      <c r="BD14" s="36">
        <f t="shared" si="28"/>
        <v>0</v>
      </c>
      <c r="BE14" s="36"/>
      <c r="BF14" s="36">
        <f t="shared" si="29"/>
        <v>0</v>
      </c>
      <c r="BG14" s="36"/>
      <c r="BH14" s="36">
        <f t="shared" si="30"/>
        <v>0</v>
      </c>
      <c r="BI14" s="36"/>
      <c r="BJ14" s="36">
        <f t="shared" si="31"/>
        <v>0</v>
      </c>
      <c r="BK14" s="36"/>
      <c r="BL14" s="36">
        <f t="shared" si="32"/>
        <v>0</v>
      </c>
      <c r="BM14" s="36"/>
      <c r="BN14" s="36">
        <f t="shared" si="33"/>
        <v>0</v>
      </c>
      <c r="BO14" s="36"/>
      <c r="BP14" s="36">
        <f t="shared" si="34"/>
        <v>0</v>
      </c>
      <c r="BQ14" s="36"/>
      <c r="BR14" s="36">
        <f t="shared" si="35"/>
        <v>0</v>
      </c>
      <c r="BS14" s="36"/>
      <c r="BT14" s="36">
        <f t="shared" si="36"/>
        <v>0</v>
      </c>
      <c r="BU14" s="36"/>
      <c r="BV14" s="36">
        <f t="shared" si="37"/>
        <v>0</v>
      </c>
      <c r="BW14" s="36"/>
      <c r="BX14" s="36">
        <f t="shared" si="38"/>
        <v>0</v>
      </c>
      <c r="BY14" s="36"/>
      <c r="BZ14" s="36">
        <f t="shared" si="39"/>
        <v>0</v>
      </c>
      <c r="CA14" s="36"/>
      <c r="CB14" s="36">
        <f t="shared" si="40"/>
        <v>0</v>
      </c>
      <c r="CC14" s="36"/>
      <c r="CD14" s="36">
        <f t="shared" si="41"/>
        <v>0</v>
      </c>
      <c r="CE14" s="36"/>
      <c r="CF14" s="36">
        <f t="shared" si="42"/>
        <v>0</v>
      </c>
      <c r="CG14" s="36"/>
      <c r="CH14" s="36">
        <f t="shared" si="43"/>
        <v>0</v>
      </c>
      <c r="CI14" s="36"/>
      <c r="CJ14" s="36">
        <f t="shared" si="44"/>
        <v>0</v>
      </c>
      <c r="CK14" s="36"/>
      <c r="CL14" s="36">
        <f t="shared" si="45"/>
        <v>0</v>
      </c>
      <c r="CM14" s="36"/>
      <c r="CN14" s="36">
        <f t="shared" si="46"/>
        <v>0</v>
      </c>
      <c r="CO14" s="36"/>
      <c r="CP14" s="36">
        <f t="shared" si="47"/>
        <v>0</v>
      </c>
      <c r="CQ14" s="36"/>
      <c r="CR14" s="36">
        <f t="shared" si="48"/>
        <v>0</v>
      </c>
      <c r="CS14" s="36"/>
      <c r="CT14" s="36">
        <f t="shared" si="49"/>
        <v>0</v>
      </c>
      <c r="CU14" s="36"/>
      <c r="CV14" s="36">
        <f t="shared" si="50"/>
        <v>0</v>
      </c>
      <c r="CW14" s="36"/>
      <c r="CX14" s="36">
        <f t="shared" si="51"/>
        <v>0</v>
      </c>
      <c r="CY14" s="36"/>
      <c r="CZ14" s="36">
        <f t="shared" si="52"/>
        <v>0</v>
      </c>
      <c r="DA14" s="36"/>
      <c r="DB14" s="36">
        <f t="shared" si="53"/>
        <v>0</v>
      </c>
      <c r="DC14" s="36"/>
      <c r="DD14" s="36">
        <f t="shared" si="54"/>
        <v>0</v>
      </c>
      <c r="DE14" s="36"/>
      <c r="DF14" s="36">
        <f t="shared" si="55"/>
        <v>0</v>
      </c>
      <c r="DG14" s="36"/>
      <c r="DH14" s="36">
        <f t="shared" si="56"/>
        <v>0</v>
      </c>
      <c r="DI14" s="36"/>
      <c r="DJ14" s="36">
        <f t="shared" si="57"/>
        <v>0</v>
      </c>
      <c r="DK14" s="36"/>
      <c r="DL14" s="36">
        <f t="shared" si="58"/>
        <v>0</v>
      </c>
      <c r="DM14" s="36"/>
      <c r="DN14" s="36">
        <f t="shared" si="59"/>
        <v>0</v>
      </c>
      <c r="DO14" s="36"/>
      <c r="DP14" s="36">
        <f t="shared" si="60"/>
        <v>0</v>
      </c>
      <c r="DQ14" s="36"/>
      <c r="DR14" s="36">
        <f t="shared" si="61"/>
        <v>0</v>
      </c>
      <c r="DS14" s="36"/>
      <c r="DT14" s="36">
        <f t="shared" si="62"/>
        <v>0</v>
      </c>
      <c r="DU14" s="36"/>
      <c r="DV14" s="36">
        <f t="shared" si="63"/>
        <v>0</v>
      </c>
      <c r="DW14" s="36">
        <v>0</v>
      </c>
      <c r="DX14" s="36">
        <f t="shared" si="64"/>
        <v>0</v>
      </c>
      <c r="DY14" s="36">
        <v>0</v>
      </c>
      <c r="DZ14" s="36">
        <f t="shared" si="65"/>
        <v>0</v>
      </c>
      <c r="EA14" s="36">
        <v>0</v>
      </c>
      <c r="EB14" s="36">
        <f t="shared" si="66"/>
        <v>0</v>
      </c>
      <c r="EC14" s="36">
        <v>0</v>
      </c>
      <c r="ED14" s="36">
        <f t="shared" si="67"/>
        <v>0</v>
      </c>
      <c r="EE14" s="36"/>
      <c r="EF14" s="36">
        <f t="shared" si="68"/>
        <v>0</v>
      </c>
      <c r="EG14" s="36"/>
      <c r="EH14" s="36">
        <f t="shared" si="69"/>
        <v>0</v>
      </c>
      <c r="EI14" s="36"/>
      <c r="EJ14" s="36">
        <f t="shared" si="70"/>
        <v>0</v>
      </c>
      <c r="EK14" s="36"/>
      <c r="EL14" s="36">
        <f t="shared" si="71"/>
        <v>0</v>
      </c>
      <c r="EM14" s="36"/>
      <c r="EN14" s="36">
        <f t="shared" si="72"/>
        <v>0</v>
      </c>
      <c r="EO14" s="36"/>
      <c r="EP14" s="36">
        <f t="shared" si="73"/>
        <v>0</v>
      </c>
      <c r="EQ14" s="36"/>
      <c r="ER14" s="36">
        <f t="shared" si="74"/>
        <v>0</v>
      </c>
      <c r="ES14" s="36"/>
      <c r="ET14" s="36">
        <f t="shared" si="75"/>
        <v>0</v>
      </c>
      <c r="EU14" s="36"/>
      <c r="EV14" s="36">
        <f t="shared" si="76"/>
        <v>0</v>
      </c>
      <c r="EW14" s="36"/>
      <c r="EX14" s="36">
        <f t="shared" si="77"/>
        <v>0</v>
      </c>
      <c r="EY14" s="36"/>
      <c r="EZ14" s="36">
        <f t="shared" si="78"/>
        <v>0</v>
      </c>
      <c r="FA14" s="36"/>
      <c r="FB14" s="36">
        <f t="shared" si="79"/>
        <v>0</v>
      </c>
      <c r="FC14" s="36"/>
      <c r="FD14" s="36">
        <f t="shared" si="80"/>
        <v>0</v>
      </c>
      <c r="FE14" s="36"/>
      <c r="FF14" s="36">
        <f t="shared" si="81"/>
        <v>0</v>
      </c>
      <c r="FG14" s="36"/>
      <c r="FH14" s="36">
        <f t="shared" si="82"/>
        <v>0</v>
      </c>
      <c r="FI14" s="36"/>
      <c r="FJ14" s="36">
        <f t="shared" si="83"/>
        <v>0</v>
      </c>
      <c r="FK14" s="36"/>
      <c r="FL14" s="36">
        <f t="shared" si="84"/>
        <v>0</v>
      </c>
      <c r="FM14" s="36"/>
      <c r="FN14" s="36">
        <f t="shared" si="85"/>
        <v>0</v>
      </c>
      <c r="FO14" s="36"/>
      <c r="FP14" s="36">
        <f t="shared" si="86"/>
        <v>0</v>
      </c>
      <c r="FQ14" s="36"/>
      <c r="FR14" s="36"/>
      <c r="FS14" s="36"/>
      <c r="FT14" s="36">
        <f t="shared" si="87"/>
        <v>0</v>
      </c>
      <c r="FU14" s="36"/>
      <c r="FV14" s="36">
        <f t="shared" si="88"/>
        <v>0</v>
      </c>
      <c r="FW14" s="36"/>
      <c r="FX14" s="36">
        <f t="shared" si="89"/>
        <v>0</v>
      </c>
      <c r="FY14" s="36"/>
      <c r="FZ14" s="36">
        <f t="shared" si="90"/>
        <v>0</v>
      </c>
      <c r="GA14" s="36"/>
      <c r="GB14" s="36">
        <f t="shared" si="91"/>
        <v>0</v>
      </c>
      <c r="GC14" s="36"/>
      <c r="GD14" s="36">
        <f t="shared" si="92"/>
        <v>0</v>
      </c>
      <c r="GE14" s="36"/>
      <c r="GF14" s="36">
        <f t="shared" si="93"/>
        <v>0</v>
      </c>
      <c r="GG14" s="36"/>
      <c r="GH14" s="36">
        <f t="shared" si="94"/>
        <v>0</v>
      </c>
      <c r="GI14" s="36"/>
      <c r="GJ14" s="36">
        <f t="shared" si="95"/>
        <v>0</v>
      </c>
      <c r="GK14" s="36"/>
      <c r="GL14" s="36">
        <f t="shared" si="96"/>
        <v>0</v>
      </c>
      <c r="GM14" s="36"/>
      <c r="GN14" s="36">
        <f t="shared" si="97"/>
        <v>0</v>
      </c>
      <c r="GO14" s="36"/>
      <c r="GP14" s="36">
        <f t="shared" si="98"/>
        <v>0</v>
      </c>
      <c r="GQ14" s="36"/>
      <c r="GR14" s="36">
        <f t="shared" si="99"/>
        <v>0</v>
      </c>
      <c r="GS14" s="36"/>
      <c r="GT14" s="36">
        <f t="shared" si="100"/>
        <v>0</v>
      </c>
      <c r="GU14" s="36"/>
      <c r="GV14" s="36">
        <f t="shared" si="101"/>
        <v>0</v>
      </c>
      <c r="GW14" s="36"/>
      <c r="GX14" s="36">
        <f t="shared" si="102"/>
        <v>0</v>
      </c>
      <c r="GY14" s="36"/>
      <c r="GZ14" s="36">
        <f t="shared" si="103"/>
        <v>0</v>
      </c>
      <c r="HA14" s="36"/>
      <c r="HB14" s="36">
        <f t="shared" si="104"/>
        <v>0</v>
      </c>
      <c r="HC14" s="36"/>
      <c r="HD14" s="36">
        <f t="shared" si="105"/>
        <v>0</v>
      </c>
      <c r="HE14" s="36"/>
      <c r="HF14" s="36">
        <f t="shared" si="106"/>
        <v>0</v>
      </c>
      <c r="HG14" s="36"/>
      <c r="HH14" s="36">
        <f t="shared" si="107"/>
        <v>0</v>
      </c>
      <c r="HI14" s="36"/>
      <c r="HJ14" s="36">
        <f t="shared" si="108"/>
        <v>0</v>
      </c>
      <c r="HK14" s="36"/>
      <c r="HL14" s="36">
        <f t="shared" si="109"/>
        <v>0</v>
      </c>
      <c r="HM14" s="36"/>
      <c r="HN14" s="36">
        <f t="shared" si="110"/>
        <v>0</v>
      </c>
      <c r="HO14" s="36">
        <f t="shared" si="0"/>
        <v>0</v>
      </c>
      <c r="HP14" s="36">
        <f t="shared" si="0"/>
        <v>0</v>
      </c>
      <c r="HQ14" s="36">
        <f t="shared" si="0"/>
        <v>0</v>
      </c>
      <c r="HR14" s="36">
        <f t="shared" si="0"/>
        <v>0</v>
      </c>
      <c r="HS14" s="36">
        <f t="shared" si="0"/>
        <v>0</v>
      </c>
      <c r="HT14" s="36">
        <f t="shared" si="0"/>
        <v>0</v>
      </c>
      <c r="HU14" s="36">
        <f t="shared" si="0"/>
        <v>0</v>
      </c>
      <c r="HV14" s="36">
        <f t="shared" si="0"/>
        <v>0</v>
      </c>
      <c r="HW14" s="36">
        <f t="shared" si="0"/>
        <v>0</v>
      </c>
      <c r="HX14" s="36">
        <f t="shared" si="0"/>
        <v>0</v>
      </c>
      <c r="HY14" s="36">
        <f t="shared" si="0"/>
        <v>0</v>
      </c>
      <c r="HZ14" s="36">
        <f t="shared" si="0"/>
        <v>0</v>
      </c>
      <c r="IA14" s="36">
        <f t="shared" si="0"/>
        <v>0</v>
      </c>
      <c r="IB14" s="36">
        <f t="shared" si="0"/>
        <v>0</v>
      </c>
      <c r="IC14" s="36">
        <f t="shared" si="0"/>
        <v>0</v>
      </c>
      <c r="ID14" s="36">
        <f t="shared" si="0"/>
        <v>0</v>
      </c>
      <c r="IE14" s="36">
        <f t="shared" si="1"/>
        <v>0</v>
      </c>
      <c r="IF14" s="36">
        <f t="shared" si="1"/>
        <v>0</v>
      </c>
      <c r="IG14" s="36">
        <f t="shared" si="1"/>
        <v>0</v>
      </c>
      <c r="IH14" s="36">
        <f t="shared" si="1"/>
        <v>0</v>
      </c>
      <c r="II14" s="36">
        <f t="shared" si="111"/>
        <v>0</v>
      </c>
      <c r="IJ14" s="36">
        <f t="shared" si="111"/>
        <v>0</v>
      </c>
      <c r="IK14" s="36">
        <f t="shared" si="111"/>
        <v>0</v>
      </c>
      <c r="IL14" s="36">
        <f t="shared" si="111"/>
        <v>0</v>
      </c>
      <c r="IM14" s="36">
        <f t="shared" si="112"/>
        <v>0</v>
      </c>
      <c r="IN14" s="36">
        <f t="shared" si="113"/>
        <v>0</v>
      </c>
    </row>
    <row r="15" spans="1:248" s="22" customFormat="1" ht="12.75" customHeight="1" x14ac:dyDescent="0.2">
      <c r="A15" s="37">
        <v>4</v>
      </c>
      <c r="B15" s="46" t="s">
        <v>79</v>
      </c>
      <c r="C15" s="36"/>
      <c r="D15" s="36">
        <f t="shared" si="2"/>
        <v>0</v>
      </c>
      <c r="E15" s="36"/>
      <c r="F15" s="36">
        <f t="shared" si="3"/>
        <v>0</v>
      </c>
      <c r="G15" s="36"/>
      <c r="H15" s="36">
        <f t="shared" si="4"/>
        <v>0</v>
      </c>
      <c r="I15" s="36">
        <v>0</v>
      </c>
      <c r="J15" s="36">
        <f t="shared" si="5"/>
        <v>0</v>
      </c>
      <c r="K15" s="36">
        <v>0</v>
      </c>
      <c r="L15" s="36">
        <f t="shared" si="6"/>
        <v>0</v>
      </c>
      <c r="M15" s="36">
        <v>0</v>
      </c>
      <c r="N15" s="36">
        <f t="shared" si="7"/>
        <v>0</v>
      </c>
      <c r="O15" s="36"/>
      <c r="P15" s="36">
        <f t="shared" si="8"/>
        <v>0</v>
      </c>
      <c r="Q15" s="36"/>
      <c r="R15" s="36">
        <f t="shared" si="9"/>
        <v>0</v>
      </c>
      <c r="S15" s="36"/>
      <c r="T15" s="36">
        <f t="shared" si="10"/>
        <v>0</v>
      </c>
      <c r="U15" s="36"/>
      <c r="V15" s="36">
        <f t="shared" si="11"/>
        <v>0</v>
      </c>
      <c r="W15" s="36"/>
      <c r="X15" s="36">
        <f t="shared" si="12"/>
        <v>0</v>
      </c>
      <c r="Y15" s="36"/>
      <c r="Z15" s="36">
        <f t="shared" si="13"/>
        <v>0</v>
      </c>
      <c r="AA15" s="36"/>
      <c r="AB15" s="36">
        <f t="shared" si="14"/>
        <v>0</v>
      </c>
      <c r="AC15" s="36"/>
      <c r="AD15" s="36">
        <f t="shared" si="15"/>
        <v>0</v>
      </c>
      <c r="AE15" s="36"/>
      <c r="AF15" s="36">
        <f t="shared" si="16"/>
        <v>0</v>
      </c>
      <c r="AG15" s="36"/>
      <c r="AH15" s="36">
        <f t="shared" si="17"/>
        <v>0</v>
      </c>
      <c r="AI15" s="36"/>
      <c r="AJ15" s="36">
        <f t="shared" si="18"/>
        <v>0</v>
      </c>
      <c r="AK15" s="36"/>
      <c r="AL15" s="36">
        <f t="shared" si="19"/>
        <v>0</v>
      </c>
      <c r="AM15" s="36"/>
      <c r="AN15" s="36">
        <f t="shared" si="20"/>
        <v>0</v>
      </c>
      <c r="AO15" s="36"/>
      <c r="AP15" s="36">
        <f t="shared" si="21"/>
        <v>0</v>
      </c>
      <c r="AQ15" s="36"/>
      <c r="AR15" s="36">
        <f t="shared" si="22"/>
        <v>0</v>
      </c>
      <c r="AS15" s="36"/>
      <c r="AT15" s="36">
        <f t="shared" si="23"/>
        <v>0</v>
      </c>
      <c r="AU15" s="36"/>
      <c r="AV15" s="36">
        <f t="shared" si="24"/>
        <v>0</v>
      </c>
      <c r="AW15" s="36"/>
      <c r="AX15" s="36">
        <f t="shared" si="25"/>
        <v>0</v>
      </c>
      <c r="AY15" s="36"/>
      <c r="AZ15" s="36">
        <f t="shared" si="26"/>
        <v>0</v>
      </c>
      <c r="BA15" s="36"/>
      <c r="BB15" s="36">
        <f t="shared" si="27"/>
        <v>0</v>
      </c>
      <c r="BC15" s="36"/>
      <c r="BD15" s="36">
        <f t="shared" si="28"/>
        <v>0</v>
      </c>
      <c r="BE15" s="36"/>
      <c r="BF15" s="36">
        <f t="shared" si="29"/>
        <v>0</v>
      </c>
      <c r="BG15" s="36"/>
      <c r="BH15" s="36">
        <f t="shared" si="30"/>
        <v>0</v>
      </c>
      <c r="BI15" s="36"/>
      <c r="BJ15" s="36">
        <f t="shared" si="31"/>
        <v>0</v>
      </c>
      <c r="BK15" s="36"/>
      <c r="BL15" s="36">
        <f t="shared" si="32"/>
        <v>0</v>
      </c>
      <c r="BM15" s="36"/>
      <c r="BN15" s="36">
        <f t="shared" si="33"/>
        <v>0</v>
      </c>
      <c r="BO15" s="36"/>
      <c r="BP15" s="36">
        <f t="shared" si="34"/>
        <v>0</v>
      </c>
      <c r="BQ15" s="36"/>
      <c r="BR15" s="36">
        <f t="shared" si="35"/>
        <v>0</v>
      </c>
      <c r="BS15" s="36"/>
      <c r="BT15" s="36">
        <f t="shared" si="36"/>
        <v>0</v>
      </c>
      <c r="BU15" s="36"/>
      <c r="BV15" s="36">
        <f t="shared" si="37"/>
        <v>0</v>
      </c>
      <c r="BW15" s="36"/>
      <c r="BX15" s="36">
        <f t="shared" si="38"/>
        <v>0</v>
      </c>
      <c r="BY15" s="36"/>
      <c r="BZ15" s="36">
        <f t="shared" si="39"/>
        <v>0</v>
      </c>
      <c r="CA15" s="36"/>
      <c r="CB15" s="36">
        <f t="shared" si="40"/>
        <v>0</v>
      </c>
      <c r="CC15" s="36"/>
      <c r="CD15" s="36">
        <f t="shared" si="41"/>
        <v>0</v>
      </c>
      <c r="CE15" s="36"/>
      <c r="CF15" s="36">
        <f t="shared" si="42"/>
        <v>0</v>
      </c>
      <c r="CG15" s="36"/>
      <c r="CH15" s="36">
        <f t="shared" si="43"/>
        <v>0</v>
      </c>
      <c r="CI15" s="36"/>
      <c r="CJ15" s="36">
        <f t="shared" si="44"/>
        <v>0</v>
      </c>
      <c r="CK15" s="36"/>
      <c r="CL15" s="36">
        <f t="shared" si="45"/>
        <v>0</v>
      </c>
      <c r="CM15" s="36"/>
      <c r="CN15" s="36">
        <f t="shared" si="46"/>
        <v>0</v>
      </c>
      <c r="CO15" s="36"/>
      <c r="CP15" s="36">
        <f t="shared" si="47"/>
        <v>0</v>
      </c>
      <c r="CQ15" s="36"/>
      <c r="CR15" s="36">
        <f t="shared" si="48"/>
        <v>0</v>
      </c>
      <c r="CS15" s="36"/>
      <c r="CT15" s="36">
        <f t="shared" si="49"/>
        <v>0</v>
      </c>
      <c r="CU15" s="36"/>
      <c r="CV15" s="36">
        <f t="shared" si="50"/>
        <v>0</v>
      </c>
      <c r="CW15" s="36"/>
      <c r="CX15" s="36">
        <f t="shared" si="51"/>
        <v>0</v>
      </c>
      <c r="CY15" s="36"/>
      <c r="CZ15" s="36">
        <f t="shared" si="52"/>
        <v>0</v>
      </c>
      <c r="DA15" s="36"/>
      <c r="DB15" s="36">
        <f t="shared" si="53"/>
        <v>0</v>
      </c>
      <c r="DC15" s="36"/>
      <c r="DD15" s="36">
        <f t="shared" si="54"/>
        <v>0</v>
      </c>
      <c r="DE15" s="36"/>
      <c r="DF15" s="36">
        <f t="shared" si="55"/>
        <v>0</v>
      </c>
      <c r="DG15" s="36"/>
      <c r="DH15" s="36">
        <f t="shared" si="56"/>
        <v>0</v>
      </c>
      <c r="DI15" s="36"/>
      <c r="DJ15" s="36">
        <f t="shared" si="57"/>
        <v>0</v>
      </c>
      <c r="DK15" s="36"/>
      <c r="DL15" s="36">
        <f t="shared" si="58"/>
        <v>0</v>
      </c>
      <c r="DM15" s="36"/>
      <c r="DN15" s="36">
        <f t="shared" si="59"/>
        <v>0</v>
      </c>
      <c r="DO15" s="36"/>
      <c r="DP15" s="36">
        <f t="shared" si="60"/>
        <v>0</v>
      </c>
      <c r="DQ15" s="36"/>
      <c r="DR15" s="36">
        <f t="shared" si="61"/>
        <v>0</v>
      </c>
      <c r="DS15" s="36"/>
      <c r="DT15" s="36">
        <f t="shared" si="62"/>
        <v>0</v>
      </c>
      <c r="DU15" s="36"/>
      <c r="DV15" s="36">
        <f t="shared" si="63"/>
        <v>0</v>
      </c>
      <c r="DW15" s="36">
        <v>0</v>
      </c>
      <c r="DX15" s="36">
        <f t="shared" si="64"/>
        <v>0</v>
      </c>
      <c r="DY15" s="36">
        <v>0</v>
      </c>
      <c r="DZ15" s="36">
        <f t="shared" si="65"/>
        <v>0</v>
      </c>
      <c r="EA15" s="36">
        <v>0</v>
      </c>
      <c r="EB15" s="36">
        <f t="shared" si="66"/>
        <v>0</v>
      </c>
      <c r="EC15" s="36">
        <v>0</v>
      </c>
      <c r="ED15" s="36">
        <f t="shared" si="67"/>
        <v>0</v>
      </c>
      <c r="EE15" s="36"/>
      <c r="EF15" s="36">
        <f t="shared" si="68"/>
        <v>0</v>
      </c>
      <c r="EG15" s="36"/>
      <c r="EH15" s="36">
        <f t="shared" si="69"/>
        <v>0</v>
      </c>
      <c r="EI15" s="36"/>
      <c r="EJ15" s="36">
        <f t="shared" si="70"/>
        <v>0</v>
      </c>
      <c r="EK15" s="36"/>
      <c r="EL15" s="36">
        <f t="shared" si="71"/>
        <v>0</v>
      </c>
      <c r="EM15" s="36"/>
      <c r="EN15" s="36">
        <f t="shared" si="72"/>
        <v>0</v>
      </c>
      <c r="EO15" s="36"/>
      <c r="EP15" s="36">
        <f t="shared" si="73"/>
        <v>0</v>
      </c>
      <c r="EQ15" s="36"/>
      <c r="ER15" s="36">
        <f t="shared" si="74"/>
        <v>0</v>
      </c>
      <c r="ES15" s="36"/>
      <c r="ET15" s="36">
        <f t="shared" si="75"/>
        <v>0</v>
      </c>
      <c r="EU15" s="36"/>
      <c r="EV15" s="36">
        <f t="shared" si="76"/>
        <v>0</v>
      </c>
      <c r="EW15" s="36"/>
      <c r="EX15" s="36">
        <f t="shared" si="77"/>
        <v>0</v>
      </c>
      <c r="EY15" s="36"/>
      <c r="EZ15" s="36">
        <f t="shared" si="78"/>
        <v>0</v>
      </c>
      <c r="FA15" s="36"/>
      <c r="FB15" s="36">
        <f t="shared" si="79"/>
        <v>0</v>
      </c>
      <c r="FC15" s="36"/>
      <c r="FD15" s="36">
        <f t="shared" si="80"/>
        <v>0</v>
      </c>
      <c r="FE15" s="36"/>
      <c r="FF15" s="36">
        <f t="shared" si="81"/>
        <v>0</v>
      </c>
      <c r="FG15" s="36"/>
      <c r="FH15" s="36">
        <f t="shared" si="82"/>
        <v>0</v>
      </c>
      <c r="FI15" s="36"/>
      <c r="FJ15" s="36">
        <f t="shared" si="83"/>
        <v>0</v>
      </c>
      <c r="FK15" s="36"/>
      <c r="FL15" s="36">
        <f t="shared" si="84"/>
        <v>0</v>
      </c>
      <c r="FM15" s="36"/>
      <c r="FN15" s="36">
        <f t="shared" si="85"/>
        <v>0</v>
      </c>
      <c r="FO15" s="36"/>
      <c r="FP15" s="36">
        <f t="shared" si="86"/>
        <v>0</v>
      </c>
      <c r="FQ15" s="36"/>
      <c r="FR15" s="36"/>
      <c r="FS15" s="36"/>
      <c r="FT15" s="36">
        <f t="shared" si="87"/>
        <v>0</v>
      </c>
      <c r="FU15" s="36"/>
      <c r="FV15" s="36">
        <f t="shared" si="88"/>
        <v>0</v>
      </c>
      <c r="FW15" s="36"/>
      <c r="FX15" s="36">
        <f t="shared" si="89"/>
        <v>0</v>
      </c>
      <c r="FY15" s="36"/>
      <c r="FZ15" s="36">
        <f t="shared" si="90"/>
        <v>0</v>
      </c>
      <c r="GA15" s="36"/>
      <c r="GB15" s="36">
        <f t="shared" si="91"/>
        <v>0</v>
      </c>
      <c r="GC15" s="36"/>
      <c r="GD15" s="36">
        <f t="shared" si="92"/>
        <v>0</v>
      </c>
      <c r="GE15" s="36"/>
      <c r="GF15" s="36">
        <f t="shared" si="93"/>
        <v>0</v>
      </c>
      <c r="GG15" s="36"/>
      <c r="GH15" s="36">
        <f t="shared" si="94"/>
        <v>0</v>
      </c>
      <c r="GI15" s="36"/>
      <c r="GJ15" s="36">
        <f t="shared" si="95"/>
        <v>0</v>
      </c>
      <c r="GK15" s="36"/>
      <c r="GL15" s="36">
        <f t="shared" si="96"/>
        <v>0</v>
      </c>
      <c r="GM15" s="36"/>
      <c r="GN15" s="36">
        <f t="shared" si="97"/>
        <v>0</v>
      </c>
      <c r="GO15" s="36"/>
      <c r="GP15" s="36">
        <f t="shared" si="98"/>
        <v>0</v>
      </c>
      <c r="GQ15" s="36"/>
      <c r="GR15" s="36">
        <f t="shared" si="99"/>
        <v>0</v>
      </c>
      <c r="GS15" s="36"/>
      <c r="GT15" s="36">
        <f t="shared" si="100"/>
        <v>0</v>
      </c>
      <c r="GU15" s="36"/>
      <c r="GV15" s="36">
        <f t="shared" si="101"/>
        <v>0</v>
      </c>
      <c r="GW15" s="36"/>
      <c r="GX15" s="36">
        <f t="shared" si="102"/>
        <v>0</v>
      </c>
      <c r="GY15" s="36"/>
      <c r="GZ15" s="36">
        <f t="shared" si="103"/>
        <v>0</v>
      </c>
      <c r="HA15" s="36"/>
      <c r="HB15" s="36">
        <f t="shared" si="104"/>
        <v>0</v>
      </c>
      <c r="HC15" s="36"/>
      <c r="HD15" s="36">
        <f t="shared" si="105"/>
        <v>0</v>
      </c>
      <c r="HE15" s="36"/>
      <c r="HF15" s="36">
        <f t="shared" si="106"/>
        <v>0</v>
      </c>
      <c r="HG15" s="36"/>
      <c r="HH15" s="36">
        <f t="shared" si="107"/>
        <v>0</v>
      </c>
      <c r="HI15" s="36"/>
      <c r="HJ15" s="36">
        <f t="shared" si="108"/>
        <v>0</v>
      </c>
      <c r="HK15" s="36"/>
      <c r="HL15" s="36">
        <f t="shared" si="109"/>
        <v>0</v>
      </c>
      <c r="HM15" s="36"/>
      <c r="HN15" s="36">
        <f t="shared" si="110"/>
        <v>0</v>
      </c>
      <c r="HO15" s="36">
        <f t="shared" si="0"/>
        <v>0</v>
      </c>
      <c r="HP15" s="36">
        <f t="shared" si="0"/>
        <v>0</v>
      </c>
      <c r="HQ15" s="36">
        <f t="shared" si="0"/>
        <v>0</v>
      </c>
      <c r="HR15" s="36">
        <f t="shared" si="0"/>
        <v>0</v>
      </c>
      <c r="HS15" s="36">
        <f t="shared" si="0"/>
        <v>0</v>
      </c>
      <c r="HT15" s="36">
        <f t="shared" si="0"/>
        <v>0</v>
      </c>
      <c r="HU15" s="36">
        <f t="shared" si="0"/>
        <v>0</v>
      </c>
      <c r="HV15" s="36">
        <f t="shared" si="0"/>
        <v>0</v>
      </c>
      <c r="HW15" s="36">
        <f t="shared" si="0"/>
        <v>0</v>
      </c>
      <c r="HX15" s="36">
        <f t="shared" si="0"/>
        <v>0</v>
      </c>
      <c r="HY15" s="36">
        <f t="shared" si="0"/>
        <v>0</v>
      </c>
      <c r="HZ15" s="36">
        <f t="shared" si="0"/>
        <v>0</v>
      </c>
      <c r="IA15" s="36">
        <f t="shared" si="0"/>
        <v>0</v>
      </c>
      <c r="IB15" s="36">
        <f t="shared" si="0"/>
        <v>0</v>
      </c>
      <c r="IC15" s="36">
        <f t="shared" si="0"/>
        <v>0</v>
      </c>
      <c r="ID15" s="36">
        <f t="shared" si="0"/>
        <v>0</v>
      </c>
      <c r="IE15" s="36">
        <f t="shared" si="1"/>
        <v>0</v>
      </c>
      <c r="IF15" s="36">
        <f t="shared" si="1"/>
        <v>0</v>
      </c>
      <c r="IG15" s="36">
        <f t="shared" si="1"/>
        <v>0</v>
      </c>
      <c r="IH15" s="36">
        <f t="shared" si="1"/>
        <v>0</v>
      </c>
      <c r="II15" s="36">
        <f t="shared" si="111"/>
        <v>0</v>
      </c>
      <c r="IJ15" s="36">
        <f t="shared" si="111"/>
        <v>0</v>
      </c>
      <c r="IK15" s="36">
        <f t="shared" si="111"/>
        <v>0</v>
      </c>
      <c r="IL15" s="36">
        <f t="shared" si="111"/>
        <v>0</v>
      </c>
      <c r="IM15" s="36">
        <f t="shared" si="112"/>
        <v>0</v>
      </c>
      <c r="IN15" s="36">
        <f t="shared" si="113"/>
        <v>0</v>
      </c>
    </row>
    <row r="16" spans="1:248" s="22" customFormat="1" ht="12.75" customHeight="1" x14ac:dyDescent="0.2">
      <c r="A16" s="37">
        <v>5</v>
      </c>
      <c r="B16" s="46" t="s">
        <v>80</v>
      </c>
      <c r="C16" s="36"/>
      <c r="D16" s="36">
        <f t="shared" si="2"/>
        <v>0</v>
      </c>
      <c r="E16" s="36"/>
      <c r="F16" s="36">
        <f t="shared" si="3"/>
        <v>0</v>
      </c>
      <c r="G16" s="36"/>
      <c r="H16" s="36">
        <f t="shared" si="4"/>
        <v>0</v>
      </c>
      <c r="I16" s="36">
        <v>0</v>
      </c>
      <c r="J16" s="36">
        <f t="shared" si="5"/>
        <v>0</v>
      </c>
      <c r="K16" s="36">
        <v>0</v>
      </c>
      <c r="L16" s="36">
        <f t="shared" si="6"/>
        <v>0</v>
      </c>
      <c r="M16" s="36">
        <v>0</v>
      </c>
      <c r="N16" s="36">
        <f t="shared" si="7"/>
        <v>0</v>
      </c>
      <c r="O16" s="36"/>
      <c r="P16" s="36">
        <f t="shared" si="8"/>
        <v>0</v>
      </c>
      <c r="Q16" s="36"/>
      <c r="R16" s="36">
        <f t="shared" si="9"/>
        <v>0</v>
      </c>
      <c r="S16" s="36"/>
      <c r="T16" s="36">
        <f t="shared" si="10"/>
        <v>0</v>
      </c>
      <c r="U16" s="36"/>
      <c r="V16" s="36">
        <f t="shared" si="11"/>
        <v>0</v>
      </c>
      <c r="W16" s="36"/>
      <c r="X16" s="36">
        <f t="shared" si="12"/>
        <v>0</v>
      </c>
      <c r="Y16" s="36"/>
      <c r="Z16" s="36">
        <f t="shared" si="13"/>
        <v>0</v>
      </c>
      <c r="AA16" s="36"/>
      <c r="AB16" s="36">
        <f t="shared" si="14"/>
        <v>0</v>
      </c>
      <c r="AC16" s="36"/>
      <c r="AD16" s="36">
        <f t="shared" si="15"/>
        <v>0</v>
      </c>
      <c r="AE16" s="36"/>
      <c r="AF16" s="36">
        <f t="shared" si="16"/>
        <v>0</v>
      </c>
      <c r="AG16" s="36"/>
      <c r="AH16" s="36">
        <f t="shared" si="17"/>
        <v>0</v>
      </c>
      <c r="AI16" s="36"/>
      <c r="AJ16" s="36">
        <f t="shared" si="18"/>
        <v>0</v>
      </c>
      <c r="AK16" s="36"/>
      <c r="AL16" s="36">
        <f t="shared" si="19"/>
        <v>0</v>
      </c>
      <c r="AM16" s="36"/>
      <c r="AN16" s="36">
        <f t="shared" si="20"/>
        <v>0</v>
      </c>
      <c r="AO16" s="36"/>
      <c r="AP16" s="36">
        <f t="shared" si="21"/>
        <v>0</v>
      </c>
      <c r="AQ16" s="36"/>
      <c r="AR16" s="36">
        <f t="shared" si="22"/>
        <v>0</v>
      </c>
      <c r="AS16" s="36"/>
      <c r="AT16" s="36">
        <f t="shared" si="23"/>
        <v>0</v>
      </c>
      <c r="AU16" s="36"/>
      <c r="AV16" s="36">
        <f t="shared" si="24"/>
        <v>0</v>
      </c>
      <c r="AW16" s="36"/>
      <c r="AX16" s="36">
        <f t="shared" si="25"/>
        <v>0</v>
      </c>
      <c r="AY16" s="36"/>
      <c r="AZ16" s="36">
        <f t="shared" si="26"/>
        <v>0</v>
      </c>
      <c r="BA16" s="36"/>
      <c r="BB16" s="36">
        <f t="shared" si="27"/>
        <v>0</v>
      </c>
      <c r="BC16" s="36"/>
      <c r="BD16" s="36">
        <f t="shared" si="28"/>
        <v>0</v>
      </c>
      <c r="BE16" s="36"/>
      <c r="BF16" s="36">
        <f t="shared" si="29"/>
        <v>0</v>
      </c>
      <c r="BG16" s="36"/>
      <c r="BH16" s="36">
        <f t="shared" si="30"/>
        <v>0</v>
      </c>
      <c r="BI16" s="36"/>
      <c r="BJ16" s="36">
        <f t="shared" si="31"/>
        <v>0</v>
      </c>
      <c r="BK16" s="36"/>
      <c r="BL16" s="36">
        <f t="shared" si="32"/>
        <v>0</v>
      </c>
      <c r="BM16" s="36"/>
      <c r="BN16" s="36">
        <f t="shared" si="33"/>
        <v>0</v>
      </c>
      <c r="BO16" s="36"/>
      <c r="BP16" s="36">
        <f t="shared" si="34"/>
        <v>0</v>
      </c>
      <c r="BQ16" s="36"/>
      <c r="BR16" s="36">
        <f t="shared" si="35"/>
        <v>0</v>
      </c>
      <c r="BS16" s="36"/>
      <c r="BT16" s="36">
        <f t="shared" si="36"/>
        <v>0</v>
      </c>
      <c r="BU16" s="36"/>
      <c r="BV16" s="36">
        <f t="shared" si="37"/>
        <v>0</v>
      </c>
      <c r="BW16" s="36"/>
      <c r="BX16" s="36">
        <f t="shared" si="38"/>
        <v>0</v>
      </c>
      <c r="BY16" s="36"/>
      <c r="BZ16" s="36">
        <f t="shared" si="39"/>
        <v>0</v>
      </c>
      <c r="CA16" s="36"/>
      <c r="CB16" s="36">
        <f t="shared" si="40"/>
        <v>0</v>
      </c>
      <c r="CC16" s="36"/>
      <c r="CD16" s="36">
        <f t="shared" si="41"/>
        <v>0</v>
      </c>
      <c r="CE16" s="36"/>
      <c r="CF16" s="36">
        <f t="shared" si="42"/>
        <v>0</v>
      </c>
      <c r="CG16" s="36"/>
      <c r="CH16" s="36">
        <f t="shared" si="43"/>
        <v>0</v>
      </c>
      <c r="CI16" s="36"/>
      <c r="CJ16" s="36">
        <f t="shared" si="44"/>
        <v>0</v>
      </c>
      <c r="CK16" s="36"/>
      <c r="CL16" s="36">
        <f t="shared" si="45"/>
        <v>0</v>
      </c>
      <c r="CM16" s="36"/>
      <c r="CN16" s="36">
        <f t="shared" si="46"/>
        <v>0</v>
      </c>
      <c r="CO16" s="36"/>
      <c r="CP16" s="36">
        <f t="shared" si="47"/>
        <v>0</v>
      </c>
      <c r="CQ16" s="36"/>
      <c r="CR16" s="36">
        <f t="shared" si="48"/>
        <v>0</v>
      </c>
      <c r="CS16" s="36"/>
      <c r="CT16" s="36">
        <f t="shared" si="49"/>
        <v>0</v>
      </c>
      <c r="CU16" s="36"/>
      <c r="CV16" s="36">
        <f t="shared" si="50"/>
        <v>0</v>
      </c>
      <c r="CW16" s="36"/>
      <c r="CX16" s="36">
        <f t="shared" si="51"/>
        <v>0</v>
      </c>
      <c r="CY16" s="36"/>
      <c r="CZ16" s="36">
        <f t="shared" si="52"/>
        <v>0</v>
      </c>
      <c r="DA16" s="36"/>
      <c r="DB16" s="36">
        <f t="shared" si="53"/>
        <v>0</v>
      </c>
      <c r="DC16" s="36"/>
      <c r="DD16" s="36">
        <f t="shared" si="54"/>
        <v>0</v>
      </c>
      <c r="DE16" s="36"/>
      <c r="DF16" s="36">
        <f t="shared" si="55"/>
        <v>0</v>
      </c>
      <c r="DG16" s="36"/>
      <c r="DH16" s="36">
        <f t="shared" si="56"/>
        <v>0</v>
      </c>
      <c r="DI16" s="36"/>
      <c r="DJ16" s="36">
        <f t="shared" si="57"/>
        <v>0</v>
      </c>
      <c r="DK16" s="36"/>
      <c r="DL16" s="36">
        <f t="shared" si="58"/>
        <v>0</v>
      </c>
      <c r="DM16" s="36"/>
      <c r="DN16" s="36">
        <f t="shared" si="59"/>
        <v>0</v>
      </c>
      <c r="DO16" s="36"/>
      <c r="DP16" s="36">
        <f t="shared" si="60"/>
        <v>0</v>
      </c>
      <c r="DQ16" s="36"/>
      <c r="DR16" s="36">
        <f t="shared" si="61"/>
        <v>0</v>
      </c>
      <c r="DS16" s="36"/>
      <c r="DT16" s="36">
        <f t="shared" si="62"/>
        <v>0</v>
      </c>
      <c r="DU16" s="36"/>
      <c r="DV16" s="36">
        <f t="shared" si="63"/>
        <v>0</v>
      </c>
      <c r="DW16" s="36">
        <v>0</v>
      </c>
      <c r="DX16" s="36">
        <f t="shared" si="64"/>
        <v>0</v>
      </c>
      <c r="DY16" s="36">
        <v>0</v>
      </c>
      <c r="DZ16" s="36">
        <f t="shared" si="65"/>
        <v>0</v>
      </c>
      <c r="EA16" s="36">
        <v>0</v>
      </c>
      <c r="EB16" s="36">
        <f t="shared" si="66"/>
        <v>0</v>
      </c>
      <c r="EC16" s="36">
        <v>0</v>
      </c>
      <c r="ED16" s="36">
        <f t="shared" si="67"/>
        <v>0</v>
      </c>
      <c r="EE16" s="36"/>
      <c r="EF16" s="36">
        <f t="shared" si="68"/>
        <v>0</v>
      </c>
      <c r="EG16" s="36"/>
      <c r="EH16" s="36">
        <f t="shared" si="69"/>
        <v>0</v>
      </c>
      <c r="EI16" s="36"/>
      <c r="EJ16" s="36">
        <f t="shared" si="70"/>
        <v>0</v>
      </c>
      <c r="EK16" s="36"/>
      <c r="EL16" s="36">
        <f t="shared" si="71"/>
        <v>0</v>
      </c>
      <c r="EM16" s="36"/>
      <c r="EN16" s="36">
        <f t="shared" si="72"/>
        <v>0</v>
      </c>
      <c r="EO16" s="36"/>
      <c r="EP16" s="36">
        <f t="shared" si="73"/>
        <v>0</v>
      </c>
      <c r="EQ16" s="36"/>
      <c r="ER16" s="36">
        <f t="shared" si="74"/>
        <v>0</v>
      </c>
      <c r="ES16" s="36"/>
      <c r="ET16" s="36">
        <f t="shared" si="75"/>
        <v>0</v>
      </c>
      <c r="EU16" s="36"/>
      <c r="EV16" s="36">
        <f t="shared" si="76"/>
        <v>0</v>
      </c>
      <c r="EW16" s="36"/>
      <c r="EX16" s="36">
        <f t="shared" si="77"/>
        <v>0</v>
      </c>
      <c r="EY16" s="36"/>
      <c r="EZ16" s="36">
        <f t="shared" si="78"/>
        <v>0</v>
      </c>
      <c r="FA16" s="36"/>
      <c r="FB16" s="36">
        <f t="shared" si="79"/>
        <v>0</v>
      </c>
      <c r="FC16" s="36"/>
      <c r="FD16" s="36">
        <f t="shared" si="80"/>
        <v>0</v>
      </c>
      <c r="FE16" s="36"/>
      <c r="FF16" s="36">
        <f t="shared" si="81"/>
        <v>0</v>
      </c>
      <c r="FG16" s="36"/>
      <c r="FH16" s="36">
        <f t="shared" si="82"/>
        <v>0</v>
      </c>
      <c r="FI16" s="36"/>
      <c r="FJ16" s="36">
        <f t="shared" si="83"/>
        <v>0</v>
      </c>
      <c r="FK16" s="36"/>
      <c r="FL16" s="36">
        <f t="shared" si="84"/>
        <v>0</v>
      </c>
      <c r="FM16" s="36"/>
      <c r="FN16" s="36">
        <f t="shared" si="85"/>
        <v>0</v>
      </c>
      <c r="FO16" s="36"/>
      <c r="FP16" s="36">
        <f t="shared" si="86"/>
        <v>0</v>
      </c>
      <c r="FQ16" s="36"/>
      <c r="FR16" s="36"/>
      <c r="FS16" s="36"/>
      <c r="FT16" s="36">
        <f t="shared" si="87"/>
        <v>0</v>
      </c>
      <c r="FU16" s="36"/>
      <c r="FV16" s="36">
        <f t="shared" si="88"/>
        <v>0</v>
      </c>
      <c r="FW16" s="36"/>
      <c r="FX16" s="36">
        <f t="shared" si="89"/>
        <v>0</v>
      </c>
      <c r="FY16" s="36"/>
      <c r="FZ16" s="36">
        <f t="shared" si="90"/>
        <v>0</v>
      </c>
      <c r="GA16" s="36"/>
      <c r="GB16" s="36">
        <f t="shared" si="91"/>
        <v>0</v>
      </c>
      <c r="GC16" s="36"/>
      <c r="GD16" s="36">
        <f t="shared" si="92"/>
        <v>0</v>
      </c>
      <c r="GE16" s="36"/>
      <c r="GF16" s="36">
        <f t="shared" si="93"/>
        <v>0</v>
      </c>
      <c r="GG16" s="36"/>
      <c r="GH16" s="36">
        <f t="shared" si="94"/>
        <v>0</v>
      </c>
      <c r="GI16" s="36"/>
      <c r="GJ16" s="36">
        <f t="shared" si="95"/>
        <v>0</v>
      </c>
      <c r="GK16" s="36"/>
      <c r="GL16" s="36">
        <f t="shared" si="96"/>
        <v>0</v>
      </c>
      <c r="GM16" s="36"/>
      <c r="GN16" s="36">
        <f t="shared" si="97"/>
        <v>0</v>
      </c>
      <c r="GO16" s="36"/>
      <c r="GP16" s="36">
        <f t="shared" si="98"/>
        <v>0</v>
      </c>
      <c r="GQ16" s="36"/>
      <c r="GR16" s="36">
        <f t="shared" si="99"/>
        <v>0</v>
      </c>
      <c r="GS16" s="36"/>
      <c r="GT16" s="36">
        <f t="shared" si="100"/>
        <v>0</v>
      </c>
      <c r="GU16" s="36"/>
      <c r="GV16" s="36">
        <f t="shared" si="101"/>
        <v>0</v>
      </c>
      <c r="GW16" s="36"/>
      <c r="GX16" s="36">
        <f t="shared" si="102"/>
        <v>0</v>
      </c>
      <c r="GY16" s="36"/>
      <c r="GZ16" s="36">
        <f t="shared" si="103"/>
        <v>0</v>
      </c>
      <c r="HA16" s="36"/>
      <c r="HB16" s="36">
        <f t="shared" si="104"/>
        <v>0</v>
      </c>
      <c r="HC16" s="36"/>
      <c r="HD16" s="36">
        <f t="shared" si="105"/>
        <v>0</v>
      </c>
      <c r="HE16" s="36"/>
      <c r="HF16" s="36">
        <f t="shared" si="106"/>
        <v>0</v>
      </c>
      <c r="HG16" s="36"/>
      <c r="HH16" s="36">
        <f t="shared" si="107"/>
        <v>0</v>
      </c>
      <c r="HI16" s="36"/>
      <c r="HJ16" s="36">
        <f t="shared" si="108"/>
        <v>0</v>
      </c>
      <c r="HK16" s="36"/>
      <c r="HL16" s="36">
        <f t="shared" si="109"/>
        <v>0</v>
      </c>
      <c r="HM16" s="36"/>
      <c r="HN16" s="36">
        <f t="shared" si="110"/>
        <v>0</v>
      </c>
      <c r="HO16" s="36">
        <f t="shared" si="0"/>
        <v>0</v>
      </c>
      <c r="HP16" s="36">
        <f t="shared" si="0"/>
        <v>0</v>
      </c>
      <c r="HQ16" s="36">
        <f t="shared" si="0"/>
        <v>0</v>
      </c>
      <c r="HR16" s="36">
        <f t="shared" si="0"/>
        <v>0</v>
      </c>
      <c r="HS16" s="36">
        <f t="shared" si="0"/>
        <v>0</v>
      </c>
      <c r="HT16" s="36">
        <f t="shared" si="0"/>
        <v>0</v>
      </c>
      <c r="HU16" s="36">
        <f t="shared" si="0"/>
        <v>0</v>
      </c>
      <c r="HV16" s="36">
        <f t="shared" si="0"/>
        <v>0</v>
      </c>
      <c r="HW16" s="36">
        <f t="shared" si="0"/>
        <v>0</v>
      </c>
      <c r="HX16" s="36">
        <f t="shared" si="0"/>
        <v>0</v>
      </c>
      <c r="HY16" s="36">
        <f t="shared" si="0"/>
        <v>0</v>
      </c>
      <c r="HZ16" s="36">
        <f t="shared" si="0"/>
        <v>0</v>
      </c>
      <c r="IA16" s="36">
        <f t="shared" si="0"/>
        <v>0</v>
      </c>
      <c r="IB16" s="36">
        <f t="shared" si="0"/>
        <v>0</v>
      </c>
      <c r="IC16" s="36">
        <f t="shared" si="0"/>
        <v>0</v>
      </c>
      <c r="ID16" s="36">
        <f t="shared" si="0"/>
        <v>0</v>
      </c>
      <c r="IE16" s="36">
        <f t="shared" si="1"/>
        <v>0</v>
      </c>
      <c r="IF16" s="36">
        <f t="shared" si="1"/>
        <v>0</v>
      </c>
      <c r="IG16" s="36">
        <f t="shared" si="1"/>
        <v>0</v>
      </c>
      <c r="IH16" s="36">
        <f t="shared" si="1"/>
        <v>0</v>
      </c>
      <c r="II16" s="36">
        <f t="shared" si="111"/>
        <v>0</v>
      </c>
      <c r="IJ16" s="36">
        <f t="shared" si="111"/>
        <v>0</v>
      </c>
      <c r="IK16" s="36">
        <f t="shared" si="111"/>
        <v>0</v>
      </c>
      <c r="IL16" s="36">
        <f t="shared" si="111"/>
        <v>0</v>
      </c>
      <c r="IM16" s="36">
        <f t="shared" si="112"/>
        <v>0</v>
      </c>
      <c r="IN16" s="36">
        <f t="shared" si="113"/>
        <v>0</v>
      </c>
    </row>
    <row r="17" spans="1:248" s="22" customFormat="1" ht="12.75" customHeight="1" x14ac:dyDescent="0.2">
      <c r="A17" s="37">
        <v>6</v>
      </c>
      <c r="B17" s="46" t="s">
        <v>81</v>
      </c>
      <c r="C17" s="36"/>
      <c r="D17" s="36">
        <f t="shared" si="2"/>
        <v>0</v>
      </c>
      <c r="E17" s="36"/>
      <c r="F17" s="36">
        <f t="shared" si="3"/>
        <v>0</v>
      </c>
      <c r="G17" s="36"/>
      <c r="H17" s="36">
        <f t="shared" si="4"/>
        <v>0</v>
      </c>
      <c r="I17" s="36">
        <v>0</v>
      </c>
      <c r="J17" s="36">
        <f t="shared" si="5"/>
        <v>0</v>
      </c>
      <c r="K17" s="36">
        <v>0</v>
      </c>
      <c r="L17" s="36">
        <f t="shared" si="6"/>
        <v>0</v>
      </c>
      <c r="M17" s="36">
        <v>0</v>
      </c>
      <c r="N17" s="36">
        <f t="shared" si="7"/>
        <v>0</v>
      </c>
      <c r="O17" s="36"/>
      <c r="P17" s="36">
        <f t="shared" si="8"/>
        <v>0</v>
      </c>
      <c r="Q17" s="36"/>
      <c r="R17" s="36">
        <f t="shared" si="9"/>
        <v>0</v>
      </c>
      <c r="S17" s="36"/>
      <c r="T17" s="36">
        <f t="shared" si="10"/>
        <v>0</v>
      </c>
      <c r="U17" s="36"/>
      <c r="V17" s="36">
        <f t="shared" si="11"/>
        <v>0</v>
      </c>
      <c r="W17" s="36"/>
      <c r="X17" s="36">
        <f t="shared" si="12"/>
        <v>0</v>
      </c>
      <c r="Y17" s="36"/>
      <c r="Z17" s="36">
        <f t="shared" si="13"/>
        <v>0</v>
      </c>
      <c r="AA17" s="36"/>
      <c r="AB17" s="36">
        <f t="shared" si="14"/>
        <v>0</v>
      </c>
      <c r="AC17" s="36"/>
      <c r="AD17" s="36">
        <f t="shared" si="15"/>
        <v>0</v>
      </c>
      <c r="AE17" s="36"/>
      <c r="AF17" s="36">
        <f t="shared" si="16"/>
        <v>0</v>
      </c>
      <c r="AG17" s="36"/>
      <c r="AH17" s="36">
        <f t="shared" si="17"/>
        <v>0</v>
      </c>
      <c r="AI17" s="36"/>
      <c r="AJ17" s="36">
        <f t="shared" si="18"/>
        <v>0</v>
      </c>
      <c r="AK17" s="36"/>
      <c r="AL17" s="36">
        <f t="shared" si="19"/>
        <v>0</v>
      </c>
      <c r="AM17" s="36"/>
      <c r="AN17" s="36">
        <f t="shared" si="20"/>
        <v>0</v>
      </c>
      <c r="AO17" s="36"/>
      <c r="AP17" s="36">
        <f t="shared" si="21"/>
        <v>0</v>
      </c>
      <c r="AQ17" s="36"/>
      <c r="AR17" s="36">
        <f t="shared" si="22"/>
        <v>0</v>
      </c>
      <c r="AS17" s="36"/>
      <c r="AT17" s="36">
        <f t="shared" si="23"/>
        <v>0</v>
      </c>
      <c r="AU17" s="36"/>
      <c r="AV17" s="36">
        <f t="shared" si="24"/>
        <v>0</v>
      </c>
      <c r="AW17" s="36"/>
      <c r="AX17" s="36">
        <f t="shared" si="25"/>
        <v>0</v>
      </c>
      <c r="AY17" s="36"/>
      <c r="AZ17" s="36">
        <f t="shared" si="26"/>
        <v>0</v>
      </c>
      <c r="BA17" s="36"/>
      <c r="BB17" s="36">
        <f t="shared" si="27"/>
        <v>0</v>
      </c>
      <c r="BC17" s="36"/>
      <c r="BD17" s="36">
        <f t="shared" si="28"/>
        <v>0</v>
      </c>
      <c r="BE17" s="36"/>
      <c r="BF17" s="36">
        <f t="shared" si="29"/>
        <v>0</v>
      </c>
      <c r="BG17" s="36"/>
      <c r="BH17" s="36">
        <f t="shared" si="30"/>
        <v>0</v>
      </c>
      <c r="BI17" s="36"/>
      <c r="BJ17" s="36">
        <f t="shared" si="31"/>
        <v>0</v>
      </c>
      <c r="BK17" s="36"/>
      <c r="BL17" s="36">
        <f t="shared" si="32"/>
        <v>0</v>
      </c>
      <c r="BM17" s="36"/>
      <c r="BN17" s="36">
        <f t="shared" si="33"/>
        <v>0</v>
      </c>
      <c r="BO17" s="36"/>
      <c r="BP17" s="36">
        <f t="shared" si="34"/>
        <v>0</v>
      </c>
      <c r="BQ17" s="36"/>
      <c r="BR17" s="36">
        <f t="shared" si="35"/>
        <v>0</v>
      </c>
      <c r="BS17" s="36"/>
      <c r="BT17" s="36">
        <f t="shared" si="36"/>
        <v>0</v>
      </c>
      <c r="BU17" s="36"/>
      <c r="BV17" s="36">
        <f t="shared" si="37"/>
        <v>0</v>
      </c>
      <c r="BW17" s="36"/>
      <c r="BX17" s="36">
        <f t="shared" si="38"/>
        <v>0</v>
      </c>
      <c r="BY17" s="36"/>
      <c r="BZ17" s="36">
        <f t="shared" si="39"/>
        <v>0</v>
      </c>
      <c r="CA17" s="36"/>
      <c r="CB17" s="36">
        <f t="shared" si="40"/>
        <v>0</v>
      </c>
      <c r="CC17" s="36"/>
      <c r="CD17" s="36">
        <f t="shared" si="41"/>
        <v>0</v>
      </c>
      <c r="CE17" s="36"/>
      <c r="CF17" s="36">
        <f t="shared" si="42"/>
        <v>0</v>
      </c>
      <c r="CG17" s="36"/>
      <c r="CH17" s="36">
        <f t="shared" si="43"/>
        <v>0</v>
      </c>
      <c r="CI17" s="36"/>
      <c r="CJ17" s="36">
        <f t="shared" si="44"/>
        <v>0</v>
      </c>
      <c r="CK17" s="36"/>
      <c r="CL17" s="36">
        <f t="shared" si="45"/>
        <v>0</v>
      </c>
      <c r="CM17" s="36"/>
      <c r="CN17" s="36">
        <f t="shared" si="46"/>
        <v>0</v>
      </c>
      <c r="CO17" s="36"/>
      <c r="CP17" s="36">
        <f t="shared" si="47"/>
        <v>0</v>
      </c>
      <c r="CQ17" s="36"/>
      <c r="CR17" s="36">
        <f t="shared" si="48"/>
        <v>0</v>
      </c>
      <c r="CS17" s="36"/>
      <c r="CT17" s="36">
        <f t="shared" si="49"/>
        <v>0</v>
      </c>
      <c r="CU17" s="36"/>
      <c r="CV17" s="36">
        <f t="shared" si="50"/>
        <v>0</v>
      </c>
      <c r="CW17" s="36"/>
      <c r="CX17" s="36">
        <f t="shared" si="51"/>
        <v>0</v>
      </c>
      <c r="CY17" s="36"/>
      <c r="CZ17" s="36">
        <f t="shared" si="52"/>
        <v>0</v>
      </c>
      <c r="DA17" s="36"/>
      <c r="DB17" s="36">
        <f t="shared" si="53"/>
        <v>0</v>
      </c>
      <c r="DC17" s="36"/>
      <c r="DD17" s="36">
        <f t="shared" si="54"/>
        <v>0</v>
      </c>
      <c r="DE17" s="36"/>
      <c r="DF17" s="36">
        <f t="shared" si="55"/>
        <v>0</v>
      </c>
      <c r="DG17" s="36"/>
      <c r="DH17" s="36">
        <f t="shared" si="56"/>
        <v>0</v>
      </c>
      <c r="DI17" s="36"/>
      <c r="DJ17" s="36">
        <f t="shared" si="57"/>
        <v>0</v>
      </c>
      <c r="DK17" s="36"/>
      <c r="DL17" s="36">
        <f t="shared" si="58"/>
        <v>0</v>
      </c>
      <c r="DM17" s="36"/>
      <c r="DN17" s="36">
        <f t="shared" si="59"/>
        <v>0</v>
      </c>
      <c r="DO17" s="36"/>
      <c r="DP17" s="36">
        <f t="shared" si="60"/>
        <v>0</v>
      </c>
      <c r="DQ17" s="36"/>
      <c r="DR17" s="36">
        <f t="shared" si="61"/>
        <v>0</v>
      </c>
      <c r="DS17" s="36"/>
      <c r="DT17" s="36">
        <f t="shared" si="62"/>
        <v>0</v>
      </c>
      <c r="DU17" s="36"/>
      <c r="DV17" s="36">
        <f t="shared" si="63"/>
        <v>0</v>
      </c>
      <c r="DW17" s="36">
        <v>0</v>
      </c>
      <c r="DX17" s="36">
        <f t="shared" si="64"/>
        <v>0</v>
      </c>
      <c r="DY17" s="36">
        <v>0</v>
      </c>
      <c r="DZ17" s="36">
        <f t="shared" si="65"/>
        <v>0</v>
      </c>
      <c r="EA17" s="36">
        <v>0</v>
      </c>
      <c r="EB17" s="36">
        <f t="shared" si="66"/>
        <v>0</v>
      </c>
      <c r="EC17" s="36">
        <v>0</v>
      </c>
      <c r="ED17" s="36">
        <f t="shared" si="67"/>
        <v>0</v>
      </c>
      <c r="EE17" s="36"/>
      <c r="EF17" s="36">
        <f t="shared" si="68"/>
        <v>0</v>
      </c>
      <c r="EG17" s="36"/>
      <c r="EH17" s="36">
        <f t="shared" si="69"/>
        <v>0</v>
      </c>
      <c r="EI17" s="36"/>
      <c r="EJ17" s="36">
        <f t="shared" si="70"/>
        <v>0</v>
      </c>
      <c r="EK17" s="36"/>
      <c r="EL17" s="36">
        <f t="shared" si="71"/>
        <v>0</v>
      </c>
      <c r="EM17" s="36"/>
      <c r="EN17" s="36">
        <f t="shared" si="72"/>
        <v>0</v>
      </c>
      <c r="EO17" s="36"/>
      <c r="EP17" s="36">
        <f t="shared" si="73"/>
        <v>0</v>
      </c>
      <c r="EQ17" s="36"/>
      <c r="ER17" s="36">
        <f t="shared" si="74"/>
        <v>0</v>
      </c>
      <c r="ES17" s="36"/>
      <c r="ET17" s="36">
        <f t="shared" si="75"/>
        <v>0</v>
      </c>
      <c r="EU17" s="36"/>
      <c r="EV17" s="36">
        <f t="shared" si="76"/>
        <v>0</v>
      </c>
      <c r="EW17" s="36"/>
      <c r="EX17" s="36">
        <f t="shared" si="77"/>
        <v>0</v>
      </c>
      <c r="EY17" s="36"/>
      <c r="EZ17" s="36">
        <f t="shared" si="78"/>
        <v>0</v>
      </c>
      <c r="FA17" s="36"/>
      <c r="FB17" s="36">
        <f t="shared" si="79"/>
        <v>0</v>
      </c>
      <c r="FC17" s="36"/>
      <c r="FD17" s="36">
        <f t="shared" si="80"/>
        <v>0</v>
      </c>
      <c r="FE17" s="36"/>
      <c r="FF17" s="36">
        <f t="shared" si="81"/>
        <v>0</v>
      </c>
      <c r="FG17" s="36"/>
      <c r="FH17" s="36">
        <f t="shared" si="82"/>
        <v>0</v>
      </c>
      <c r="FI17" s="36"/>
      <c r="FJ17" s="36">
        <f t="shared" si="83"/>
        <v>0</v>
      </c>
      <c r="FK17" s="36"/>
      <c r="FL17" s="36">
        <f t="shared" si="84"/>
        <v>0</v>
      </c>
      <c r="FM17" s="36"/>
      <c r="FN17" s="36">
        <f t="shared" si="85"/>
        <v>0</v>
      </c>
      <c r="FO17" s="36"/>
      <c r="FP17" s="36">
        <f t="shared" si="86"/>
        <v>0</v>
      </c>
      <c r="FQ17" s="36"/>
      <c r="FR17" s="36"/>
      <c r="FS17" s="36"/>
      <c r="FT17" s="36">
        <f t="shared" si="87"/>
        <v>0</v>
      </c>
      <c r="FU17" s="36"/>
      <c r="FV17" s="36">
        <f t="shared" si="88"/>
        <v>0</v>
      </c>
      <c r="FW17" s="36"/>
      <c r="FX17" s="36">
        <f t="shared" si="89"/>
        <v>0</v>
      </c>
      <c r="FY17" s="36"/>
      <c r="FZ17" s="36">
        <f t="shared" si="90"/>
        <v>0</v>
      </c>
      <c r="GA17" s="36"/>
      <c r="GB17" s="36">
        <f t="shared" si="91"/>
        <v>0</v>
      </c>
      <c r="GC17" s="36"/>
      <c r="GD17" s="36">
        <f t="shared" si="92"/>
        <v>0</v>
      </c>
      <c r="GE17" s="36"/>
      <c r="GF17" s="36">
        <f t="shared" si="93"/>
        <v>0</v>
      </c>
      <c r="GG17" s="36"/>
      <c r="GH17" s="36">
        <f t="shared" si="94"/>
        <v>0</v>
      </c>
      <c r="GI17" s="36"/>
      <c r="GJ17" s="36">
        <f t="shared" si="95"/>
        <v>0</v>
      </c>
      <c r="GK17" s="36"/>
      <c r="GL17" s="36">
        <f t="shared" si="96"/>
        <v>0</v>
      </c>
      <c r="GM17" s="36"/>
      <c r="GN17" s="36">
        <f t="shared" si="97"/>
        <v>0</v>
      </c>
      <c r="GO17" s="36"/>
      <c r="GP17" s="36">
        <f t="shared" si="98"/>
        <v>0</v>
      </c>
      <c r="GQ17" s="36"/>
      <c r="GR17" s="36">
        <f t="shared" si="99"/>
        <v>0</v>
      </c>
      <c r="GS17" s="36"/>
      <c r="GT17" s="36">
        <f t="shared" si="100"/>
        <v>0</v>
      </c>
      <c r="GU17" s="36"/>
      <c r="GV17" s="36">
        <f t="shared" si="101"/>
        <v>0</v>
      </c>
      <c r="GW17" s="36"/>
      <c r="GX17" s="36">
        <f t="shared" si="102"/>
        <v>0</v>
      </c>
      <c r="GY17" s="36"/>
      <c r="GZ17" s="36">
        <f t="shared" si="103"/>
        <v>0</v>
      </c>
      <c r="HA17" s="36"/>
      <c r="HB17" s="36">
        <f t="shared" si="104"/>
        <v>0</v>
      </c>
      <c r="HC17" s="36"/>
      <c r="HD17" s="36">
        <f t="shared" si="105"/>
        <v>0</v>
      </c>
      <c r="HE17" s="36"/>
      <c r="HF17" s="36">
        <f t="shared" si="106"/>
        <v>0</v>
      </c>
      <c r="HG17" s="36"/>
      <c r="HH17" s="36">
        <f t="shared" si="107"/>
        <v>0</v>
      </c>
      <c r="HI17" s="36"/>
      <c r="HJ17" s="36">
        <f t="shared" si="108"/>
        <v>0</v>
      </c>
      <c r="HK17" s="36"/>
      <c r="HL17" s="36">
        <f t="shared" si="109"/>
        <v>0</v>
      </c>
      <c r="HM17" s="36"/>
      <c r="HN17" s="36">
        <f t="shared" si="110"/>
        <v>0</v>
      </c>
      <c r="HO17" s="36">
        <f t="shared" si="0"/>
        <v>0</v>
      </c>
      <c r="HP17" s="36">
        <f t="shared" si="0"/>
        <v>0</v>
      </c>
      <c r="HQ17" s="36">
        <f t="shared" si="0"/>
        <v>0</v>
      </c>
      <c r="HR17" s="36">
        <f t="shared" si="0"/>
        <v>0</v>
      </c>
      <c r="HS17" s="36">
        <f t="shared" si="0"/>
        <v>0</v>
      </c>
      <c r="HT17" s="36">
        <f t="shared" si="0"/>
        <v>0</v>
      </c>
      <c r="HU17" s="36">
        <f t="shared" si="0"/>
        <v>0</v>
      </c>
      <c r="HV17" s="36">
        <f t="shared" si="0"/>
        <v>0</v>
      </c>
      <c r="HW17" s="36">
        <f t="shared" si="0"/>
        <v>0</v>
      </c>
      <c r="HX17" s="36">
        <f t="shared" si="0"/>
        <v>0</v>
      </c>
      <c r="HY17" s="36">
        <f t="shared" si="0"/>
        <v>0</v>
      </c>
      <c r="HZ17" s="36">
        <f t="shared" si="0"/>
        <v>0</v>
      </c>
      <c r="IA17" s="36">
        <f t="shared" si="0"/>
        <v>0</v>
      </c>
      <c r="IB17" s="36">
        <f t="shared" si="0"/>
        <v>0</v>
      </c>
      <c r="IC17" s="36">
        <f t="shared" si="0"/>
        <v>0</v>
      </c>
      <c r="ID17" s="36">
        <f t="shared" si="0"/>
        <v>0</v>
      </c>
      <c r="IE17" s="36">
        <f t="shared" si="1"/>
        <v>0</v>
      </c>
      <c r="IF17" s="36">
        <f t="shared" si="1"/>
        <v>0</v>
      </c>
      <c r="IG17" s="36">
        <f t="shared" si="1"/>
        <v>0</v>
      </c>
      <c r="IH17" s="36">
        <f t="shared" si="1"/>
        <v>0</v>
      </c>
      <c r="II17" s="36">
        <f t="shared" si="111"/>
        <v>0</v>
      </c>
      <c r="IJ17" s="36">
        <f t="shared" si="111"/>
        <v>0</v>
      </c>
      <c r="IK17" s="36">
        <f t="shared" si="111"/>
        <v>0</v>
      </c>
      <c r="IL17" s="36">
        <f t="shared" si="111"/>
        <v>0</v>
      </c>
      <c r="IM17" s="36">
        <f t="shared" si="112"/>
        <v>0</v>
      </c>
      <c r="IN17" s="36">
        <f t="shared" si="113"/>
        <v>0</v>
      </c>
    </row>
    <row r="18" spans="1:248" s="22" customFormat="1" ht="12.75" customHeight="1" x14ac:dyDescent="0.2">
      <c r="A18" s="37">
        <v>7</v>
      </c>
      <c r="B18" s="46" t="s">
        <v>82</v>
      </c>
      <c r="C18" s="36"/>
      <c r="D18" s="36">
        <f t="shared" si="2"/>
        <v>0</v>
      </c>
      <c r="E18" s="36"/>
      <c r="F18" s="36">
        <f t="shared" si="3"/>
        <v>0</v>
      </c>
      <c r="G18" s="36"/>
      <c r="H18" s="36">
        <f t="shared" si="4"/>
        <v>0</v>
      </c>
      <c r="I18" s="36">
        <v>0</v>
      </c>
      <c r="J18" s="36">
        <f t="shared" si="5"/>
        <v>0</v>
      </c>
      <c r="K18" s="36">
        <v>0</v>
      </c>
      <c r="L18" s="36">
        <f t="shared" si="6"/>
        <v>0</v>
      </c>
      <c r="M18" s="36">
        <v>0</v>
      </c>
      <c r="N18" s="36">
        <f t="shared" si="7"/>
        <v>0</v>
      </c>
      <c r="O18" s="36"/>
      <c r="P18" s="36">
        <f t="shared" si="8"/>
        <v>0</v>
      </c>
      <c r="Q18" s="36"/>
      <c r="R18" s="36">
        <f t="shared" si="9"/>
        <v>0</v>
      </c>
      <c r="S18" s="36"/>
      <c r="T18" s="36">
        <f t="shared" si="10"/>
        <v>0</v>
      </c>
      <c r="U18" s="36"/>
      <c r="V18" s="36">
        <f t="shared" si="11"/>
        <v>0</v>
      </c>
      <c r="W18" s="36"/>
      <c r="X18" s="36">
        <f t="shared" si="12"/>
        <v>0</v>
      </c>
      <c r="Y18" s="36"/>
      <c r="Z18" s="36">
        <f t="shared" si="13"/>
        <v>0</v>
      </c>
      <c r="AA18" s="36"/>
      <c r="AB18" s="36">
        <f t="shared" si="14"/>
        <v>0</v>
      </c>
      <c r="AC18" s="36"/>
      <c r="AD18" s="36">
        <f t="shared" si="15"/>
        <v>0</v>
      </c>
      <c r="AE18" s="36"/>
      <c r="AF18" s="36">
        <f t="shared" si="16"/>
        <v>0</v>
      </c>
      <c r="AG18" s="36"/>
      <c r="AH18" s="36">
        <f t="shared" si="17"/>
        <v>0</v>
      </c>
      <c r="AI18" s="36"/>
      <c r="AJ18" s="36">
        <f t="shared" si="18"/>
        <v>0</v>
      </c>
      <c r="AK18" s="36"/>
      <c r="AL18" s="36">
        <f t="shared" si="19"/>
        <v>0</v>
      </c>
      <c r="AM18" s="36"/>
      <c r="AN18" s="36">
        <f t="shared" si="20"/>
        <v>0</v>
      </c>
      <c r="AO18" s="36"/>
      <c r="AP18" s="36">
        <f t="shared" si="21"/>
        <v>0</v>
      </c>
      <c r="AQ18" s="36"/>
      <c r="AR18" s="36">
        <f t="shared" si="22"/>
        <v>0</v>
      </c>
      <c r="AS18" s="36"/>
      <c r="AT18" s="36">
        <f t="shared" si="23"/>
        <v>0</v>
      </c>
      <c r="AU18" s="36"/>
      <c r="AV18" s="36">
        <f t="shared" si="24"/>
        <v>0</v>
      </c>
      <c r="AW18" s="36"/>
      <c r="AX18" s="36">
        <f t="shared" si="25"/>
        <v>0</v>
      </c>
      <c r="AY18" s="36"/>
      <c r="AZ18" s="36">
        <f t="shared" si="26"/>
        <v>0</v>
      </c>
      <c r="BA18" s="36"/>
      <c r="BB18" s="36">
        <f t="shared" si="27"/>
        <v>0</v>
      </c>
      <c r="BC18" s="36"/>
      <c r="BD18" s="36">
        <f t="shared" si="28"/>
        <v>0</v>
      </c>
      <c r="BE18" s="36"/>
      <c r="BF18" s="36">
        <f t="shared" si="29"/>
        <v>0</v>
      </c>
      <c r="BG18" s="36"/>
      <c r="BH18" s="36">
        <f t="shared" si="30"/>
        <v>0</v>
      </c>
      <c r="BI18" s="36"/>
      <c r="BJ18" s="36">
        <f t="shared" si="31"/>
        <v>0</v>
      </c>
      <c r="BK18" s="36"/>
      <c r="BL18" s="36">
        <f t="shared" si="32"/>
        <v>0</v>
      </c>
      <c r="BM18" s="36"/>
      <c r="BN18" s="36">
        <f t="shared" si="33"/>
        <v>0</v>
      </c>
      <c r="BO18" s="36"/>
      <c r="BP18" s="36">
        <f t="shared" si="34"/>
        <v>0</v>
      </c>
      <c r="BQ18" s="36"/>
      <c r="BR18" s="36">
        <f t="shared" si="35"/>
        <v>0</v>
      </c>
      <c r="BS18" s="36"/>
      <c r="BT18" s="36">
        <f t="shared" si="36"/>
        <v>0</v>
      </c>
      <c r="BU18" s="36"/>
      <c r="BV18" s="36">
        <f t="shared" si="37"/>
        <v>0</v>
      </c>
      <c r="BW18" s="36"/>
      <c r="BX18" s="36">
        <f t="shared" si="38"/>
        <v>0</v>
      </c>
      <c r="BY18" s="36"/>
      <c r="BZ18" s="36">
        <f t="shared" si="39"/>
        <v>0</v>
      </c>
      <c r="CA18" s="36"/>
      <c r="CB18" s="36">
        <f t="shared" si="40"/>
        <v>0</v>
      </c>
      <c r="CC18" s="36"/>
      <c r="CD18" s="36">
        <f t="shared" si="41"/>
        <v>0</v>
      </c>
      <c r="CE18" s="36"/>
      <c r="CF18" s="36">
        <f t="shared" si="42"/>
        <v>0</v>
      </c>
      <c r="CG18" s="36"/>
      <c r="CH18" s="36">
        <f t="shared" si="43"/>
        <v>0</v>
      </c>
      <c r="CI18" s="36"/>
      <c r="CJ18" s="36">
        <f t="shared" si="44"/>
        <v>0</v>
      </c>
      <c r="CK18" s="36"/>
      <c r="CL18" s="36">
        <f t="shared" si="45"/>
        <v>0</v>
      </c>
      <c r="CM18" s="36"/>
      <c r="CN18" s="36">
        <f t="shared" si="46"/>
        <v>0</v>
      </c>
      <c r="CO18" s="36"/>
      <c r="CP18" s="36">
        <f t="shared" si="47"/>
        <v>0</v>
      </c>
      <c r="CQ18" s="36"/>
      <c r="CR18" s="36">
        <f t="shared" si="48"/>
        <v>0</v>
      </c>
      <c r="CS18" s="36"/>
      <c r="CT18" s="36">
        <f t="shared" si="49"/>
        <v>0</v>
      </c>
      <c r="CU18" s="36"/>
      <c r="CV18" s="36">
        <f t="shared" si="50"/>
        <v>0</v>
      </c>
      <c r="CW18" s="36"/>
      <c r="CX18" s="36">
        <f t="shared" si="51"/>
        <v>0</v>
      </c>
      <c r="CY18" s="36"/>
      <c r="CZ18" s="36">
        <f t="shared" si="52"/>
        <v>0</v>
      </c>
      <c r="DA18" s="36"/>
      <c r="DB18" s="36">
        <f t="shared" si="53"/>
        <v>0</v>
      </c>
      <c r="DC18" s="36"/>
      <c r="DD18" s="36">
        <f t="shared" si="54"/>
        <v>0</v>
      </c>
      <c r="DE18" s="36"/>
      <c r="DF18" s="36">
        <f t="shared" si="55"/>
        <v>0</v>
      </c>
      <c r="DG18" s="36"/>
      <c r="DH18" s="36">
        <f t="shared" si="56"/>
        <v>0</v>
      </c>
      <c r="DI18" s="36"/>
      <c r="DJ18" s="36">
        <f t="shared" si="57"/>
        <v>0</v>
      </c>
      <c r="DK18" s="36"/>
      <c r="DL18" s="36">
        <f t="shared" si="58"/>
        <v>0</v>
      </c>
      <c r="DM18" s="36"/>
      <c r="DN18" s="36">
        <f t="shared" si="59"/>
        <v>0</v>
      </c>
      <c r="DO18" s="36"/>
      <c r="DP18" s="36">
        <f t="shared" si="60"/>
        <v>0</v>
      </c>
      <c r="DQ18" s="36"/>
      <c r="DR18" s="36">
        <f t="shared" si="61"/>
        <v>0</v>
      </c>
      <c r="DS18" s="36"/>
      <c r="DT18" s="36">
        <f t="shared" si="62"/>
        <v>0</v>
      </c>
      <c r="DU18" s="36"/>
      <c r="DV18" s="36">
        <f t="shared" si="63"/>
        <v>0</v>
      </c>
      <c r="DW18" s="36">
        <v>0</v>
      </c>
      <c r="DX18" s="36">
        <f t="shared" si="64"/>
        <v>0</v>
      </c>
      <c r="DY18" s="36">
        <v>0</v>
      </c>
      <c r="DZ18" s="36">
        <f t="shared" si="65"/>
        <v>0</v>
      </c>
      <c r="EA18" s="36">
        <v>0</v>
      </c>
      <c r="EB18" s="36">
        <f t="shared" si="66"/>
        <v>0</v>
      </c>
      <c r="EC18" s="36">
        <v>15</v>
      </c>
      <c r="ED18" s="36">
        <f t="shared" si="67"/>
        <v>1881000</v>
      </c>
      <c r="EE18" s="36"/>
      <c r="EF18" s="36">
        <f t="shared" si="68"/>
        <v>0</v>
      </c>
      <c r="EG18" s="36"/>
      <c r="EH18" s="36">
        <f t="shared" si="69"/>
        <v>0</v>
      </c>
      <c r="EI18" s="36"/>
      <c r="EJ18" s="36">
        <f t="shared" si="70"/>
        <v>0</v>
      </c>
      <c r="EK18" s="36"/>
      <c r="EL18" s="36">
        <f t="shared" si="71"/>
        <v>0</v>
      </c>
      <c r="EM18" s="36"/>
      <c r="EN18" s="36">
        <f t="shared" si="72"/>
        <v>0</v>
      </c>
      <c r="EO18" s="36"/>
      <c r="EP18" s="36">
        <f t="shared" si="73"/>
        <v>0</v>
      </c>
      <c r="EQ18" s="36"/>
      <c r="ER18" s="36">
        <f t="shared" si="74"/>
        <v>0</v>
      </c>
      <c r="ES18" s="36"/>
      <c r="ET18" s="36">
        <f t="shared" si="75"/>
        <v>0</v>
      </c>
      <c r="EU18" s="36"/>
      <c r="EV18" s="36">
        <f t="shared" si="76"/>
        <v>0</v>
      </c>
      <c r="EW18" s="36"/>
      <c r="EX18" s="36">
        <f t="shared" si="77"/>
        <v>0</v>
      </c>
      <c r="EY18" s="36"/>
      <c r="EZ18" s="36">
        <f t="shared" si="78"/>
        <v>0</v>
      </c>
      <c r="FA18" s="36"/>
      <c r="FB18" s="36">
        <f t="shared" si="79"/>
        <v>0</v>
      </c>
      <c r="FC18" s="36"/>
      <c r="FD18" s="36">
        <f t="shared" si="80"/>
        <v>0</v>
      </c>
      <c r="FE18" s="36"/>
      <c r="FF18" s="36">
        <f t="shared" si="81"/>
        <v>0</v>
      </c>
      <c r="FG18" s="36"/>
      <c r="FH18" s="36">
        <f t="shared" si="82"/>
        <v>0</v>
      </c>
      <c r="FI18" s="36"/>
      <c r="FJ18" s="36">
        <f t="shared" si="83"/>
        <v>0</v>
      </c>
      <c r="FK18" s="36"/>
      <c r="FL18" s="36">
        <f t="shared" si="84"/>
        <v>0</v>
      </c>
      <c r="FM18" s="36"/>
      <c r="FN18" s="36">
        <f t="shared" si="85"/>
        <v>0</v>
      </c>
      <c r="FO18" s="36"/>
      <c r="FP18" s="36">
        <f t="shared" si="86"/>
        <v>0</v>
      </c>
      <c r="FQ18" s="36"/>
      <c r="FR18" s="36"/>
      <c r="FS18" s="36"/>
      <c r="FT18" s="36">
        <f t="shared" si="87"/>
        <v>0</v>
      </c>
      <c r="FU18" s="36"/>
      <c r="FV18" s="36">
        <f t="shared" si="88"/>
        <v>0</v>
      </c>
      <c r="FW18" s="36"/>
      <c r="FX18" s="36">
        <f t="shared" si="89"/>
        <v>0</v>
      </c>
      <c r="FY18" s="36"/>
      <c r="FZ18" s="36">
        <f t="shared" si="90"/>
        <v>0</v>
      </c>
      <c r="GA18" s="36"/>
      <c r="GB18" s="36">
        <f t="shared" si="91"/>
        <v>0</v>
      </c>
      <c r="GC18" s="36"/>
      <c r="GD18" s="36">
        <f t="shared" si="92"/>
        <v>0</v>
      </c>
      <c r="GE18" s="36"/>
      <c r="GF18" s="36">
        <f t="shared" si="93"/>
        <v>0</v>
      </c>
      <c r="GG18" s="36"/>
      <c r="GH18" s="36">
        <f t="shared" si="94"/>
        <v>0</v>
      </c>
      <c r="GI18" s="36"/>
      <c r="GJ18" s="36">
        <f t="shared" si="95"/>
        <v>0</v>
      </c>
      <c r="GK18" s="36"/>
      <c r="GL18" s="36">
        <f t="shared" si="96"/>
        <v>0</v>
      </c>
      <c r="GM18" s="36"/>
      <c r="GN18" s="36">
        <f t="shared" si="97"/>
        <v>0</v>
      </c>
      <c r="GO18" s="36"/>
      <c r="GP18" s="36">
        <f t="shared" si="98"/>
        <v>0</v>
      </c>
      <c r="GQ18" s="36"/>
      <c r="GR18" s="36">
        <f t="shared" si="99"/>
        <v>0</v>
      </c>
      <c r="GS18" s="36"/>
      <c r="GT18" s="36">
        <f t="shared" si="100"/>
        <v>0</v>
      </c>
      <c r="GU18" s="36"/>
      <c r="GV18" s="36">
        <f t="shared" si="101"/>
        <v>0</v>
      </c>
      <c r="GW18" s="36"/>
      <c r="GX18" s="36">
        <f t="shared" si="102"/>
        <v>0</v>
      </c>
      <c r="GY18" s="36"/>
      <c r="GZ18" s="36">
        <f t="shared" si="103"/>
        <v>0</v>
      </c>
      <c r="HA18" s="36"/>
      <c r="HB18" s="36">
        <f t="shared" si="104"/>
        <v>0</v>
      </c>
      <c r="HC18" s="36"/>
      <c r="HD18" s="36">
        <f t="shared" si="105"/>
        <v>0</v>
      </c>
      <c r="HE18" s="36"/>
      <c r="HF18" s="36">
        <f t="shared" si="106"/>
        <v>0</v>
      </c>
      <c r="HG18" s="36"/>
      <c r="HH18" s="36">
        <f t="shared" si="107"/>
        <v>0</v>
      </c>
      <c r="HI18" s="36"/>
      <c r="HJ18" s="36">
        <f t="shared" si="108"/>
        <v>0</v>
      </c>
      <c r="HK18" s="36"/>
      <c r="HL18" s="36">
        <f t="shared" si="109"/>
        <v>0</v>
      </c>
      <c r="HM18" s="36"/>
      <c r="HN18" s="36">
        <f t="shared" si="110"/>
        <v>0</v>
      </c>
      <c r="HO18" s="36">
        <f t="shared" si="0"/>
        <v>0</v>
      </c>
      <c r="HP18" s="36">
        <f t="shared" si="0"/>
        <v>0</v>
      </c>
      <c r="HQ18" s="36">
        <f t="shared" si="0"/>
        <v>0</v>
      </c>
      <c r="HR18" s="36">
        <f t="shared" si="0"/>
        <v>0</v>
      </c>
      <c r="HS18" s="36">
        <f t="shared" si="0"/>
        <v>0</v>
      </c>
      <c r="HT18" s="36">
        <f t="shared" si="0"/>
        <v>0</v>
      </c>
      <c r="HU18" s="36">
        <f t="shared" si="0"/>
        <v>0</v>
      </c>
      <c r="HV18" s="36">
        <f t="shared" si="0"/>
        <v>0</v>
      </c>
      <c r="HW18" s="36">
        <f t="shared" si="0"/>
        <v>0</v>
      </c>
      <c r="HX18" s="36">
        <f t="shared" si="0"/>
        <v>0</v>
      </c>
      <c r="HY18" s="36">
        <f t="shared" si="0"/>
        <v>15</v>
      </c>
      <c r="HZ18" s="36">
        <f t="shared" si="0"/>
        <v>1881000</v>
      </c>
      <c r="IA18" s="36">
        <f t="shared" si="0"/>
        <v>0</v>
      </c>
      <c r="IB18" s="36">
        <f t="shared" si="0"/>
        <v>0</v>
      </c>
      <c r="IC18" s="36">
        <f t="shared" si="0"/>
        <v>0</v>
      </c>
      <c r="ID18" s="36">
        <f t="shared" si="0"/>
        <v>0</v>
      </c>
      <c r="IE18" s="36">
        <f t="shared" si="1"/>
        <v>0</v>
      </c>
      <c r="IF18" s="36">
        <f t="shared" si="1"/>
        <v>0</v>
      </c>
      <c r="IG18" s="36">
        <f t="shared" si="1"/>
        <v>0</v>
      </c>
      <c r="IH18" s="36">
        <f t="shared" si="1"/>
        <v>0</v>
      </c>
      <c r="II18" s="36">
        <f t="shared" si="111"/>
        <v>0</v>
      </c>
      <c r="IJ18" s="36">
        <f t="shared" si="111"/>
        <v>0</v>
      </c>
      <c r="IK18" s="36">
        <f t="shared" si="111"/>
        <v>15</v>
      </c>
      <c r="IL18" s="36">
        <f t="shared" si="111"/>
        <v>1881000</v>
      </c>
      <c r="IM18" s="36">
        <f t="shared" si="112"/>
        <v>15</v>
      </c>
      <c r="IN18" s="36">
        <f t="shared" si="113"/>
        <v>1881000</v>
      </c>
    </row>
    <row r="19" spans="1:248" s="22" customFormat="1" ht="12.75" customHeight="1" x14ac:dyDescent="0.2">
      <c r="A19" s="37">
        <v>8</v>
      </c>
      <c r="B19" s="46" t="s">
        <v>83</v>
      </c>
      <c r="C19" s="36"/>
      <c r="D19" s="36">
        <f t="shared" si="2"/>
        <v>0</v>
      </c>
      <c r="E19" s="36"/>
      <c r="F19" s="36">
        <f t="shared" si="3"/>
        <v>0</v>
      </c>
      <c r="G19" s="36"/>
      <c r="H19" s="36">
        <f t="shared" si="4"/>
        <v>0</v>
      </c>
      <c r="I19" s="36">
        <v>0</v>
      </c>
      <c r="J19" s="36">
        <f t="shared" si="5"/>
        <v>0</v>
      </c>
      <c r="K19" s="36">
        <v>0</v>
      </c>
      <c r="L19" s="36">
        <f t="shared" si="6"/>
        <v>0</v>
      </c>
      <c r="M19" s="36">
        <v>0</v>
      </c>
      <c r="N19" s="36">
        <f t="shared" si="7"/>
        <v>0</v>
      </c>
      <c r="O19" s="36"/>
      <c r="P19" s="36">
        <f t="shared" si="8"/>
        <v>0</v>
      </c>
      <c r="Q19" s="36"/>
      <c r="R19" s="36">
        <f t="shared" si="9"/>
        <v>0</v>
      </c>
      <c r="S19" s="36"/>
      <c r="T19" s="36">
        <f t="shared" si="10"/>
        <v>0</v>
      </c>
      <c r="U19" s="36"/>
      <c r="V19" s="36">
        <f t="shared" si="11"/>
        <v>0</v>
      </c>
      <c r="W19" s="36"/>
      <c r="X19" s="36">
        <f t="shared" si="12"/>
        <v>0</v>
      </c>
      <c r="Y19" s="36"/>
      <c r="Z19" s="36">
        <f t="shared" si="13"/>
        <v>0</v>
      </c>
      <c r="AA19" s="36"/>
      <c r="AB19" s="36">
        <f t="shared" si="14"/>
        <v>0</v>
      </c>
      <c r="AC19" s="36"/>
      <c r="AD19" s="36">
        <f t="shared" si="15"/>
        <v>0</v>
      </c>
      <c r="AE19" s="36"/>
      <c r="AF19" s="36">
        <f t="shared" si="16"/>
        <v>0</v>
      </c>
      <c r="AG19" s="36"/>
      <c r="AH19" s="36">
        <f t="shared" si="17"/>
        <v>0</v>
      </c>
      <c r="AI19" s="36"/>
      <c r="AJ19" s="36">
        <f t="shared" si="18"/>
        <v>0</v>
      </c>
      <c r="AK19" s="36"/>
      <c r="AL19" s="36">
        <f t="shared" si="19"/>
        <v>0</v>
      </c>
      <c r="AM19" s="36"/>
      <c r="AN19" s="36">
        <f t="shared" si="20"/>
        <v>0</v>
      </c>
      <c r="AO19" s="36"/>
      <c r="AP19" s="36">
        <f t="shared" si="21"/>
        <v>0</v>
      </c>
      <c r="AQ19" s="36"/>
      <c r="AR19" s="36">
        <f t="shared" si="22"/>
        <v>0</v>
      </c>
      <c r="AS19" s="36"/>
      <c r="AT19" s="36">
        <f t="shared" si="23"/>
        <v>0</v>
      </c>
      <c r="AU19" s="36"/>
      <c r="AV19" s="36">
        <f t="shared" si="24"/>
        <v>0</v>
      </c>
      <c r="AW19" s="36"/>
      <c r="AX19" s="36">
        <f t="shared" si="25"/>
        <v>0</v>
      </c>
      <c r="AY19" s="36"/>
      <c r="AZ19" s="36">
        <f t="shared" si="26"/>
        <v>0</v>
      </c>
      <c r="BA19" s="36"/>
      <c r="BB19" s="36">
        <f t="shared" si="27"/>
        <v>0</v>
      </c>
      <c r="BC19" s="36"/>
      <c r="BD19" s="36">
        <f t="shared" si="28"/>
        <v>0</v>
      </c>
      <c r="BE19" s="36"/>
      <c r="BF19" s="36">
        <f t="shared" si="29"/>
        <v>0</v>
      </c>
      <c r="BG19" s="36"/>
      <c r="BH19" s="36">
        <f t="shared" si="30"/>
        <v>0</v>
      </c>
      <c r="BI19" s="36"/>
      <c r="BJ19" s="36">
        <f t="shared" si="31"/>
        <v>0</v>
      </c>
      <c r="BK19" s="36"/>
      <c r="BL19" s="36">
        <f t="shared" si="32"/>
        <v>0</v>
      </c>
      <c r="BM19" s="36"/>
      <c r="BN19" s="36">
        <f t="shared" si="33"/>
        <v>0</v>
      </c>
      <c r="BO19" s="36"/>
      <c r="BP19" s="36">
        <f t="shared" si="34"/>
        <v>0</v>
      </c>
      <c r="BQ19" s="36"/>
      <c r="BR19" s="36">
        <f t="shared" si="35"/>
        <v>0</v>
      </c>
      <c r="BS19" s="36"/>
      <c r="BT19" s="36">
        <f t="shared" si="36"/>
        <v>0</v>
      </c>
      <c r="BU19" s="36"/>
      <c r="BV19" s="36">
        <f t="shared" si="37"/>
        <v>0</v>
      </c>
      <c r="BW19" s="36"/>
      <c r="BX19" s="36">
        <f t="shared" si="38"/>
        <v>0</v>
      </c>
      <c r="BY19" s="36"/>
      <c r="BZ19" s="36">
        <f t="shared" si="39"/>
        <v>0</v>
      </c>
      <c r="CA19" s="36"/>
      <c r="CB19" s="36">
        <f t="shared" si="40"/>
        <v>0</v>
      </c>
      <c r="CC19" s="36"/>
      <c r="CD19" s="36">
        <f t="shared" si="41"/>
        <v>0</v>
      </c>
      <c r="CE19" s="36"/>
      <c r="CF19" s="36">
        <f t="shared" si="42"/>
        <v>0</v>
      </c>
      <c r="CG19" s="36"/>
      <c r="CH19" s="36">
        <f t="shared" si="43"/>
        <v>0</v>
      </c>
      <c r="CI19" s="36"/>
      <c r="CJ19" s="36">
        <f t="shared" si="44"/>
        <v>0</v>
      </c>
      <c r="CK19" s="36"/>
      <c r="CL19" s="36">
        <f t="shared" si="45"/>
        <v>0</v>
      </c>
      <c r="CM19" s="36"/>
      <c r="CN19" s="36">
        <f t="shared" si="46"/>
        <v>0</v>
      </c>
      <c r="CO19" s="36"/>
      <c r="CP19" s="36">
        <f t="shared" si="47"/>
        <v>0</v>
      </c>
      <c r="CQ19" s="36"/>
      <c r="CR19" s="36">
        <f t="shared" si="48"/>
        <v>0</v>
      </c>
      <c r="CS19" s="36"/>
      <c r="CT19" s="36">
        <f t="shared" si="49"/>
        <v>0</v>
      </c>
      <c r="CU19" s="36"/>
      <c r="CV19" s="36">
        <f t="shared" si="50"/>
        <v>0</v>
      </c>
      <c r="CW19" s="36"/>
      <c r="CX19" s="36">
        <f t="shared" si="51"/>
        <v>0</v>
      </c>
      <c r="CY19" s="36"/>
      <c r="CZ19" s="36">
        <f t="shared" si="52"/>
        <v>0</v>
      </c>
      <c r="DA19" s="36"/>
      <c r="DB19" s="36">
        <f t="shared" si="53"/>
        <v>0</v>
      </c>
      <c r="DC19" s="36"/>
      <c r="DD19" s="36">
        <f t="shared" si="54"/>
        <v>0</v>
      </c>
      <c r="DE19" s="36"/>
      <c r="DF19" s="36">
        <f t="shared" si="55"/>
        <v>0</v>
      </c>
      <c r="DG19" s="36"/>
      <c r="DH19" s="36">
        <f t="shared" si="56"/>
        <v>0</v>
      </c>
      <c r="DI19" s="36"/>
      <c r="DJ19" s="36">
        <f t="shared" si="57"/>
        <v>0</v>
      </c>
      <c r="DK19" s="36"/>
      <c r="DL19" s="36">
        <f t="shared" si="58"/>
        <v>0</v>
      </c>
      <c r="DM19" s="36"/>
      <c r="DN19" s="36">
        <f t="shared" si="59"/>
        <v>0</v>
      </c>
      <c r="DO19" s="36"/>
      <c r="DP19" s="36">
        <f t="shared" si="60"/>
        <v>0</v>
      </c>
      <c r="DQ19" s="36"/>
      <c r="DR19" s="36">
        <f t="shared" si="61"/>
        <v>0</v>
      </c>
      <c r="DS19" s="36"/>
      <c r="DT19" s="36">
        <f t="shared" si="62"/>
        <v>0</v>
      </c>
      <c r="DU19" s="36"/>
      <c r="DV19" s="36">
        <f t="shared" si="63"/>
        <v>0</v>
      </c>
      <c r="DW19" s="36">
        <v>0</v>
      </c>
      <c r="DX19" s="36">
        <f t="shared" si="64"/>
        <v>0</v>
      </c>
      <c r="DY19" s="36">
        <v>0</v>
      </c>
      <c r="DZ19" s="36">
        <f t="shared" si="65"/>
        <v>0</v>
      </c>
      <c r="EA19" s="36">
        <v>0</v>
      </c>
      <c r="EB19" s="36">
        <f t="shared" si="66"/>
        <v>0</v>
      </c>
      <c r="EC19" s="36">
        <v>0</v>
      </c>
      <c r="ED19" s="36">
        <f t="shared" si="67"/>
        <v>0</v>
      </c>
      <c r="EE19" s="36"/>
      <c r="EF19" s="36">
        <f t="shared" si="68"/>
        <v>0</v>
      </c>
      <c r="EG19" s="36"/>
      <c r="EH19" s="36">
        <f t="shared" si="69"/>
        <v>0</v>
      </c>
      <c r="EI19" s="36"/>
      <c r="EJ19" s="36">
        <f t="shared" si="70"/>
        <v>0</v>
      </c>
      <c r="EK19" s="36"/>
      <c r="EL19" s="36">
        <f t="shared" si="71"/>
        <v>0</v>
      </c>
      <c r="EM19" s="36"/>
      <c r="EN19" s="36">
        <f t="shared" si="72"/>
        <v>0</v>
      </c>
      <c r="EO19" s="36"/>
      <c r="EP19" s="36">
        <f t="shared" si="73"/>
        <v>0</v>
      </c>
      <c r="EQ19" s="36"/>
      <c r="ER19" s="36">
        <f t="shared" si="74"/>
        <v>0</v>
      </c>
      <c r="ES19" s="36"/>
      <c r="ET19" s="36">
        <f t="shared" si="75"/>
        <v>0</v>
      </c>
      <c r="EU19" s="36"/>
      <c r="EV19" s="36">
        <f t="shared" si="76"/>
        <v>0</v>
      </c>
      <c r="EW19" s="36"/>
      <c r="EX19" s="36">
        <f t="shared" si="77"/>
        <v>0</v>
      </c>
      <c r="EY19" s="36"/>
      <c r="EZ19" s="36">
        <f t="shared" si="78"/>
        <v>0</v>
      </c>
      <c r="FA19" s="36"/>
      <c r="FB19" s="36">
        <f t="shared" si="79"/>
        <v>0</v>
      </c>
      <c r="FC19" s="36"/>
      <c r="FD19" s="36">
        <f t="shared" si="80"/>
        <v>0</v>
      </c>
      <c r="FE19" s="36"/>
      <c r="FF19" s="36">
        <f t="shared" si="81"/>
        <v>0</v>
      </c>
      <c r="FG19" s="36"/>
      <c r="FH19" s="36">
        <f t="shared" si="82"/>
        <v>0</v>
      </c>
      <c r="FI19" s="36"/>
      <c r="FJ19" s="36">
        <f t="shared" si="83"/>
        <v>0</v>
      </c>
      <c r="FK19" s="36"/>
      <c r="FL19" s="36">
        <f t="shared" si="84"/>
        <v>0</v>
      </c>
      <c r="FM19" s="36"/>
      <c r="FN19" s="36">
        <f t="shared" si="85"/>
        <v>0</v>
      </c>
      <c r="FO19" s="36"/>
      <c r="FP19" s="36">
        <f t="shared" si="86"/>
        <v>0</v>
      </c>
      <c r="FQ19" s="36"/>
      <c r="FR19" s="36"/>
      <c r="FS19" s="36"/>
      <c r="FT19" s="36">
        <f t="shared" si="87"/>
        <v>0</v>
      </c>
      <c r="FU19" s="36"/>
      <c r="FV19" s="36">
        <f t="shared" si="88"/>
        <v>0</v>
      </c>
      <c r="FW19" s="36"/>
      <c r="FX19" s="36">
        <f t="shared" si="89"/>
        <v>0</v>
      </c>
      <c r="FY19" s="36"/>
      <c r="FZ19" s="36">
        <f t="shared" si="90"/>
        <v>0</v>
      </c>
      <c r="GA19" s="36"/>
      <c r="GB19" s="36">
        <f t="shared" si="91"/>
        <v>0</v>
      </c>
      <c r="GC19" s="36"/>
      <c r="GD19" s="36">
        <f t="shared" si="92"/>
        <v>0</v>
      </c>
      <c r="GE19" s="36"/>
      <c r="GF19" s="36">
        <f t="shared" si="93"/>
        <v>0</v>
      </c>
      <c r="GG19" s="36"/>
      <c r="GH19" s="36">
        <f t="shared" si="94"/>
        <v>0</v>
      </c>
      <c r="GI19" s="36"/>
      <c r="GJ19" s="36">
        <f t="shared" si="95"/>
        <v>0</v>
      </c>
      <c r="GK19" s="36"/>
      <c r="GL19" s="36">
        <f t="shared" si="96"/>
        <v>0</v>
      </c>
      <c r="GM19" s="36"/>
      <c r="GN19" s="36">
        <f t="shared" si="97"/>
        <v>0</v>
      </c>
      <c r="GO19" s="36"/>
      <c r="GP19" s="36">
        <f t="shared" si="98"/>
        <v>0</v>
      </c>
      <c r="GQ19" s="36"/>
      <c r="GR19" s="36">
        <f t="shared" si="99"/>
        <v>0</v>
      </c>
      <c r="GS19" s="36"/>
      <c r="GT19" s="36">
        <f t="shared" si="100"/>
        <v>0</v>
      </c>
      <c r="GU19" s="36"/>
      <c r="GV19" s="36">
        <f t="shared" si="101"/>
        <v>0</v>
      </c>
      <c r="GW19" s="36"/>
      <c r="GX19" s="36">
        <f t="shared" si="102"/>
        <v>0</v>
      </c>
      <c r="GY19" s="36"/>
      <c r="GZ19" s="36">
        <f t="shared" si="103"/>
        <v>0</v>
      </c>
      <c r="HA19" s="36"/>
      <c r="HB19" s="36">
        <f t="shared" si="104"/>
        <v>0</v>
      </c>
      <c r="HC19" s="36"/>
      <c r="HD19" s="36">
        <f t="shared" si="105"/>
        <v>0</v>
      </c>
      <c r="HE19" s="36"/>
      <c r="HF19" s="36">
        <f t="shared" si="106"/>
        <v>0</v>
      </c>
      <c r="HG19" s="36"/>
      <c r="HH19" s="36">
        <f t="shared" si="107"/>
        <v>0</v>
      </c>
      <c r="HI19" s="36"/>
      <c r="HJ19" s="36">
        <f t="shared" si="108"/>
        <v>0</v>
      </c>
      <c r="HK19" s="36"/>
      <c r="HL19" s="36">
        <f t="shared" si="109"/>
        <v>0</v>
      </c>
      <c r="HM19" s="36"/>
      <c r="HN19" s="36">
        <f t="shared" si="110"/>
        <v>0</v>
      </c>
      <c r="HO19" s="36">
        <f t="shared" si="0"/>
        <v>0</v>
      </c>
      <c r="HP19" s="36">
        <f t="shared" si="0"/>
        <v>0</v>
      </c>
      <c r="HQ19" s="36">
        <f t="shared" si="0"/>
        <v>0</v>
      </c>
      <c r="HR19" s="36">
        <f t="shared" si="0"/>
        <v>0</v>
      </c>
      <c r="HS19" s="36">
        <f t="shared" si="0"/>
        <v>0</v>
      </c>
      <c r="HT19" s="36">
        <f t="shared" si="0"/>
        <v>0</v>
      </c>
      <c r="HU19" s="36">
        <f t="shared" si="0"/>
        <v>0</v>
      </c>
      <c r="HV19" s="36">
        <f t="shared" si="0"/>
        <v>0</v>
      </c>
      <c r="HW19" s="36">
        <f t="shared" si="0"/>
        <v>0</v>
      </c>
      <c r="HX19" s="36">
        <f t="shared" si="0"/>
        <v>0</v>
      </c>
      <c r="HY19" s="36">
        <f t="shared" si="0"/>
        <v>0</v>
      </c>
      <c r="HZ19" s="36">
        <f t="shared" si="0"/>
        <v>0</v>
      </c>
      <c r="IA19" s="36">
        <f t="shared" si="0"/>
        <v>0</v>
      </c>
      <c r="IB19" s="36">
        <f t="shared" si="0"/>
        <v>0</v>
      </c>
      <c r="IC19" s="36">
        <f t="shared" si="0"/>
        <v>0</v>
      </c>
      <c r="ID19" s="36">
        <f t="shared" si="0"/>
        <v>0</v>
      </c>
      <c r="IE19" s="36">
        <f t="shared" si="1"/>
        <v>0</v>
      </c>
      <c r="IF19" s="36">
        <f t="shared" si="1"/>
        <v>0</v>
      </c>
      <c r="IG19" s="36">
        <f t="shared" si="1"/>
        <v>0</v>
      </c>
      <c r="IH19" s="36">
        <f t="shared" si="1"/>
        <v>0</v>
      </c>
      <c r="II19" s="36">
        <f t="shared" si="111"/>
        <v>0</v>
      </c>
      <c r="IJ19" s="36">
        <f t="shared" si="111"/>
        <v>0</v>
      </c>
      <c r="IK19" s="36">
        <f t="shared" si="111"/>
        <v>0</v>
      </c>
      <c r="IL19" s="36">
        <f t="shared" si="111"/>
        <v>0</v>
      </c>
      <c r="IM19" s="36">
        <f t="shared" si="112"/>
        <v>0</v>
      </c>
      <c r="IN19" s="36">
        <f t="shared" si="113"/>
        <v>0</v>
      </c>
    </row>
    <row r="20" spans="1:248" s="22" customFormat="1" ht="12.75" customHeight="1" x14ac:dyDescent="0.2">
      <c r="A20" s="37">
        <v>9</v>
      </c>
      <c r="B20" s="46" t="s">
        <v>84</v>
      </c>
      <c r="C20" s="36"/>
      <c r="D20" s="36">
        <f t="shared" si="2"/>
        <v>0</v>
      </c>
      <c r="E20" s="36"/>
      <c r="F20" s="36">
        <f t="shared" si="3"/>
        <v>0</v>
      </c>
      <c r="G20" s="36"/>
      <c r="H20" s="36">
        <f t="shared" si="4"/>
        <v>0</v>
      </c>
      <c r="I20" s="36">
        <v>0</v>
      </c>
      <c r="J20" s="36">
        <f t="shared" si="5"/>
        <v>0</v>
      </c>
      <c r="K20" s="36">
        <v>0</v>
      </c>
      <c r="L20" s="36">
        <f t="shared" si="6"/>
        <v>0</v>
      </c>
      <c r="M20" s="36">
        <v>0</v>
      </c>
      <c r="N20" s="36">
        <f t="shared" si="7"/>
        <v>0</v>
      </c>
      <c r="O20" s="36"/>
      <c r="P20" s="36">
        <f t="shared" si="8"/>
        <v>0</v>
      </c>
      <c r="Q20" s="36"/>
      <c r="R20" s="36">
        <f t="shared" si="9"/>
        <v>0</v>
      </c>
      <c r="S20" s="36"/>
      <c r="T20" s="36">
        <f t="shared" si="10"/>
        <v>0</v>
      </c>
      <c r="U20" s="36"/>
      <c r="V20" s="36">
        <f t="shared" si="11"/>
        <v>0</v>
      </c>
      <c r="W20" s="36"/>
      <c r="X20" s="36">
        <f t="shared" si="12"/>
        <v>0</v>
      </c>
      <c r="Y20" s="36"/>
      <c r="Z20" s="36">
        <f t="shared" si="13"/>
        <v>0</v>
      </c>
      <c r="AA20" s="36"/>
      <c r="AB20" s="36">
        <f t="shared" si="14"/>
        <v>0</v>
      </c>
      <c r="AC20" s="36"/>
      <c r="AD20" s="36">
        <f t="shared" si="15"/>
        <v>0</v>
      </c>
      <c r="AE20" s="36"/>
      <c r="AF20" s="36">
        <f t="shared" si="16"/>
        <v>0</v>
      </c>
      <c r="AG20" s="36"/>
      <c r="AH20" s="36">
        <f t="shared" si="17"/>
        <v>0</v>
      </c>
      <c r="AI20" s="36"/>
      <c r="AJ20" s="36">
        <f t="shared" si="18"/>
        <v>0</v>
      </c>
      <c r="AK20" s="36"/>
      <c r="AL20" s="36">
        <f t="shared" si="19"/>
        <v>0</v>
      </c>
      <c r="AM20" s="36"/>
      <c r="AN20" s="36">
        <f t="shared" si="20"/>
        <v>0</v>
      </c>
      <c r="AO20" s="36"/>
      <c r="AP20" s="36">
        <f t="shared" si="21"/>
        <v>0</v>
      </c>
      <c r="AQ20" s="36"/>
      <c r="AR20" s="36">
        <f t="shared" si="22"/>
        <v>0</v>
      </c>
      <c r="AS20" s="36"/>
      <c r="AT20" s="36">
        <f t="shared" si="23"/>
        <v>0</v>
      </c>
      <c r="AU20" s="36"/>
      <c r="AV20" s="36">
        <f t="shared" si="24"/>
        <v>0</v>
      </c>
      <c r="AW20" s="36"/>
      <c r="AX20" s="36">
        <f t="shared" si="25"/>
        <v>0</v>
      </c>
      <c r="AY20" s="36"/>
      <c r="AZ20" s="36">
        <f t="shared" si="26"/>
        <v>0</v>
      </c>
      <c r="BA20" s="36"/>
      <c r="BB20" s="36">
        <f t="shared" si="27"/>
        <v>0</v>
      </c>
      <c r="BC20" s="36"/>
      <c r="BD20" s="36">
        <f t="shared" si="28"/>
        <v>0</v>
      </c>
      <c r="BE20" s="36"/>
      <c r="BF20" s="36">
        <f t="shared" si="29"/>
        <v>0</v>
      </c>
      <c r="BG20" s="36"/>
      <c r="BH20" s="36">
        <f t="shared" si="30"/>
        <v>0</v>
      </c>
      <c r="BI20" s="36"/>
      <c r="BJ20" s="36">
        <f t="shared" si="31"/>
        <v>0</v>
      </c>
      <c r="BK20" s="36"/>
      <c r="BL20" s="36">
        <f t="shared" si="32"/>
        <v>0</v>
      </c>
      <c r="BM20" s="36"/>
      <c r="BN20" s="36">
        <f t="shared" si="33"/>
        <v>0</v>
      </c>
      <c r="BO20" s="36"/>
      <c r="BP20" s="36">
        <f t="shared" si="34"/>
        <v>0</v>
      </c>
      <c r="BQ20" s="36"/>
      <c r="BR20" s="36">
        <f t="shared" si="35"/>
        <v>0</v>
      </c>
      <c r="BS20" s="36"/>
      <c r="BT20" s="36">
        <f t="shared" si="36"/>
        <v>0</v>
      </c>
      <c r="BU20" s="36"/>
      <c r="BV20" s="36">
        <f t="shared" si="37"/>
        <v>0</v>
      </c>
      <c r="BW20" s="36"/>
      <c r="BX20" s="36">
        <f t="shared" si="38"/>
        <v>0</v>
      </c>
      <c r="BY20" s="36"/>
      <c r="BZ20" s="36">
        <f t="shared" si="39"/>
        <v>0</v>
      </c>
      <c r="CA20" s="36"/>
      <c r="CB20" s="36">
        <f t="shared" si="40"/>
        <v>0</v>
      </c>
      <c r="CC20" s="36"/>
      <c r="CD20" s="36">
        <f t="shared" si="41"/>
        <v>0</v>
      </c>
      <c r="CE20" s="36"/>
      <c r="CF20" s="36">
        <f t="shared" si="42"/>
        <v>0</v>
      </c>
      <c r="CG20" s="36"/>
      <c r="CH20" s="36">
        <f t="shared" si="43"/>
        <v>0</v>
      </c>
      <c r="CI20" s="36"/>
      <c r="CJ20" s="36">
        <f t="shared" si="44"/>
        <v>0</v>
      </c>
      <c r="CK20" s="36"/>
      <c r="CL20" s="36">
        <f t="shared" si="45"/>
        <v>0</v>
      </c>
      <c r="CM20" s="36"/>
      <c r="CN20" s="36">
        <f t="shared" si="46"/>
        <v>0</v>
      </c>
      <c r="CO20" s="36"/>
      <c r="CP20" s="36">
        <f t="shared" si="47"/>
        <v>0</v>
      </c>
      <c r="CQ20" s="36"/>
      <c r="CR20" s="36">
        <f t="shared" si="48"/>
        <v>0</v>
      </c>
      <c r="CS20" s="36"/>
      <c r="CT20" s="36">
        <f t="shared" si="49"/>
        <v>0</v>
      </c>
      <c r="CU20" s="36"/>
      <c r="CV20" s="36">
        <f t="shared" si="50"/>
        <v>0</v>
      </c>
      <c r="CW20" s="36"/>
      <c r="CX20" s="36">
        <f t="shared" si="51"/>
        <v>0</v>
      </c>
      <c r="CY20" s="36"/>
      <c r="CZ20" s="36">
        <f t="shared" si="52"/>
        <v>0</v>
      </c>
      <c r="DA20" s="36"/>
      <c r="DB20" s="36">
        <f t="shared" si="53"/>
        <v>0</v>
      </c>
      <c r="DC20" s="36"/>
      <c r="DD20" s="36">
        <f t="shared" si="54"/>
        <v>0</v>
      </c>
      <c r="DE20" s="36"/>
      <c r="DF20" s="36">
        <f t="shared" si="55"/>
        <v>0</v>
      </c>
      <c r="DG20" s="36"/>
      <c r="DH20" s="36">
        <f t="shared" si="56"/>
        <v>0</v>
      </c>
      <c r="DI20" s="36"/>
      <c r="DJ20" s="36">
        <f t="shared" si="57"/>
        <v>0</v>
      </c>
      <c r="DK20" s="36"/>
      <c r="DL20" s="36">
        <f t="shared" si="58"/>
        <v>0</v>
      </c>
      <c r="DM20" s="36"/>
      <c r="DN20" s="36">
        <f t="shared" si="59"/>
        <v>0</v>
      </c>
      <c r="DO20" s="36"/>
      <c r="DP20" s="36">
        <f t="shared" si="60"/>
        <v>0</v>
      </c>
      <c r="DQ20" s="36"/>
      <c r="DR20" s="36">
        <f t="shared" si="61"/>
        <v>0</v>
      </c>
      <c r="DS20" s="36"/>
      <c r="DT20" s="36">
        <f t="shared" si="62"/>
        <v>0</v>
      </c>
      <c r="DU20" s="36"/>
      <c r="DV20" s="36">
        <f t="shared" si="63"/>
        <v>0</v>
      </c>
      <c r="DW20" s="36">
        <v>0</v>
      </c>
      <c r="DX20" s="36">
        <f t="shared" si="64"/>
        <v>0</v>
      </c>
      <c r="DY20" s="36">
        <v>0</v>
      </c>
      <c r="DZ20" s="36">
        <f t="shared" si="65"/>
        <v>0</v>
      </c>
      <c r="EA20" s="36">
        <v>0</v>
      </c>
      <c r="EB20" s="36">
        <f t="shared" si="66"/>
        <v>0</v>
      </c>
      <c r="EC20" s="36">
        <v>0</v>
      </c>
      <c r="ED20" s="36">
        <f t="shared" si="67"/>
        <v>0</v>
      </c>
      <c r="EE20" s="36"/>
      <c r="EF20" s="36">
        <f t="shared" si="68"/>
        <v>0</v>
      </c>
      <c r="EG20" s="36"/>
      <c r="EH20" s="36">
        <f t="shared" si="69"/>
        <v>0</v>
      </c>
      <c r="EI20" s="36"/>
      <c r="EJ20" s="36">
        <f t="shared" si="70"/>
        <v>0</v>
      </c>
      <c r="EK20" s="36"/>
      <c r="EL20" s="36">
        <f t="shared" si="71"/>
        <v>0</v>
      </c>
      <c r="EM20" s="36"/>
      <c r="EN20" s="36">
        <f t="shared" si="72"/>
        <v>0</v>
      </c>
      <c r="EO20" s="36"/>
      <c r="EP20" s="36">
        <f t="shared" si="73"/>
        <v>0</v>
      </c>
      <c r="EQ20" s="36"/>
      <c r="ER20" s="36">
        <f t="shared" si="74"/>
        <v>0</v>
      </c>
      <c r="ES20" s="36"/>
      <c r="ET20" s="36">
        <f t="shared" si="75"/>
        <v>0</v>
      </c>
      <c r="EU20" s="36"/>
      <c r="EV20" s="36">
        <f t="shared" si="76"/>
        <v>0</v>
      </c>
      <c r="EW20" s="36"/>
      <c r="EX20" s="36">
        <f t="shared" si="77"/>
        <v>0</v>
      </c>
      <c r="EY20" s="36"/>
      <c r="EZ20" s="36">
        <f t="shared" si="78"/>
        <v>0</v>
      </c>
      <c r="FA20" s="36"/>
      <c r="FB20" s="36">
        <f t="shared" si="79"/>
        <v>0</v>
      </c>
      <c r="FC20" s="36"/>
      <c r="FD20" s="36">
        <f t="shared" si="80"/>
        <v>0</v>
      </c>
      <c r="FE20" s="36"/>
      <c r="FF20" s="36">
        <f t="shared" si="81"/>
        <v>0</v>
      </c>
      <c r="FG20" s="36"/>
      <c r="FH20" s="36">
        <f t="shared" si="82"/>
        <v>0</v>
      </c>
      <c r="FI20" s="36"/>
      <c r="FJ20" s="36">
        <f t="shared" si="83"/>
        <v>0</v>
      </c>
      <c r="FK20" s="36"/>
      <c r="FL20" s="36">
        <f t="shared" si="84"/>
        <v>0</v>
      </c>
      <c r="FM20" s="36"/>
      <c r="FN20" s="36">
        <f t="shared" si="85"/>
        <v>0</v>
      </c>
      <c r="FO20" s="36"/>
      <c r="FP20" s="36">
        <f t="shared" si="86"/>
        <v>0</v>
      </c>
      <c r="FQ20" s="36"/>
      <c r="FR20" s="36"/>
      <c r="FS20" s="36"/>
      <c r="FT20" s="36">
        <f t="shared" si="87"/>
        <v>0</v>
      </c>
      <c r="FU20" s="36"/>
      <c r="FV20" s="36">
        <f t="shared" si="88"/>
        <v>0</v>
      </c>
      <c r="FW20" s="36"/>
      <c r="FX20" s="36">
        <f t="shared" si="89"/>
        <v>0</v>
      </c>
      <c r="FY20" s="36"/>
      <c r="FZ20" s="36">
        <f t="shared" si="90"/>
        <v>0</v>
      </c>
      <c r="GA20" s="36"/>
      <c r="GB20" s="36">
        <f t="shared" si="91"/>
        <v>0</v>
      </c>
      <c r="GC20" s="36"/>
      <c r="GD20" s="36">
        <f t="shared" si="92"/>
        <v>0</v>
      </c>
      <c r="GE20" s="36"/>
      <c r="GF20" s="36">
        <f t="shared" si="93"/>
        <v>0</v>
      </c>
      <c r="GG20" s="36"/>
      <c r="GH20" s="36">
        <f t="shared" si="94"/>
        <v>0</v>
      </c>
      <c r="GI20" s="36"/>
      <c r="GJ20" s="36">
        <f t="shared" si="95"/>
        <v>0</v>
      </c>
      <c r="GK20" s="36"/>
      <c r="GL20" s="36">
        <f t="shared" si="96"/>
        <v>0</v>
      </c>
      <c r="GM20" s="36"/>
      <c r="GN20" s="36">
        <f t="shared" si="97"/>
        <v>0</v>
      </c>
      <c r="GO20" s="36"/>
      <c r="GP20" s="36">
        <f t="shared" si="98"/>
        <v>0</v>
      </c>
      <c r="GQ20" s="36"/>
      <c r="GR20" s="36">
        <f t="shared" si="99"/>
        <v>0</v>
      </c>
      <c r="GS20" s="36"/>
      <c r="GT20" s="36">
        <f t="shared" si="100"/>
        <v>0</v>
      </c>
      <c r="GU20" s="36"/>
      <c r="GV20" s="36">
        <f t="shared" si="101"/>
        <v>0</v>
      </c>
      <c r="GW20" s="36"/>
      <c r="GX20" s="36">
        <f t="shared" si="102"/>
        <v>0</v>
      </c>
      <c r="GY20" s="36"/>
      <c r="GZ20" s="36">
        <f t="shared" si="103"/>
        <v>0</v>
      </c>
      <c r="HA20" s="36"/>
      <c r="HB20" s="36">
        <f t="shared" si="104"/>
        <v>0</v>
      </c>
      <c r="HC20" s="36"/>
      <c r="HD20" s="36">
        <f t="shared" si="105"/>
        <v>0</v>
      </c>
      <c r="HE20" s="36"/>
      <c r="HF20" s="36">
        <f t="shared" si="106"/>
        <v>0</v>
      </c>
      <c r="HG20" s="36"/>
      <c r="HH20" s="36">
        <f t="shared" si="107"/>
        <v>0</v>
      </c>
      <c r="HI20" s="36"/>
      <c r="HJ20" s="36">
        <f t="shared" si="108"/>
        <v>0</v>
      </c>
      <c r="HK20" s="36"/>
      <c r="HL20" s="36">
        <f t="shared" si="109"/>
        <v>0</v>
      </c>
      <c r="HM20" s="36"/>
      <c r="HN20" s="36">
        <f t="shared" si="110"/>
        <v>0</v>
      </c>
      <c r="HO20" s="36">
        <f t="shared" si="0"/>
        <v>0</v>
      </c>
      <c r="HP20" s="36">
        <f t="shared" si="0"/>
        <v>0</v>
      </c>
      <c r="HQ20" s="36">
        <f t="shared" si="0"/>
        <v>0</v>
      </c>
      <c r="HR20" s="36">
        <f t="shared" si="0"/>
        <v>0</v>
      </c>
      <c r="HS20" s="36">
        <f t="shared" si="0"/>
        <v>0</v>
      </c>
      <c r="HT20" s="36">
        <f t="shared" si="0"/>
        <v>0</v>
      </c>
      <c r="HU20" s="36">
        <f t="shared" si="0"/>
        <v>0</v>
      </c>
      <c r="HV20" s="36">
        <f t="shared" si="0"/>
        <v>0</v>
      </c>
      <c r="HW20" s="36">
        <f t="shared" si="0"/>
        <v>0</v>
      </c>
      <c r="HX20" s="36">
        <f t="shared" si="0"/>
        <v>0</v>
      </c>
      <c r="HY20" s="36">
        <f t="shared" si="0"/>
        <v>0</v>
      </c>
      <c r="HZ20" s="36">
        <f t="shared" si="0"/>
        <v>0</v>
      </c>
      <c r="IA20" s="36">
        <f t="shared" si="0"/>
        <v>0</v>
      </c>
      <c r="IB20" s="36">
        <f t="shared" si="0"/>
        <v>0</v>
      </c>
      <c r="IC20" s="36">
        <f t="shared" si="0"/>
        <v>0</v>
      </c>
      <c r="ID20" s="36">
        <f t="shared" si="0"/>
        <v>0</v>
      </c>
      <c r="IE20" s="36">
        <f t="shared" si="1"/>
        <v>0</v>
      </c>
      <c r="IF20" s="36">
        <f t="shared" si="1"/>
        <v>0</v>
      </c>
      <c r="IG20" s="36">
        <f t="shared" si="1"/>
        <v>0</v>
      </c>
      <c r="IH20" s="36">
        <f t="shared" si="1"/>
        <v>0</v>
      </c>
      <c r="II20" s="36">
        <f t="shared" si="111"/>
        <v>0</v>
      </c>
      <c r="IJ20" s="36">
        <f t="shared" si="111"/>
        <v>0</v>
      </c>
      <c r="IK20" s="36">
        <f t="shared" si="111"/>
        <v>0</v>
      </c>
      <c r="IL20" s="36">
        <f t="shared" si="111"/>
        <v>0</v>
      </c>
      <c r="IM20" s="36">
        <f t="shared" si="112"/>
        <v>0</v>
      </c>
      <c r="IN20" s="36">
        <f t="shared" si="113"/>
        <v>0</v>
      </c>
    </row>
    <row r="21" spans="1:248" s="22" customFormat="1" ht="12.75" customHeight="1" x14ac:dyDescent="0.2">
      <c r="A21" s="37">
        <v>10</v>
      </c>
      <c r="B21" s="46" t="s">
        <v>85</v>
      </c>
      <c r="C21" s="36"/>
      <c r="D21" s="36">
        <f t="shared" si="2"/>
        <v>0</v>
      </c>
      <c r="E21" s="36"/>
      <c r="F21" s="36">
        <f t="shared" si="3"/>
        <v>0</v>
      </c>
      <c r="G21" s="36"/>
      <c r="H21" s="36">
        <f t="shared" si="4"/>
        <v>0</v>
      </c>
      <c r="I21" s="36">
        <v>50</v>
      </c>
      <c r="J21" s="36">
        <f t="shared" si="5"/>
        <v>6217800</v>
      </c>
      <c r="K21" s="36">
        <v>0</v>
      </c>
      <c r="L21" s="36">
        <f t="shared" si="6"/>
        <v>0</v>
      </c>
      <c r="M21" s="36">
        <v>0</v>
      </c>
      <c r="N21" s="36">
        <f t="shared" si="7"/>
        <v>0</v>
      </c>
      <c r="O21" s="36"/>
      <c r="P21" s="36">
        <f t="shared" si="8"/>
        <v>0</v>
      </c>
      <c r="Q21" s="36"/>
      <c r="R21" s="36">
        <f t="shared" si="9"/>
        <v>0</v>
      </c>
      <c r="S21" s="36"/>
      <c r="T21" s="36">
        <f t="shared" si="10"/>
        <v>0</v>
      </c>
      <c r="U21" s="36"/>
      <c r="V21" s="36">
        <f t="shared" si="11"/>
        <v>0</v>
      </c>
      <c r="W21" s="36"/>
      <c r="X21" s="36">
        <f t="shared" si="12"/>
        <v>0</v>
      </c>
      <c r="Y21" s="36"/>
      <c r="Z21" s="36">
        <f t="shared" si="13"/>
        <v>0</v>
      </c>
      <c r="AA21" s="36"/>
      <c r="AB21" s="36">
        <f t="shared" si="14"/>
        <v>0</v>
      </c>
      <c r="AC21" s="36"/>
      <c r="AD21" s="36">
        <f t="shared" si="15"/>
        <v>0</v>
      </c>
      <c r="AE21" s="36"/>
      <c r="AF21" s="36">
        <f t="shared" si="16"/>
        <v>0</v>
      </c>
      <c r="AG21" s="36"/>
      <c r="AH21" s="36">
        <f t="shared" si="17"/>
        <v>0</v>
      </c>
      <c r="AI21" s="36"/>
      <c r="AJ21" s="36">
        <f t="shared" si="18"/>
        <v>0</v>
      </c>
      <c r="AK21" s="36"/>
      <c r="AL21" s="36">
        <f t="shared" si="19"/>
        <v>0</v>
      </c>
      <c r="AM21" s="36"/>
      <c r="AN21" s="36">
        <f t="shared" si="20"/>
        <v>0</v>
      </c>
      <c r="AO21" s="36"/>
      <c r="AP21" s="36">
        <f t="shared" si="21"/>
        <v>0</v>
      </c>
      <c r="AQ21" s="36"/>
      <c r="AR21" s="36">
        <f t="shared" si="22"/>
        <v>0</v>
      </c>
      <c r="AS21" s="36"/>
      <c r="AT21" s="36">
        <f t="shared" si="23"/>
        <v>0</v>
      </c>
      <c r="AU21" s="36"/>
      <c r="AV21" s="36">
        <f t="shared" si="24"/>
        <v>0</v>
      </c>
      <c r="AW21" s="36"/>
      <c r="AX21" s="36">
        <f t="shared" si="25"/>
        <v>0</v>
      </c>
      <c r="AY21" s="36"/>
      <c r="AZ21" s="36">
        <f t="shared" si="26"/>
        <v>0</v>
      </c>
      <c r="BA21" s="36"/>
      <c r="BB21" s="36">
        <f t="shared" si="27"/>
        <v>0</v>
      </c>
      <c r="BC21" s="36"/>
      <c r="BD21" s="36">
        <f t="shared" si="28"/>
        <v>0</v>
      </c>
      <c r="BE21" s="36"/>
      <c r="BF21" s="36">
        <f t="shared" si="29"/>
        <v>0</v>
      </c>
      <c r="BG21" s="36"/>
      <c r="BH21" s="36">
        <f t="shared" si="30"/>
        <v>0</v>
      </c>
      <c r="BI21" s="36"/>
      <c r="BJ21" s="36">
        <f t="shared" si="31"/>
        <v>0</v>
      </c>
      <c r="BK21" s="36"/>
      <c r="BL21" s="36">
        <f t="shared" si="32"/>
        <v>0</v>
      </c>
      <c r="BM21" s="36"/>
      <c r="BN21" s="36">
        <f t="shared" si="33"/>
        <v>0</v>
      </c>
      <c r="BO21" s="36"/>
      <c r="BP21" s="36">
        <f t="shared" si="34"/>
        <v>0</v>
      </c>
      <c r="BQ21" s="36"/>
      <c r="BR21" s="36">
        <f t="shared" si="35"/>
        <v>0</v>
      </c>
      <c r="BS21" s="36"/>
      <c r="BT21" s="36">
        <f t="shared" si="36"/>
        <v>0</v>
      </c>
      <c r="BU21" s="36"/>
      <c r="BV21" s="36">
        <f t="shared" si="37"/>
        <v>0</v>
      </c>
      <c r="BW21" s="36"/>
      <c r="BX21" s="36">
        <f t="shared" si="38"/>
        <v>0</v>
      </c>
      <c r="BY21" s="36"/>
      <c r="BZ21" s="36">
        <f t="shared" si="39"/>
        <v>0</v>
      </c>
      <c r="CA21" s="36"/>
      <c r="CB21" s="36">
        <f t="shared" si="40"/>
        <v>0</v>
      </c>
      <c r="CC21" s="36"/>
      <c r="CD21" s="36">
        <f t="shared" si="41"/>
        <v>0</v>
      </c>
      <c r="CE21" s="36"/>
      <c r="CF21" s="36">
        <f t="shared" si="42"/>
        <v>0</v>
      </c>
      <c r="CG21" s="36"/>
      <c r="CH21" s="36">
        <f t="shared" si="43"/>
        <v>0</v>
      </c>
      <c r="CI21" s="36"/>
      <c r="CJ21" s="36">
        <f t="shared" si="44"/>
        <v>0</v>
      </c>
      <c r="CK21" s="36"/>
      <c r="CL21" s="36">
        <f t="shared" si="45"/>
        <v>0</v>
      </c>
      <c r="CM21" s="36"/>
      <c r="CN21" s="36">
        <f t="shared" si="46"/>
        <v>0</v>
      </c>
      <c r="CO21" s="36"/>
      <c r="CP21" s="36">
        <f t="shared" si="47"/>
        <v>0</v>
      </c>
      <c r="CQ21" s="36"/>
      <c r="CR21" s="36">
        <f t="shared" si="48"/>
        <v>0</v>
      </c>
      <c r="CS21" s="36"/>
      <c r="CT21" s="36">
        <f t="shared" si="49"/>
        <v>0</v>
      </c>
      <c r="CU21" s="36"/>
      <c r="CV21" s="36">
        <f t="shared" si="50"/>
        <v>0</v>
      </c>
      <c r="CW21" s="36"/>
      <c r="CX21" s="36">
        <f t="shared" si="51"/>
        <v>0</v>
      </c>
      <c r="CY21" s="36"/>
      <c r="CZ21" s="36">
        <f t="shared" si="52"/>
        <v>0</v>
      </c>
      <c r="DA21" s="36"/>
      <c r="DB21" s="36">
        <f t="shared" si="53"/>
        <v>0</v>
      </c>
      <c r="DC21" s="36"/>
      <c r="DD21" s="36">
        <f t="shared" si="54"/>
        <v>0</v>
      </c>
      <c r="DE21" s="36"/>
      <c r="DF21" s="36">
        <f t="shared" si="55"/>
        <v>0</v>
      </c>
      <c r="DG21" s="36"/>
      <c r="DH21" s="36">
        <f t="shared" si="56"/>
        <v>0</v>
      </c>
      <c r="DI21" s="36"/>
      <c r="DJ21" s="36">
        <f t="shared" si="57"/>
        <v>0</v>
      </c>
      <c r="DK21" s="36"/>
      <c r="DL21" s="36">
        <f t="shared" si="58"/>
        <v>0</v>
      </c>
      <c r="DM21" s="36"/>
      <c r="DN21" s="36">
        <f t="shared" si="59"/>
        <v>0</v>
      </c>
      <c r="DO21" s="36"/>
      <c r="DP21" s="36">
        <f t="shared" si="60"/>
        <v>0</v>
      </c>
      <c r="DQ21" s="36"/>
      <c r="DR21" s="36">
        <f t="shared" si="61"/>
        <v>0</v>
      </c>
      <c r="DS21" s="36"/>
      <c r="DT21" s="36">
        <f t="shared" si="62"/>
        <v>0</v>
      </c>
      <c r="DU21" s="36"/>
      <c r="DV21" s="36">
        <f t="shared" si="63"/>
        <v>0</v>
      </c>
      <c r="DW21" s="36">
        <v>0</v>
      </c>
      <c r="DX21" s="36">
        <f t="shared" si="64"/>
        <v>0</v>
      </c>
      <c r="DY21" s="36">
        <v>0</v>
      </c>
      <c r="DZ21" s="36">
        <f t="shared" si="65"/>
        <v>0</v>
      </c>
      <c r="EA21" s="36">
        <v>0</v>
      </c>
      <c r="EB21" s="36">
        <f t="shared" si="66"/>
        <v>0</v>
      </c>
      <c r="EC21" s="36">
        <v>0</v>
      </c>
      <c r="ED21" s="36">
        <f t="shared" si="67"/>
        <v>0</v>
      </c>
      <c r="EE21" s="36"/>
      <c r="EF21" s="36">
        <f t="shared" si="68"/>
        <v>0</v>
      </c>
      <c r="EG21" s="36"/>
      <c r="EH21" s="36">
        <f t="shared" si="69"/>
        <v>0</v>
      </c>
      <c r="EI21" s="36"/>
      <c r="EJ21" s="36">
        <f t="shared" si="70"/>
        <v>0</v>
      </c>
      <c r="EK21" s="36"/>
      <c r="EL21" s="36">
        <f t="shared" si="71"/>
        <v>0</v>
      </c>
      <c r="EM21" s="36"/>
      <c r="EN21" s="36">
        <f t="shared" si="72"/>
        <v>0</v>
      </c>
      <c r="EO21" s="36"/>
      <c r="EP21" s="36">
        <f t="shared" si="73"/>
        <v>0</v>
      </c>
      <c r="EQ21" s="36"/>
      <c r="ER21" s="36">
        <f t="shared" si="74"/>
        <v>0</v>
      </c>
      <c r="ES21" s="36"/>
      <c r="ET21" s="36">
        <f t="shared" si="75"/>
        <v>0</v>
      </c>
      <c r="EU21" s="36"/>
      <c r="EV21" s="36">
        <f t="shared" si="76"/>
        <v>0</v>
      </c>
      <c r="EW21" s="36"/>
      <c r="EX21" s="36">
        <f t="shared" si="77"/>
        <v>0</v>
      </c>
      <c r="EY21" s="36"/>
      <c r="EZ21" s="36">
        <f t="shared" si="78"/>
        <v>0</v>
      </c>
      <c r="FA21" s="36"/>
      <c r="FB21" s="36">
        <f t="shared" si="79"/>
        <v>0</v>
      </c>
      <c r="FC21" s="36"/>
      <c r="FD21" s="36">
        <f t="shared" si="80"/>
        <v>0</v>
      </c>
      <c r="FE21" s="36"/>
      <c r="FF21" s="36">
        <f t="shared" si="81"/>
        <v>0</v>
      </c>
      <c r="FG21" s="36"/>
      <c r="FH21" s="36">
        <f t="shared" si="82"/>
        <v>0</v>
      </c>
      <c r="FI21" s="36"/>
      <c r="FJ21" s="36">
        <f t="shared" si="83"/>
        <v>0</v>
      </c>
      <c r="FK21" s="36"/>
      <c r="FL21" s="36">
        <f t="shared" si="84"/>
        <v>0</v>
      </c>
      <c r="FM21" s="36"/>
      <c r="FN21" s="36">
        <f t="shared" si="85"/>
        <v>0</v>
      </c>
      <c r="FO21" s="36"/>
      <c r="FP21" s="36">
        <f t="shared" si="86"/>
        <v>0</v>
      </c>
      <c r="FQ21" s="36"/>
      <c r="FR21" s="36"/>
      <c r="FS21" s="36"/>
      <c r="FT21" s="36">
        <f t="shared" si="87"/>
        <v>0</v>
      </c>
      <c r="FU21" s="36"/>
      <c r="FV21" s="36">
        <f t="shared" si="88"/>
        <v>0</v>
      </c>
      <c r="FW21" s="36"/>
      <c r="FX21" s="36">
        <f t="shared" si="89"/>
        <v>0</v>
      </c>
      <c r="FY21" s="36"/>
      <c r="FZ21" s="36">
        <f t="shared" si="90"/>
        <v>0</v>
      </c>
      <c r="GA21" s="36"/>
      <c r="GB21" s="36">
        <f t="shared" si="91"/>
        <v>0</v>
      </c>
      <c r="GC21" s="36"/>
      <c r="GD21" s="36">
        <f t="shared" si="92"/>
        <v>0</v>
      </c>
      <c r="GE21" s="36"/>
      <c r="GF21" s="36">
        <f t="shared" si="93"/>
        <v>0</v>
      </c>
      <c r="GG21" s="36"/>
      <c r="GH21" s="36">
        <f t="shared" si="94"/>
        <v>0</v>
      </c>
      <c r="GI21" s="36"/>
      <c r="GJ21" s="36">
        <f t="shared" si="95"/>
        <v>0</v>
      </c>
      <c r="GK21" s="36"/>
      <c r="GL21" s="36">
        <f t="shared" si="96"/>
        <v>0</v>
      </c>
      <c r="GM21" s="36"/>
      <c r="GN21" s="36">
        <f t="shared" si="97"/>
        <v>0</v>
      </c>
      <c r="GO21" s="36"/>
      <c r="GP21" s="36">
        <f t="shared" si="98"/>
        <v>0</v>
      </c>
      <c r="GQ21" s="36"/>
      <c r="GR21" s="36">
        <f t="shared" si="99"/>
        <v>0</v>
      </c>
      <c r="GS21" s="36"/>
      <c r="GT21" s="36">
        <f t="shared" si="100"/>
        <v>0</v>
      </c>
      <c r="GU21" s="36"/>
      <c r="GV21" s="36">
        <f t="shared" si="101"/>
        <v>0</v>
      </c>
      <c r="GW21" s="36"/>
      <c r="GX21" s="36">
        <f t="shared" si="102"/>
        <v>0</v>
      </c>
      <c r="GY21" s="36"/>
      <c r="GZ21" s="36">
        <f t="shared" si="103"/>
        <v>0</v>
      </c>
      <c r="HA21" s="36"/>
      <c r="HB21" s="36">
        <f t="shared" si="104"/>
        <v>0</v>
      </c>
      <c r="HC21" s="36"/>
      <c r="HD21" s="36">
        <f t="shared" si="105"/>
        <v>0</v>
      </c>
      <c r="HE21" s="36"/>
      <c r="HF21" s="36">
        <f t="shared" si="106"/>
        <v>0</v>
      </c>
      <c r="HG21" s="36"/>
      <c r="HH21" s="36">
        <f t="shared" si="107"/>
        <v>0</v>
      </c>
      <c r="HI21" s="36"/>
      <c r="HJ21" s="36">
        <f t="shared" si="108"/>
        <v>0</v>
      </c>
      <c r="HK21" s="36"/>
      <c r="HL21" s="36">
        <f t="shared" si="109"/>
        <v>0</v>
      </c>
      <c r="HM21" s="36"/>
      <c r="HN21" s="36">
        <f t="shared" si="110"/>
        <v>0</v>
      </c>
      <c r="HO21" s="36">
        <f t="shared" si="0"/>
        <v>0</v>
      </c>
      <c r="HP21" s="36">
        <f t="shared" si="0"/>
        <v>0</v>
      </c>
      <c r="HQ21" s="36">
        <f t="shared" si="0"/>
        <v>0</v>
      </c>
      <c r="HR21" s="36">
        <f t="shared" si="0"/>
        <v>0</v>
      </c>
      <c r="HS21" s="36">
        <f t="shared" si="0"/>
        <v>0</v>
      </c>
      <c r="HT21" s="36">
        <f t="shared" si="0"/>
        <v>0</v>
      </c>
      <c r="HU21" s="36">
        <f t="shared" si="0"/>
        <v>50</v>
      </c>
      <c r="HV21" s="36">
        <f t="shared" si="0"/>
        <v>6217800</v>
      </c>
      <c r="HW21" s="36">
        <f t="shared" si="0"/>
        <v>0</v>
      </c>
      <c r="HX21" s="36">
        <f t="shared" si="0"/>
        <v>0</v>
      </c>
      <c r="HY21" s="36">
        <f t="shared" si="0"/>
        <v>0</v>
      </c>
      <c r="HZ21" s="36">
        <f t="shared" si="0"/>
        <v>0</v>
      </c>
      <c r="IA21" s="36">
        <f t="shared" si="0"/>
        <v>0</v>
      </c>
      <c r="IB21" s="36">
        <f t="shared" si="0"/>
        <v>0</v>
      </c>
      <c r="IC21" s="36">
        <f t="shared" si="0"/>
        <v>0</v>
      </c>
      <c r="ID21" s="36">
        <f t="shared" si="0"/>
        <v>0</v>
      </c>
      <c r="IE21" s="36">
        <f t="shared" si="1"/>
        <v>0</v>
      </c>
      <c r="IF21" s="36">
        <f t="shared" si="1"/>
        <v>0</v>
      </c>
      <c r="IG21" s="36">
        <f t="shared" si="1"/>
        <v>0</v>
      </c>
      <c r="IH21" s="36">
        <f t="shared" si="1"/>
        <v>0</v>
      </c>
      <c r="II21" s="36">
        <f t="shared" si="111"/>
        <v>0</v>
      </c>
      <c r="IJ21" s="36">
        <f t="shared" si="111"/>
        <v>0</v>
      </c>
      <c r="IK21" s="36">
        <f t="shared" si="111"/>
        <v>50</v>
      </c>
      <c r="IL21" s="36">
        <f t="shared" si="111"/>
        <v>6217800</v>
      </c>
      <c r="IM21" s="36">
        <f t="shared" si="112"/>
        <v>50</v>
      </c>
      <c r="IN21" s="36">
        <f t="shared" si="113"/>
        <v>6217800</v>
      </c>
    </row>
    <row r="22" spans="1:248" s="22" customFormat="1" ht="12.75" customHeight="1" x14ac:dyDescent="0.2">
      <c r="A22" s="37">
        <v>11</v>
      </c>
      <c r="B22" s="46" t="s">
        <v>86</v>
      </c>
      <c r="C22" s="36"/>
      <c r="D22" s="36">
        <f t="shared" si="2"/>
        <v>0</v>
      </c>
      <c r="E22" s="36"/>
      <c r="F22" s="36">
        <f t="shared" si="3"/>
        <v>0</v>
      </c>
      <c r="G22" s="36"/>
      <c r="H22" s="36">
        <f t="shared" si="4"/>
        <v>0</v>
      </c>
      <c r="I22" s="36">
        <v>0</v>
      </c>
      <c r="J22" s="36">
        <f t="shared" si="5"/>
        <v>0</v>
      </c>
      <c r="K22" s="36">
        <v>0</v>
      </c>
      <c r="L22" s="36">
        <f t="shared" si="6"/>
        <v>0</v>
      </c>
      <c r="M22" s="36">
        <v>0</v>
      </c>
      <c r="N22" s="36">
        <f t="shared" si="7"/>
        <v>0</v>
      </c>
      <c r="O22" s="36"/>
      <c r="P22" s="36">
        <f t="shared" si="8"/>
        <v>0</v>
      </c>
      <c r="Q22" s="36"/>
      <c r="R22" s="36">
        <f t="shared" si="9"/>
        <v>0</v>
      </c>
      <c r="S22" s="36"/>
      <c r="T22" s="36">
        <f t="shared" si="10"/>
        <v>0</v>
      </c>
      <c r="U22" s="36"/>
      <c r="V22" s="36">
        <f t="shared" si="11"/>
        <v>0</v>
      </c>
      <c r="W22" s="36"/>
      <c r="X22" s="36">
        <f t="shared" si="12"/>
        <v>0</v>
      </c>
      <c r="Y22" s="36"/>
      <c r="Z22" s="36">
        <f t="shared" si="13"/>
        <v>0</v>
      </c>
      <c r="AA22" s="36"/>
      <c r="AB22" s="36">
        <f t="shared" si="14"/>
        <v>0</v>
      </c>
      <c r="AC22" s="36"/>
      <c r="AD22" s="36">
        <f t="shared" si="15"/>
        <v>0</v>
      </c>
      <c r="AE22" s="36"/>
      <c r="AF22" s="36">
        <f t="shared" si="16"/>
        <v>0</v>
      </c>
      <c r="AG22" s="36"/>
      <c r="AH22" s="36">
        <f t="shared" si="17"/>
        <v>0</v>
      </c>
      <c r="AI22" s="36"/>
      <c r="AJ22" s="36">
        <f t="shared" si="18"/>
        <v>0</v>
      </c>
      <c r="AK22" s="36"/>
      <c r="AL22" s="36">
        <f t="shared" si="19"/>
        <v>0</v>
      </c>
      <c r="AM22" s="36"/>
      <c r="AN22" s="36">
        <f t="shared" si="20"/>
        <v>0</v>
      </c>
      <c r="AO22" s="36"/>
      <c r="AP22" s="36">
        <f t="shared" si="21"/>
        <v>0</v>
      </c>
      <c r="AQ22" s="36"/>
      <c r="AR22" s="36">
        <f t="shared" si="22"/>
        <v>0</v>
      </c>
      <c r="AS22" s="36"/>
      <c r="AT22" s="36">
        <f t="shared" si="23"/>
        <v>0</v>
      </c>
      <c r="AU22" s="36"/>
      <c r="AV22" s="36">
        <f t="shared" si="24"/>
        <v>0</v>
      </c>
      <c r="AW22" s="36"/>
      <c r="AX22" s="36">
        <f t="shared" si="25"/>
        <v>0</v>
      </c>
      <c r="AY22" s="36"/>
      <c r="AZ22" s="36">
        <f t="shared" si="26"/>
        <v>0</v>
      </c>
      <c r="BA22" s="36"/>
      <c r="BB22" s="36">
        <f t="shared" si="27"/>
        <v>0</v>
      </c>
      <c r="BC22" s="36"/>
      <c r="BD22" s="36">
        <f t="shared" si="28"/>
        <v>0</v>
      </c>
      <c r="BE22" s="36"/>
      <c r="BF22" s="36">
        <f t="shared" si="29"/>
        <v>0</v>
      </c>
      <c r="BG22" s="36"/>
      <c r="BH22" s="36">
        <f t="shared" si="30"/>
        <v>0</v>
      </c>
      <c r="BI22" s="36"/>
      <c r="BJ22" s="36">
        <f t="shared" si="31"/>
        <v>0</v>
      </c>
      <c r="BK22" s="36"/>
      <c r="BL22" s="36">
        <f t="shared" si="32"/>
        <v>0</v>
      </c>
      <c r="BM22" s="36"/>
      <c r="BN22" s="36">
        <f t="shared" si="33"/>
        <v>0</v>
      </c>
      <c r="BO22" s="36"/>
      <c r="BP22" s="36">
        <f t="shared" si="34"/>
        <v>0</v>
      </c>
      <c r="BQ22" s="36"/>
      <c r="BR22" s="36">
        <f t="shared" si="35"/>
        <v>0</v>
      </c>
      <c r="BS22" s="36"/>
      <c r="BT22" s="36">
        <f t="shared" si="36"/>
        <v>0</v>
      </c>
      <c r="BU22" s="36"/>
      <c r="BV22" s="36">
        <f t="shared" si="37"/>
        <v>0</v>
      </c>
      <c r="BW22" s="36"/>
      <c r="BX22" s="36">
        <f t="shared" si="38"/>
        <v>0</v>
      </c>
      <c r="BY22" s="36"/>
      <c r="BZ22" s="36">
        <f t="shared" si="39"/>
        <v>0</v>
      </c>
      <c r="CA22" s="36"/>
      <c r="CB22" s="36">
        <f t="shared" si="40"/>
        <v>0</v>
      </c>
      <c r="CC22" s="36"/>
      <c r="CD22" s="36">
        <f t="shared" si="41"/>
        <v>0</v>
      </c>
      <c r="CE22" s="36"/>
      <c r="CF22" s="36">
        <f t="shared" si="42"/>
        <v>0</v>
      </c>
      <c r="CG22" s="36"/>
      <c r="CH22" s="36">
        <f t="shared" si="43"/>
        <v>0</v>
      </c>
      <c r="CI22" s="36"/>
      <c r="CJ22" s="36">
        <f t="shared" si="44"/>
        <v>0</v>
      </c>
      <c r="CK22" s="36"/>
      <c r="CL22" s="36">
        <f t="shared" si="45"/>
        <v>0</v>
      </c>
      <c r="CM22" s="36"/>
      <c r="CN22" s="36">
        <f t="shared" si="46"/>
        <v>0</v>
      </c>
      <c r="CO22" s="36"/>
      <c r="CP22" s="36">
        <f t="shared" si="47"/>
        <v>0</v>
      </c>
      <c r="CQ22" s="36"/>
      <c r="CR22" s="36">
        <f t="shared" si="48"/>
        <v>0</v>
      </c>
      <c r="CS22" s="36"/>
      <c r="CT22" s="36">
        <f t="shared" si="49"/>
        <v>0</v>
      </c>
      <c r="CU22" s="36"/>
      <c r="CV22" s="36">
        <f t="shared" si="50"/>
        <v>0</v>
      </c>
      <c r="CW22" s="36"/>
      <c r="CX22" s="36">
        <f t="shared" si="51"/>
        <v>0</v>
      </c>
      <c r="CY22" s="36"/>
      <c r="CZ22" s="36">
        <f t="shared" si="52"/>
        <v>0</v>
      </c>
      <c r="DA22" s="36"/>
      <c r="DB22" s="36">
        <f t="shared" si="53"/>
        <v>0</v>
      </c>
      <c r="DC22" s="36"/>
      <c r="DD22" s="36">
        <f t="shared" si="54"/>
        <v>0</v>
      </c>
      <c r="DE22" s="36"/>
      <c r="DF22" s="36">
        <f t="shared" si="55"/>
        <v>0</v>
      </c>
      <c r="DG22" s="36"/>
      <c r="DH22" s="36">
        <f t="shared" si="56"/>
        <v>0</v>
      </c>
      <c r="DI22" s="36"/>
      <c r="DJ22" s="36">
        <f t="shared" si="57"/>
        <v>0</v>
      </c>
      <c r="DK22" s="36"/>
      <c r="DL22" s="36">
        <f t="shared" si="58"/>
        <v>0</v>
      </c>
      <c r="DM22" s="36"/>
      <c r="DN22" s="36">
        <f t="shared" si="59"/>
        <v>0</v>
      </c>
      <c r="DO22" s="36"/>
      <c r="DP22" s="36">
        <f t="shared" si="60"/>
        <v>0</v>
      </c>
      <c r="DQ22" s="36"/>
      <c r="DR22" s="36">
        <f t="shared" si="61"/>
        <v>0</v>
      </c>
      <c r="DS22" s="36"/>
      <c r="DT22" s="36">
        <f t="shared" si="62"/>
        <v>0</v>
      </c>
      <c r="DU22" s="36"/>
      <c r="DV22" s="36">
        <f t="shared" si="63"/>
        <v>0</v>
      </c>
      <c r="DW22" s="36">
        <v>0</v>
      </c>
      <c r="DX22" s="36">
        <f t="shared" si="64"/>
        <v>0</v>
      </c>
      <c r="DY22" s="36">
        <v>0</v>
      </c>
      <c r="DZ22" s="36">
        <f t="shared" si="65"/>
        <v>0</v>
      </c>
      <c r="EA22" s="36">
        <v>0</v>
      </c>
      <c r="EB22" s="36">
        <f t="shared" si="66"/>
        <v>0</v>
      </c>
      <c r="EC22" s="36">
        <v>0</v>
      </c>
      <c r="ED22" s="36">
        <f t="shared" si="67"/>
        <v>0</v>
      </c>
      <c r="EE22" s="36"/>
      <c r="EF22" s="36">
        <f t="shared" si="68"/>
        <v>0</v>
      </c>
      <c r="EG22" s="36"/>
      <c r="EH22" s="36">
        <f t="shared" si="69"/>
        <v>0</v>
      </c>
      <c r="EI22" s="36"/>
      <c r="EJ22" s="36">
        <f t="shared" si="70"/>
        <v>0</v>
      </c>
      <c r="EK22" s="36"/>
      <c r="EL22" s="36">
        <f t="shared" si="71"/>
        <v>0</v>
      </c>
      <c r="EM22" s="36"/>
      <c r="EN22" s="36">
        <f t="shared" si="72"/>
        <v>0</v>
      </c>
      <c r="EO22" s="36"/>
      <c r="EP22" s="36">
        <f t="shared" si="73"/>
        <v>0</v>
      </c>
      <c r="EQ22" s="36"/>
      <c r="ER22" s="36">
        <f t="shared" si="74"/>
        <v>0</v>
      </c>
      <c r="ES22" s="36"/>
      <c r="ET22" s="36">
        <f t="shared" si="75"/>
        <v>0</v>
      </c>
      <c r="EU22" s="36"/>
      <c r="EV22" s="36">
        <f t="shared" si="76"/>
        <v>0</v>
      </c>
      <c r="EW22" s="36"/>
      <c r="EX22" s="36">
        <f t="shared" si="77"/>
        <v>0</v>
      </c>
      <c r="EY22" s="36"/>
      <c r="EZ22" s="36">
        <f t="shared" si="78"/>
        <v>0</v>
      </c>
      <c r="FA22" s="36"/>
      <c r="FB22" s="36">
        <f t="shared" si="79"/>
        <v>0</v>
      </c>
      <c r="FC22" s="36"/>
      <c r="FD22" s="36">
        <f t="shared" si="80"/>
        <v>0</v>
      </c>
      <c r="FE22" s="36"/>
      <c r="FF22" s="36">
        <f t="shared" si="81"/>
        <v>0</v>
      </c>
      <c r="FG22" s="36"/>
      <c r="FH22" s="36">
        <f t="shared" si="82"/>
        <v>0</v>
      </c>
      <c r="FI22" s="36"/>
      <c r="FJ22" s="36">
        <f t="shared" si="83"/>
        <v>0</v>
      </c>
      <c r="FK22" s="36"/>
      <c r="FL22" s="36">
        <f t="shared" si="84"/>
        <v>0</v>
      </c>
      <c r="FM22" s="36"/>
      <c r="FN22" s="36">
        <f t="shared" si="85"/>
        <v>0</v>
      </c>
      <c r="FO22" s="36"/>
      <c r="FP22" s="36">
        <f t="shared" si="86"/>
        <v>0</v>
      </c>
      <c r="FQ22" s="36"/>
      <c r="FR22" s="36"/>
      <c r="FS22" s="36"/>
      <c r="FT22" s="36">
        <f t="shared" si="87"/>
        <v>0</v>
      </c>
      <c r="FU22" s="36"/>
      <c r="FV22" s="36">
        <f t="shared" si="88"/>
        <v>0</v>
      </c>
      <c r="FW22" s="36"/>
      <c r="FX22" s="36">
        <f t="shared" si="89"/>
        <v>0</v>
      </c>
      <c r="FY22" s="36"/>
      <c r="FZ22" s="36">
        <f t="shared" si="90"/>
        <v>0</v>
      </c>
      <c r="GA22" s="36"/>
      <c r="GB22" s="36">
        <f t="shared" si="91"/>
        <v>0</v>
      </c>
      <c r="GC22" s="36"/>
      <c r="GD22" s="36">
        <f t="shared" si="92"/>
        <v>0</v>
      </c>
      <c r="GE22" s="36"/>
      <c r="GF22" s="36">
        <f t="shared" si="93"/>
        <v>0</v>
      </c>
      <c r="GG22" s="36"/>
      <c r="GH22" s="36">
        <f t="shared" si="94"/>
        <v>0</v>
      </c>
      <c r="GI22" s="36"/>
      <c r="GJ22" s="36">
        <f t="shared" si="95"/>
        <v>0</v>
      </c>
      <c r="GK22" s="36"/>
      <c r="GL22" s="36">
        <f t="shared" si="96"/>
        <v>0</v>
      </c>
      <c r="GM22" s="36"/>
      <c r="GN22" s="36">
        <f t="shared" si="97"/>
        <v>0</v>
      </c>
      <c r="GO22" s="36"/>
      <c r="GP22" s="36">
        <f t="shared" si="98"/>
        <v>0</v>
      </c>
      <c r="GQ22" s="36"/>
      <c r="GR22" s="36">
        <f t="shared" si="99"/>
        <v>0</v>
      </c>
      <c r="GS22" s="36"/>
      <c r="GT22" s="36">
        <f t="shared" si="100"/>
        <v>0</v>
      </c>
      <c r="GU22" s="36"/>
      <c r="GV22" s="36">
        <f t="shared" si="101"/>
        <v>0</v>
      </c>
      <c r="GW22" s="36"/>
      <c r="GX22" s="36">
        <f t="shared" si="102"/>
        <v>0</v>
      </c>
      <c r="GY22" s="36"/>
      <c r="GZ22" s="36">
        <f t="shared" si="103"/>
        <v>0</v>
      </c>
      <c r="HA22" s="36"/>
      <c r="HB22" s="36">
        <f t="shared" si="104"/>
        <v>0</v>
      </c>
      <c r="HC22" s="36"/>
      <c r="HD22" s="36">
        <f t="shared" si="105"/>
        <v>0</v>
      </c>
      <c r="HE22" s="36"/>
      <c r="HF22" s="36">
        <f t="shared" si="106"/>
        <v>0</v>
      </c>
      <c r="HG22" s="36"/>
      <c r="HH22" s="36">
        <f t="shared" si="107"/>
        <v>0</v>
      </c>
      <c r="HI22" s="36"/>
      <c r="HJ22" s="36">
        <f t="shared" si="108"/>
        <v>0</v>
      </c>
      <c r="HK22" s="36"/>
      <c r="HL22" s="36">
        <f t="shared" si="109"/>
        <v>0</v>
      </c>
      <c r="HM22" s="36"/>
      <c r="HN22" s="36">
        <f t="shared" si="110"/>
        <v>0</v>
      </c>
      <c r="HO22" s="36">
        <f t="shared" si="0"/>
        <v>0</v>
      </c>
      <c r="HP22" s="36">
        <f t="shared" si="0"/>
        <v>0</v>
      </c>
      <c r="HQ22" s="36">
        <f t="shared" si="0"/>
        <v>0</v>
      </c>
      <c r="HR22" s="36">
        <f t="shared" si="0"/>
        <v>0</v>
      </c>
      <c r="HS22" s="36">
        <f t="shared" si="0"/>
        <v>0</v>
      </c>
      <c r="HT22" s="36">
        <f t="shared" si="0"/>
        <v>0</v>
      </c>
      <c r="HU22" s="36">
        <f t="shared" si="0"/>
        <v>0</v>
      </c>
      <c r="HV22" s="36">
        <f t="shared" si="0"/>
        <v>0</v>
      </c>
      <c r="HW22" s="36">
        <f t="shared" si="0"/>
        <v>0</v>
      </c>
      <c r="HX22" s="36">
        <f t="shared" si="0"/>
        <v>0</v>
      </c>
      <c r="HY22" s="36">
        <f t="shared" si="0"/>
        <v>0</v>
      </c>
      <c r="HZ22" s="36">
        <f t="shared" si="0"/>
        <v>0</v>
      </c>
      <c r="IA22" s="36">
        <f t="shared" si="0"/>
        <v>0</v>
      </c>
      <c r="IB22" s="36">
        <f t="shared" si="0"/>
        <v>0</v>
      </c>
      <c r="IC22" s="36">
        <f t="shared" si="0"/>
        <v>0</v>
      </c>
      <c r="ID22" s="36">
        <f t="shared" si="0"/>
        <v>0</v>
      </c>
      <c r="IE22" s="36">
        <f t="shared" si="1"/>
        <v>0</v>
      </c>
      <c r="IF22" s="36">
        <f t="shared" si="1"/>
        <v>0</v>
      </c>
      <c r="IG22" s="36">
        <f t="shared" si="1"/>
        <v>0</v>
      </c>
      <c r="IH22" s="36">
        <f t="shared" si="1"/>
        <v>0</v>
      </c>
      <c r="II22" s="36">
        <f t="shared" si="111"/>
        <v>0</v>
      </c>
      <c r="IJ22" s="36">
        <f t="shared" si="111"/>
        <v>0</v>
      </c>
      <c r="IK22" s="36">
        <f t="shared" si="111"/>
        <v>0</v>
      </c>
      <c r="IL22" s="36">
        <f t="shared" si="111"/>
        <v>0</v>
      </c>
      <c r="IM22" s="36">
        <f t="shared" si="112"/>
        <v>0</v>
      </c>
      <c r="IN22" s="36">
        <f t="shared" si="113"/>
        <v>0</v>
      </c>
    </row>
    <row r="23" spans="1:248" s="22" customFormat="1" ht="12.75" customHeight="1" x14ac:dyDescent="0.2">
      <c r="A23" s="37">
        <v>12</v>
      </c>
      <c r="B23" s="46" t="s">
        <v>87</v>
      </c>
      <c r="C23" s="36"/>
      <c r="D23" s="36">
        <f t="shared" si="2"/>
        <v>0</v>
      </c>
      <c r="E23" s="36"/>
      <c r="F23" s="36">
        <f t="shared" si="3"/>
        <v>0</v>
      </c>
      <c r="G23" s="36"/>
      <c r="H23" s="36">
        <f t="shared" si="4"/>
        <v>0</v>
      </c>
      <c r="I23" s="36">
        <v>0</v>
      </c>
      <c r="J23" s="36">
        <f t="shared" si="5"/>
        <v>0</v>
      </c>
      <c r="K23" s="36">
        <v>0</v>
      </c>
      <c r="L23" s="36">
        <f t="shared" si="6"/>
        <v>0</v>
      </c>
      <c r="M23" s="36">
        <v>0</v>
      </c>
      <c r="N23" s="36">
        <f t="shared" si="7"/>
        <v>0</v>
      </c>
      <c r="O23" s="36"/>
      <c r="P23" s="36">
        <f t="shared" si="8"/>
        <v>0</v>
      </c>
      <c r="Q23" s="36"/>
      <c r="R23" s="36">
        <f t="shared" si="9"/>
        <v>0</v>
      </c>
      <c r="S23" s="36"/>
      <c r="T23" s="36">
        <f t="shared" si="10"/>
        <v>0</v>
      </c>
      <c r="U23" s="36"/>
      <c r="V23" s="36">
        <f t="shared" si="11"/>
        <v>0</v>
      </c>
      <c r="W23" s="36"/>
      <c r="X23" s="36">
        <f t="shared" si="12"/>
        <v>0</v>
      </c>
      <c r="Y23" s="36"/>
      <c r="Z23" s="36">
        <f t="shared" si="13"/>
        <v>0</v>
      </c>
      <c r="AA23" s="36"/>
      <c r="AB23" s="36">
        <f t="shared" si="14"/>
        <v>0</v>
      </c>
      <c r="AC23" s="36"/>
      <c r="AD23" s="36">
        <f t="shared" si="15"/>
        <v>0</v>
      </c>
      <c r="AE23" s="36"/>
      <c r="AF23" s="36">
        <f t="shared" si="16"/>
        <v>0</v>
      </c>
      <c r="AG23" s="36"/>
      <c r="AH23" s="36">
        <f t="shared" si="17"/>
        <v>0</v>
      </c>
      <c r="AI23" s="36"/>
      <c r="AJ23" s="36">
        <f t="shared" si="18"/>
        <v>0</v>
      </c>
      <c r="AK23" s="36"/>
      <c r="AL23" s="36">
        <f t="shared" si="19"/>
        <v>0</v>
      </c>
      <c r="AM23" s="36"/>
      <c r="AN23" s="36">
        <f t="shared" si="20"/>
        <v>0</v>
      </c>
      <c r="AO23" s="36"/>
      <c r="AP23" s="36">
        <f t="shared" si="21"/>
        <v>0</v>
      </c>
      <c r="AQ23" s="36"/>
      <c r="AR23" s="36">
        <f t="shared" si="22"/>
        <v>0</v>
      </c>
      <c r="AS23" s="36"/>
      <c r="AT23" s="36">
        <f t="shared" si="23"/>
        <v>0</v>
      </c>
      <c r="AU23" s="36"/>
      <c r="AV23" s="36">
        <f t="shared" si="24"/>
        <v>0</v>
      </c>
      <c r="AW23" s="36"/>
      <c r="AX23" s="36">
        <f t="shared" si="25"/>
        <v>0</v>
      </c>
      <c r="AY23" s="36"/>
      <c r="AZ23" s="36">
        <f t="shared" si="26"/>
        <v>0</v>
      </c>
      <c r="BA23" s="36"/>
      <c r="BB23" s="36">
        <f t="shared" si="27"/>
        <v>0</v>
      </c>
      <c r="BC23" s="36"/>
      <c r="BD23" s="36">
        <f t="shared" si="28"/>
        <v>0</v>
      </c>
      <c r="BE23" s="36"/>
      <c r="BF23" s="36">
        <f t="shared" si="29"/>
        <v>0</v>
      </c>
      <c r="BG23" s="36"/>
      <c r="BH23" s="36">
        <f t="shared" si="30"/>
        <v>0</v>
      </c>
      <c r="BI23" s="36"/>
      <c r="BJ23" s="36">
        <f t="shared" si="31"/>
        <v>0</v>
      </c>
      <c r="BK23" s="36"/>
      <c r="BL23" s="36">
        <f t="shared" si="32"/>
        <v>0</v>
      </c>
      <c r="BM23" s="36"/>
      <c r="BN23" s="36">
        <f t="shared" si="33"/>
        <v>0</v>
      </c>
      <c r="BO23" s="36"/>
      <c r="BP23" s="36">
        <f t="shared" si="34"/>
        <v>0</v>
      </c>
      <c r="BQ23" s="36"/>
      <c r="BR23" s="36">
        <f t="shared" si="35"/>
        <v>0</v>
      </c>
      <c r="BS23" s="36"/>
      <c r="BT23" s="36">
        <f t="shared" si="36"/>
        <v>0</v>
      </c>
      <c r="BU23" s="36"/>
      <c r="BV23" s="36">
        <f t="shared" si="37"/>
        <v>0</v>
      </c>
      <c r="BW23" s="36"/>
      <c r="BX23" s="36">
        <f t="shared" si="38"/>
        <v>0</v>
      </c>
      <c r="BY23" s="36"/>
      <c r="BZ23" s="36">
        <f t="shared" si="39"/>
        <v>0</v>
      </c>
      <c r="CA23" s="36"/>
      <c r="CB23" s="36">
        <f t="shared" si="40"/>
        <v>0</v>
      </c>
      <c r="CC23" s="36"/>
      <c r="CD23" s="36">
        <f t="shared" si="41"/>
        <v>0</v>
      </c>
      <c r="CE23" s="36"/>
      <c r="CF23" s="36">
        <f t="shared" si="42"/>
        <v>0</v>
      </c>
      <c r="CG23" s="36"/>
      <c r="CH23" s="36">
        <f t="shared" si="43"/>
        <v>0</v>
      </c>
      <c r="CI23" s="36"/>
      <c r="CJ23" s="36">
        <f t="shared" si="44"/>
        <v>0</v>
      </c>
      <c r="CK23" s="36"/>
      <c r="CL23" s="36">
        <f t="shared" si="45"/>
        <v>0</v>
      </c>
      <c r="CM23" s="36"/>
      <c r="CN23" s="36">
        <f t="shared" si="46"/>
        <v>0</v>
      </c>
      <c r="CO23" s="36"/>
      <c r="CP23" s="36">
        <f t="shared" si="47"/>
        <v>0</v>
      </c>
      <c r="CQ23" s="36"/>
      <c r="CR23" s="36">
        <f t="shared" si="48"/>
        <v>0</v>
      </c>
      <c r="CS23" s="36"/>
      <c r="CT23" s="36">
        <f t="shared" si="49"/>
        <v>0</v>
      </c>
      <c r="CU23" s="36"/>
      <c r="CV23" s="36">
        <f t="shared" si="50"/>
        <v>0</v>
      </c>
      <c r="CW23" s="36"/>
      <c r="CX23" s="36">
        <f t="shared" si="51"/>
        <v>0</v>
      </c>
      <c r="CY23" s="36"/>
      <c r="CZ23" s="36">
        <f t="shared" si="52"/>
        <v>0</v>
      </c>
      <c r="DA23" s="36"/>
      <c r="DB23" s="36">
        <f t="shared" si="53"/>
        <v>0</v>
      </c>
      <c r="DC23" s="36"/>
      <c r="DD23" s="36">
        <f t="shared" si="54"/>
        <v>0</v>
      </c>
      <c r="DE23" s="36"/>
      <c r="DF23" s="36">
        <f t="shared" si="55"/>
        <v>0</v>
      </c>
      <c r="DG23" s="36"/>
      <c r="DH23" s="36">
        <f t="shared" si="56"/>
        <v>0</v>
      </c>
      <c r="DI23" s="36"/>
      <c r="DJ23" s="36">
        <f t="shared" si="57"/>
        <v>0</v>
      </c>
      <c r="DK23" s="36"/>
      <c r="DL23" s="36">
        <f t="shared" si="58"/>
        <v>0</v>
      </c>
      <c r="DM23" s="36"/>
      <c r="DN23" s="36">
        <f t="shared" si="59"/>
        <v>0</v>
      </c>
      <c r="DO23" s="36"/>
      <c r="DP23" s="36">
        <f t="shared" si="60"/>
        <v>0</v>
      </c>
      <c r="DQ23" s="36"/>
      <c r="DR23" s="36">
        <f t="shared" si="61"/>
        <v>0</v>
      </c>
      <c r="DS23" s="36"/>
      <c r="DT23" s="36">
        <f t="shared" si="62"/>
        <v>0</v>
      </c>
      <c r="DU23" s="36"/>
      <c r="DV23" s="36">
        <f t="shared" si="63"/>
        <v>0</v>
      </c>
      <c r="DW23" s="36">
        <v>0</v>
      </c>
      <c r="DX23" s="36">
        <f t="shared" si="64"/>
        <v>0</v>
      </c>
      <c r="DY23" s="36">
        <v>0</v>
      </c>
      <c r="DZ23" s="36">
        <f t="shared" si="65"/>
        <v>0</v>
      </c>
      <c r="EA23" s="36">
        <v>0</v>
      </c>
      <c r="EB23" s="36">
        <f t="shared" si="66"/>
        <v>0</v>
      </c>
      <c r="EC23" s="36">
        <v>0</v>
      </c>
      <c r="ED23" s="36">
        <f t="shared" si="67"/>
        <v>0</v>
      </c>
      <c r="EE23" s="36"/>
      <c r="EF23" s="36">
        <f t="shared" si="68"/>
        <v>0</v>
      </c>
      <c r="EG23" s="36"/>
      <c r="EH23" s="36">
        <f t="shared" si="69"/>
        <v>0</v>
      </c>
      <c r="EI23" s="36"/>
      <c r="EJ23" s="36">
        <f t="shared" si="70"/>
        <v>0</v>
      </c>
      <c r="EK23" s="36"/>
      <c r="EL23" s="36">
        <f t="shared" si="71"/>
        <v>0</v>
      </c>
      <c r="EM23" s="36"/>
      <c r="EN23" s="36">
        <f t="shared" si="72"/>
        <v>0</v>
      </c>
      <c r="EO23" s="36"/>
      <c r="EP23" s="36">
        <f t="shared" si="73"/>
        <v>0</v>
      </c>
      <c r="EQ23" s="36"/>
      <c r="ER23" s="36">
        <f t="shared" si="74"/>
        <v>0</v>
      </c>
      <c r="ES23" s="36"/>
      <c r="ET23" s="36">
        <f t="shared" si="75"/>
        <v>0</v>
      </c>
      <c r="EU23" s="36"/>
      <c r="EV23" s="36">
        <f t="shared" si="76"/>
        <v>0</v>
      </c>
      <c r="EW23" s="36"/>
      <c r="EX23" s="36">
        <f t="shared" si="77"/>
        <v>0</v>
      </c>
      <c r="EY23" s="36"/>
      <c r="EZ23" s="36">
        <f t="shared" si="78"/>
        <v>0</v>
      </c>
      <c r="FA23" s="36"/>
      <c r="FB23" s="36">
        <f t="shared" si="79"/>
        <v>0</v>
      </c>
      <c r="FC23" s="36"/>
      <c r="FD23" s="36">
        <f t="shared" si="80"/>
        <v>0</v>
      </c>
      <c r="FE23" s="36"/>
      <c r="FF23" s="36">
        <f t="shared" si="81"/>
        <v>0</v>
      </c>
      <c r="FG23" s="36"/>
      <c r="FH23" s="36">
        <f t="shared" si="82"/>
        <v>0</v>
      </c>
      <c r="FI23" s="36"/>
      <c r="FJ23" s="36">
        <f t="shared" si="83"/>
        <v>0</v>
      </c>
      <c r="FK23" s="36"/>
      <c r="FL23" s="36">
        <f t="shared" si="84"/>
        <v>0</v>
      </c>
      <c r="FM23" s="36"/>
      <c r="FN23" s="36">
        <f t="shared" si="85"/>
        <v>0</v>
      </c>
      <c r="FO23" s="36"/>
      <c r="FP23" s="36">
        <f t="shared" si="86"/>
        <v>0</v>
      </c>
      <c r="FQ23" s="36"/>
      <c r="FR23" s="36"/>
      <c r="FS23" s="36"/>
      <c r="FT23" s="36">
        <f t="shared" si="87"/>
        <v>0</v>
      </c>
      <c r="FU23" s="36"/>
      <c r="FV23" s="36">
        <f t="shared" si="88"/>
        <v>0</v>
      </c>
      <c r="FW23" s="36"/>
      <c r="FX23" s="36">
        <f t="shared" si="89"/>
        <v>0</v>
      </c>
      <c r="FY23" s="36"/>
      <c r="FZ23" s="36">
        <f t="shared" si="90"/>
        <v>0</v>
      </c>
      <c r="GA23" s="36"/>
      <c r="GB23" s="36">
        <f t="shared" si="91"/>
        <v>0</v>
      </c>
      <c r="GC23" s="36"/>
      <c r="GD23" s="36">
        <f t="shared" si="92"/>
        <v>0</v>
      </c>
      <c r="GE23" s="36"/>
      <c r="GF23" s="36">
        <f t="shared" si="93"/>
        <v>0</v>
      </c>
      <c r="GG23" s="36"/>
      <c r="GH23" s="36">
        <f t="shared" si="94"/>
        <v>0</v>
      </c>
      <c r="GI23" s="36"/>
      <c r="GJ23" s="36">
        <f t="shared" si="95"/>
        <v>0</v>
      </c>
      <c r="GK23" s="36"/>
      <c r="GL23" s="36">
        <f t="shared" si="96"/>
        <v>0</v>
      </c>
      <c r="GM23" s="36"/>
      <c r="GN23" s="36">
        <f t="shared" si="97"/>
        <v>0</v>
      </c>
      <c r="GO23" s="36"/>
      <c r="GP23" s="36">
        <f t="shared" si="98"/>
        <v>0</v>
      </c>
      <c r="GQ23" s="36"/>
      <c r="GR23" s="36">
        <f t="shared" si="99"/>
        <v>0</v>
      </c>
      <c r="GS23" s="36"/>
      <c r="GT23" s="36">
        <f t="shared" si="100"/>
        <v>0</v>
      </c>
      <c r="GU23" s="36"/>
      <c r="GV23" s="36">
        <f t="shared" si="101"/>
        <v>0</v>
      </c>
      <c r="GW23" s="36"/>
      <c r="GX23" s="36">
        <f t="shared" si="102"/>
        <v>0</v>
      </c>
      <c r="GY23" s="36"/>
      <c r="GZ23" s="36">
        <f t="shared" si="103"/>
        <v>0</v>
      </c>
      <c r="HA23" s="36"/>
      <c r="HB23" s="36">
        <f t="shared" si="104"/>
        <v>0</v>
      </c>
      <c r="HC23" s="36"/>
      <c r="HD23" s="36">
        <f t="shared" si="105"/>
        <v>0</v>
      </c>
      <c r="HE23" s="36"/>
      <c r="HF23" s="36">
        <f t="shared" si="106"/>
        <v>0</v>
      </c>
      <c r="HG23" s="36"/>
      <c r="HH23" s="36">
        <f t="shared" si="107"/>
        <v>0</v>
      </c>
      <c r="HI23" s="36"/>
      <c r="HJ23" s="36">
        <f t="shared" si="108"/>
        <v>0</v>
      </c>
      <c r="HK23" s="36"/>
      <c r="HL23" s="36">
        <f t="shared" si="109"/>
        <v>0</v>
      </c>
      <c r="HM23" s="36"/>
      <c r="HN23" s="36">
        <f t="shared" si="110"/>
        <v>0</v>
      </c>
      <c r="HO23" s="36">
        <f t="shared" si="0"/>
        <v>0</v>
      </c>
      <c r="HP23" s="36">
        <f t="shared" si="0"/>
        <v>0</v>
      </c>
      <c r="HQ23" s="36">
        <f t="shared" si="0"/>
        <v>0</v>
      </c>
      <c r="HR23" s="36">
        <f t="shared" si="0"/>
        <v>0</v>
      </c>
      <c r="HS23" s="36">
        <f t="shared" si="0"/>
        <v>0</v>
      </c>
      <c r="HT23" s="36">
        <f t="shared" si="0"/>
        <v>0</v>
      </c>
      <c r="HU23" s="36">
        <f t="shared" si="0"/>
        <v>0</v>
      </c>
      <c r="HV23" s="36">
        <f t="shared" si="0"/>
        <v>0</v>
      </c>
      <c r="HW23" s="36">
        <f t="shared" si="0"/>
        <v>0</v>
      </c>
      <c r="HX23" s="36">
        <f t="shared" si="0"/>
        <v>0</v>
      </c>
      <c r="HY23" s="36">
        <f t="shared" si="0"/>
        <v>0</v>
      </c>
      <c r="HZ23" s="36">
        <f t="shared" si="0"/>
        <v>0</v>
      </c>
      <c r="IA23" s="36">
        <f t="shared" si="0"/>
        <v>0</v>
      </c>
      <c r="IB23" s="36">
        <f t="shared" si="0"/>
        <v>0</v>
      </c>
      <c r="IC23" s="36">
        <f t="shared" si="0"/>
        <v>0</v>
      </c>
      <c r="ID23" s="36">
        <f t="shared" si="0"/>
        <v>0</v>
      </c>
      <c r="IE23" s="36">
        <f t="shared" si="1"/>
        <v>0</v>
      </c>
      <c r="IF23" s="36">
        <f t="shared" si="1"/>
        <v>0</v>
      </c>
      <c r="IG23" s="36">
        <f t="shared" si="1"/>
        <v>0</v>
      </c>
      <c r="IH23" s="36">
        <f t="shared" si="1"/>
        <v>0</v>
      </c>
      <c r="II23" s="36">
        <f t="shared" si="111"/>
        <v>0</v>
      </c>
      <c r="IJ23" s="36">
        <f t="shared" si="111"/>
        <v>0</v>
      </c>
      <c r="IK23" s="36">
        <f t="shared" si="111"/>
        <v>0</v>
      </c>
      <c r="IL23" s="36">
        <f t="shared" si="111"/>
        <v>0</v>
      </c>
      <c r="IM23" s="36">
        <f t="shared" si="112"/>
        <v>0</v>
      </c>
      <c r="IN23" s="36">
        <f t="shared" si="113"/>
        <v>0</v>
      </c>
    </row>
    <row r="24" spans="1:248" s="22" customFormat="1" ht="12.75" customHeight="1" x14ac:dyDescent="0.2">
      <c r="A24" s="37">
        <v>13</v>
      </c>
      <c r="B24" s="46" t="s">
        <v>88</v>
      </c>
      <c r="C24" s="36"/>
      <c r="D24" s="36">
        <f t="shared" si="2"/>
        <v>0</v>
      </c>
      <c r="E24" s="36"/>
      <c r="F24" s="36">
        <f t="shared" si="3"/>
        <v>0</v>
      </c>
      <c r="G24" s="36"/>
      <c r="H24" s="36">
        <f t="shared" si="4"/>
        <v>0</v>
      </c>
      <c r="I24" s="36">
        <v>26</v>
      </c>
      <c r="J24" s="36">
        <f t="shared" si="5"/>
        <v>3233256</v>
      </c>
      <c r="K24" s="36">
        <v>0</v>
      </c>
      <c r="L24" s="36">
        <f t="shared" si="6"/>
        <v>0</v>
      </c>
      <c r="M24" s="36">
        <v>0</v>
      </c>
      <c r="N24" s="36">
        <f t="shared" si="7"/>
        <v>0</v>
      </c>
      <c r="O24" s="36"/>
      <c r="P24" s="36">
        <f t="shared" si="8"/>
        <v>0</v>
      </c>
      <c r="Q24" s="36"/>
      <c r="R24" s="36">
        <f t="shared" si="9"/>
        <v>0</v>
      </c>
      <c r="S24" s="36"/>
      <c r="T24" s="36">
        <f t="shared" si="10"/>
        <v>0</v>
      </c>
      <c r="U24" s="36"/>
      <c r="V24" s="36">
        <f t="shared" si="11"/>
        <v>0</v>
      </c>
      <c r="W24" s="36"/>
      <c r="X24" s="36">
        <f t="shared" si="12"/>
        <v>0</v>
      </c>
      <c r="Y24" s="36"/>
      <c r="Z24" s="36">
        <f t="shared" si="13"/>
        <v>0</v>
      </c>
      <c r="AA24" s="36"/>
      <c r="AB24" s="36">
        <f t="shared" si="14"/>
        <v>0</v>
      </c>
      <c r="AC24" s="36"/>
      <c r="AD24" s="36">
        <f t="shared" si="15"/>
        <v>0</v>
      </c>
      <c r="AE24" s="36"/>
      <c r="AF24" s="36">
        <f t="shared" si="16"/>
        <v>0</v>
      </c>
      <c r="AG24" s="36"/>
      <c r="AH24" s="36">
        <f t="shared" si="17"/>
        <v>0</v>
      </c>
      <c r="AI24" s="36"/>
      <c r="AJ24" s="36">
        <f t="shared" si="18"/>
        <v>0</v>
      </c>
      <c r="AK24" s="36"/>
      <c r="AL24" s="36">
        <f t="shared" si="19"/>
        <v>0</v>
      </c>
      <c r="AM24" s="36"/>
      <c r="AN24" s="36">
        <f t="shared" si="20"/>
        <v>0</v>
      </c>
      <c r="AO24" s="36"/>
      <c r="AP24" s="36">
        <f t="shared" si="21"/>
        <v>0</v>
      </c>
      <c r="AQ24" s="36"/>
      <c r="AR24" s="36">
        <f t="shared" si="22"/>
        <v>0</v>
      </c>
      <c r="AS24" s="36"/>
      <c r="AT24" s="36">
        <f t="shared" si="23"/>
        <v>0</v>
      </c>
      <c r="AU24" s="36"/>
      <c r="AV24" s="36">
        <f t="shared" si="24"/>
        <v>0</v>
      </c>
      <c r="AW24" s="36"/>
      <c r="AX24" s="36">
        <f t="shared" si="25"/>
        <v>0</v>
      </c>
      <c r="AY24" s="36"/>
      <c r="AZ24" s="36">
        <f t="shared" si="26"/>
        <v>0</v>
      </c>
      <c r="BA24" s="36"/>
      <c r="BB24" s="36">
        <f t="shared" si="27"/>
        <v>0</v>
      </c>
      <c r="BC24" s="36"/>
      <c r="BD24" s="36">
        <f t="shared" si="28"/>
        <v>0</v>
      </c>
      <c r="BE24" s="36"/>
      <c r="BF24" s="36">
        <f t="shared" si="29"/>
        <v>0</v>
      </c>
      <c r="BG24" s="36"/>
      <c r="BH24" s="36">
        <f t="shared" si="30"/>
        <v>0</v>
      </c>
      <c r="BI24" s="36"/>
      <c r="BJ24" s="36">
        <f t="shared" si="31"/>
        <v>0</v>
      </c>
      <c r="BK24" s="36"/>
      <c r="BL24" s="36">
        <f t="shared" si="32"/>
        <v>0</v>
      </c>
      <c r="BM24" s="36"/>
      <c r="BN24" s="36">
        <f t="shared" si="33"/>
        <v>0</v>
      </c>
      <c r="BO24" s="36"/>
      <c r="BP24" s="36">
        <f t="shared" si="34"/>
        <v>0</v>
      </c>
      <c r="BQ24" s="36"/>
      <c r="BR24" s="36">
        <f t="shared" si="35"/>
        <v>0</v>
      </c>
      <c r="BS24" s="36"/>
      <c r="BT24" s="36">
        <f t="shared" si="36"/>
        <v>0</v>
      </c>
      <c r="BU24" s="36"/>
      <c r="BV24" s="36">
        <f t="shared" si="37"/>
        <v>0</v>
      </c>
      <c r="BW24" s="36"/>
      <c r="BX24" s="36">
        <f t="shared" si="38"/>
        <v>0</v>
      </c>
      <c r="BY24" s="36"/>
      <c r="BZ24" s="36">
        <f t="shared" si="39"/>
        <v>0</v>
      </c>
      <c r="CA24" s="36"/>
      <c r="CB24" s="36">
        <f t="shared" si="40"/>
        <v>0</v>
      </c>
      <c r="CC24" s="36"/>
      <c r="CD24" s="36">
        <f t="shared" si="41"/>
        <v>0</v>
      </c>
      <c r="CE24" s="36"/>
      <c r="CF24" s="36">
        <f t="shared" si="42"/>
        <v>0</v>
      </c>
      <c r="CG24" s="36"/>
      <c r="CH24" s="36">
        <f t="shared" si="43"/>
        <v>0</v>
      </c>
      <c r="CI24" s="36"/>
      <c r="CJ24" s="36">
        <f t="shared" si="44"/>
        <v>0</v>
      </c>
      <c r="CK24" s="36"/>
      <c r="CL24" s="36">
        <f t="shared" si="45"/>
        <v>0</v>
      </c>
      <c r="CM24" s="36"/>
      <c r="CN24" s="36">
        <f t="shared" si="46"/>
        <v>0</v>
      </c>
      <c r="CO24" s="36"/>
      <c r="CP24" s="36">
        <f t="shared" si="47"/>
        <v>0</v>
      </c>
      <c r="CQ24" s="36"/>
      <c r="CR24" s="36">
        <f t="shared" si="48"/>
        <v>0</v>
      </c>
      <c r="CS24" s="36"/>
      <c r="CT24" s="36">
        <f t="shared" si="49"/>
        <v>0</v>
      </c>
      <c r="CU24" s="36"/>
      <c r="CV24" s="36">
        <f t="shared" si="50"/>
        <v>0</v>
      </c>
      <c r="CW24" s="36"/>
      <c r="CX24" s="36">
        <f t="shared" si="51"/>
        <v>0</v>
      </c>
      <c r="CY24" s="36"/>
      <c r="CZ24" s="36">
        <f t="shared" si="52"/>
        <v>0</v>
      </c>
      <c r="DA24" s="36"/>
      <c r="DB24" s="36">
        <f t="shared" si="53"/>
        <v>0</v>
      </c>
      <c r="DC24" s="36"/>
      <c r="DD24" s="36">
        <f t="shared" si="54"/>
        <v>0</v>
      </c>
      <c r="DE24" s="36"/>
      <c r="DF24" s="36">
        <f t="shared" si="55"/>
        <v>0</v>
      </c>
      <c r="DG24" s="36"/>
      <c r="DH24" s="36">
        <f t="shared" si="56"/>
        <v>0</v>
      </c>
      <c r="DI24" s="36"/>
      <c r="DJ24" s="36">
        <f t="shared" si="57"/>
        <v>0</v>
      </c>
      <c r="DK24" s="36"/>
      <c r="DL24" s="36">
        <f t="shared" si="58"/>
        <v>0</v>
      </c>
      <c r="DM24" s="36"/>
      <c r="DN24" s="36">
        <f t="shared" si="59"/>
        <v>0</v>
      </c>
      <c r="DO24" s="36"/>
      <c r="DP24" s="36">
        <f t="shared" si="60"/>
        <v>0</v>
      </c>
      <c r="DQ24" s="36"/>
      <c r="DR24" s="36">
        <f t="shared" si="61"/>
        <v>0</v>
      </c>
      <c r="DS24" s="36"/>
      <c r="DT24" s="36">
        <f t="shared" si="62"/>
        <v>0</v>
      </c>
      <c r="DU24" s="36"/>
      <c r="DV24" s="36">
        <f t="shared" si="63"/>
        <v>0</v>
      </c>
      <c r="DW24" s="36">
        <v>0</v>
      </c>
      <c r="DX24" s="36">
        <f t="shared" si="64"/>
        <v>0</v>
      </c>
      <c r="DY24" s="36">
        <v>0</v>
      </c>
      <c r="DZ24" s="36">
        <f t="shared" si="65"/>
        <v>0</v>
      </c>
      <c r="EA24" s="36">
        <v>0</v>
      </c>
      <c r="EB24" s="36">
        <f t="shared" si="66"/>
        <v>0</v>
      </c>
      <c r="EC24" s="36">
        <v>0</v>
      </c>
      <c r="ED24" s="36">
        <f t="shared" si="67"/>
        <v>0</v>
      </c>
      <c r="EE24" s="36"/>
      <c r="EF24" s="36">
        <f t="shared" si="68"/>
        <v>0</v>
      </c>
      <c r="EG24" s="36"/>
      <c r="EH24" s="36">
        <f t="shared" si="69"/>
        <v>0</v>
      </c>
      <c r="EI24" s="36"/>
      <c r="EJ24" s="36">
        <f t="shared" si="70"/>
        <v>0</v>
      </c>
      <c r="EK24" s="36"/>
      <c r="EL24" s="36">
        <f t="shared" si="71"/>
        <v>0</v>
      </c>
      <c r="EM24" s="36"/>
      <c r="EN24" s="36">
        <f t="shared" si="72"/>
        <v>0</v>
      </c>
      <c r="EO24" s="36"/>
      <c r="EP24" s="36">
        <f t="shared" si="73"/>
        <v>0</v>
      </c>
      <c r="EQ24" s="36"/>
      <c r="ER24" s="36">
        <f t="shared" si="74"/>
        <v>0</v>
      </c>
      <c r="ES24" s="36"/>
      <c r="ET24" s="36">
        <f t="shared" si="75"/>
        <v>0</v>
      </c>
      <c r="EU24" s="36"/>
      <c r="EV24" s="36">
        <f t="shared" si="76"/>
        <v>0</v>
      </c>
      <c r="EW24" s="36"/>
      <c r="EX24" s="36">
        <f t="shared" si="77"/>
        <v>0</v>
      </c>
      <c r="EY24" s="36"/>
      <c r="EZ24" s="36">
        <f t="shared" si="78"/>
        <v>0</v>
      </c>
      <c r="FA24" s="36"/>
      <c r="FB24" s="36">
        <f t="shared" si="79"/>
        <v>0</v>
      </c>
      <c r="FC24" s="36"/>
      <c r="FD24" s="36">
        <f t="shared" si="80"/>
        <v>0</v>
      </c>
      <c r="FE24" s="36"/>
      <c r="FF24" s="36">
        <f t="shared" si="81"/>
        <v>0</v>
      </c>
      <c r="FG24" s="36"/>
      <c r="FH24" s="36">
        <f t="shared" si="82"/>
        <v>0</v>
      </c>
      <c r="FI24" s="36"/>
      <c r="FJ24" s="36">
        <f t="shared" si="83"/>
        <v>0</v>
      </c>
      <c r="FK24" s="36"/>
      <c r="FL24" s="36">
        <f t="shared" si="84"/>
        <v>0</v>
      </c>
      <c r="FM24" s="36"/>
      <c r="FN24" s="36">
        <f t="shared" si="85"/>
        <v>0</v>
      </c>
      <c r="FO24" s="36"/>
      <c r="FP24" s="36">
        <f t="shared" si="86"/>
        <v>0</v>
      </c>
      <c r="FQ24" s="36"/>
      <c r="FR24" s="36"/>
      <c r="FS24" s="36"/>
      <c r="FT24" s="36">
        <f t="shared" si="87"/>
        <v>0</v>
      </c>
      <c r="FU24" s="36"/>
      <c r="FV24" s="36">
        <f t="shared" si="88"/>
        <v>0</v>
      </c>
      <c r="FW24" s="36"/>
      <c r="FX24" s="36">
        <f t="shared" si="89"/>
        <v>0</v>
      </c>
      <c r="FY24" s="36"/>
      <c r="FZ24" s="36">
        <f t="shared" si="90"/>
        <v>0</v>
      </c>
      <c r="GA24" s="36"/>
      <c r="GB24" s="36">
        <f t="shared" si="91"/>
        <v>0</v>
      </c>
      <c r="GC24" s="36"/>
      <c r="GD24" s="36">
        <f t="shared" si="92"/>
        <v>0</v>
      </c>
      <c r="GE24" s="36"/>
      <c r="GF24" s="36">
        <f t="shared" si="93"/>
        <v>0</v>
      </c>
      <c r="GG24" s="36"/>
      <c r="GH24" s="36">
        <f t="shared" si="94"/>
        <v>0</v>
      </c>
      <c r="GI24" s="36"/>
      <c r="GJ24" s="36">
        <f t="shared" si="95"/>
        <v>0</v>
      </c>
      <c r="GK24" s="36"/>
      <c r="GL24" s="36">
        <f t="shared" si="96"/>
        <v>0</v>
      </c>
      <c r="GM24" s="36"/>
      <c r="GN24" s="36">
        <f t="shared" si="97"/>
        <v>0</v>
      </c>
      <c r="GO24" s="36"/>
      <c r="GP24" s="36">
        <f t="shared" si="98"/>
        <v>0</v>
      </c>
      <c r="GQ24" s="36"/>
      <c r="GR24" s="36">
        <f t="shared" si="99"/>
        <v>0</v>
      </c>
      <c r="GS24" s="36"/>
      <c r="GT24" s="36">
        <f t="shared" si="100"/>
        <v>0</v>
      </c>
      <c r="GU24" s="36"/>
      <c r="GV24" s="36">
        <f t="shared" si="101"/>
        <v>0</v>
      </c>
      <c r="GW24" s="36"/>
      <c r="GX24" s="36">
        <f t="shared" si="102"/>
        <v>0</v>
      </c>
      <c r="GY24" s="36"/>
      <c r="GZ24" s="36">
        <f t="shared" si="103"/>
        <v>0</v>
      </c>
      <c r="HA24" s="36"/>
      <c r="HB24" s="36">
        <f t="shared" si="104"/>
        <v>0</v>
      </c>
      <c r="HC24" s="36"/>
      <c r="HD24" s="36">
        <f t="shared" si="105"/>
        <v>0</v>
      </c>
      <c r="HE24" s="36"/>
      <c r="HF24" s="36">
        <f t="shared" si="106"/>
        <v>0</v>
      </c>
      <c r="HG24" s="36"/>
      <c r="HH24" s="36">
        <f t="shared" si="107"/>
        <v>0</v>
      </c>
      <c r="HI24" s="36"/>
      <c r="HJ24" s="36">
        <f t="shared" si="108"/>
        <v>0</v>
      </c>
      <c r="HK24" s="36"/>
      <c r="HL24" s="36">
        <f t="shared" si="109"/>
        <v>0</v>
      </c>
      <c r="HM24" s="36"/>
      <c r="HN24" s="36">
        <f t="shared" si="110"/>
        <v>0</v>
      </c>
      <c r="HO24" s="36">
        <f t="shared" si="0"/>
        <v>0</v>
      </c>
      <c r="HP24" s="36">
        <f t="shared" si="0"/>
        <v>0</v>
      </c>
      <c r="HQ24" s="36">
        <f t="shared" si="0"/>
        <v>0</v>
      </c>
      <c r="HR24" s="36">
        <f t="shared" si="0"/>
        <v>0</v>
      </c>
      <c r="HS24" s="36">
        <f t="shared" si="0"/>
        <v>0</v>
      </c>
      <c r="HT24" s="36">
        <f t="shared" si="0"/>
        <v>0</v>
      </c>
      <c r="HU24" s="36">
        <f t="shared" si="0"/>
        <v>26</v>
      </c>
      <c r="HV24" s="36">
        <f t="shared" si="0"/>
        <v>3233256</v>
      </c>
      <c r="HW24" s="36">
        <f t="shared" si="0"/>
        <v>0</v>
      </c>
      <c r="HX24" s="36">
        <f t="shared" si="0"/>
        <v>0</v>
      </c>
      <c r="HY24" s="36">
        <f t="shared" si="0"/>
        <v>0</v>
      </c>
      <c r="HZ24" s="36">
        <f t="shared" si="0"/>
        <v>0</v>
      </c>
      <c r="IA24" s="36">
        <f t="shared" si="0"/>
        <v>0</v>
      </c>
      <c r="IB24" s="36">
        <f t="shared" si="0"/>
        <v>0</v>
      </c>
      <c r="IC24" s="36">
        <f t="shared" si="0"/>
        <v>0</v>
      </c>
      <c r="ID24" s="36">
        <f t="shared" si="0"/>
        <v>0</v>
      </c>
      <c r="IE24" s="36">
        <f t="shared" si="1"/>
        <v>0</v>
      </c>
      <c r="IF24" s="36">
        <f t="shared" si="1"/>
        <v>0</v>
      </c>
      <c r="IG24" s="36">
        <f t="shared" si="1"/>
        <v>0</v>
      </c>
      <c r="IH24" s="36">
        <f t="shared" si="1"/>
        <v>0</v>
      </c>
      <c r="II24" s="36">
        <f t="shared" si="111"/>
        <v>0</v>
      </c>
      <c r="IJ24" s="36">
        <f t="shared" si="111"/>
        <v>0</v>
      </c>
      <c r="IK24" s="36">
        <f t="shared" si="111"/>
        <v>26</v>
      </c>
      <c r="IL24" s="36">
        <f t="shared" si="111"/>
        <v>3233256</v>
      </c>
      <c r="IM24" s="36">
        <f t="shared" si="112"/>
        <v>26</v>
      </c>
      <c r="IN24" s="36">
        <f t="shared" si="113"/>
        <v>3233256</v>
      </c>
    </row>
    <row r="25" spans="1:248" s="22" customFormat="1" ht="12.75" customHeight="1" x14ac:dyDescent="0.2">
      <c r="A25" s="37">
        <v>14</v>
      </c>
      <c r="B25" s="46" t="s">
        <v>89</v>
      </c>
      <c r="C25" s="36"/>
      <c r="D25" s="36">
        <f t="shared" si="2"/>
        <v>0</v>
      </c>
      <c r="E25" s="36"/>
      <c r="F25" s="36">
        <f t="shared" si="3"/>
        <v>0</v>
      </c>
      <c r="G25" s="36"/>
      <c r="H25" s="36">
        <f t="shared" si="4"/>
        <v>0</v>
      </c>
      <c r="I25" s="36">
        <v>0</v>
      </c>
      <c r="J25" s="36">
        <f t="shared" si="5"/>
        <v>0</v>
      </c>
      <c r="K25" s="36">
        <v>0</v>
      </c>
      <c r="L25" s="36">
        <f t="shared" si="6"/>
        <v>0</v>
      </c>
      <c r="M25" s="36">
        <v>0</v>
      </c>
      <c r="N25" s="36">
        <f t="shared" si="7"/>
        <v>0</v>
      </c>
      <c r="O25" s="36"/>
      <c r="P25" s="36">
        <f t="shared" si="8"/>
        <v>0</v>
      </c>
      <c r="Q25" s="36"/>
      <c r="R25" s="36">
        <f t="shared" si="9"/>
        <v>0</v>
      </c>
      <c r="S25" s="36"/>
      <c r="T25" s="36">
        <f t="shared" si="10"/>
        <v>0</v>
      </c>
      <c r="U25" s="36"/>
      <c r="V25" s="36">
        <f t="shared" si="11"/>
        <v>0</v>
      </c>
      <c r="W25" s="36"/>
      <c r="X25" s="36">
        <f t="shared" si="12"/>
        <v>0</v>
      </c>
      <c r="Y25" s="36"/>
      <c r="Z25" s="36">
        <f t="shared" si="13"/>
        <v>0</v>
      </c>
      <c r="AA25" s="36"/>
      <c r="AB25" s="36">
        <f t="shared" si="14"/>
        <v>0</v>
      </c>
      <c r="AC25" s="36"/>
      <c r="AD25" s="36">
        <f t="shared" si="15"/>
        <v>0</v>
      </c>
      <c r="AE25" s="36"/>
      <c r="AF25" s="36">
        <f t="shared" si="16"/>
        <v>0</v>
      </c>
      <c r="AG25" s="36"/>
      <c r="AH25" s="36">
        <f t="shared" si="17"/>
        <v>0</v>
      </c>
      <c r="AI25" s="36"/>
      <c r="AJ25" s="36">
        <f t="shared" si="18"/>
        <v>0</v>
      </c>
      <c r="AK25" s="36"/>
      <c r="AL25" s="36">
        <f t="shared" si="19"/>
        <v>0</v>
      </c>
      <c r="AM25" s="36"/>
      <c r="AN25" s="36">
        <f t="shared" si="20"/>
        <v>0</v>
      </c>
      <c r="AO25" s="36"/>
      <c r="AP25" s="36">
        <f t="shared" si="21"/>
        <v>0</v>
      </c>
      <c r="AQ25" s="36"/>
      <c r="AR25" s="36">
        <f t="shared" si="22"/>
        <v>0</v>
      </c>
      <c r="AS25" s="36"/>
      <c r="AT25" s="36">
        <f t="shared" si="23"/>
        <v>0</v>
      </c>
      <c r="AU25" s="36"/>
      <c r="AV25" s="36">
        <f t="shared" si="24"/>
        <v>0</v>
      </c>
      <c r="AW25" s="36"/>
      <c r="AX25" s="36">
        <f t="shared" si="25"/>
        <v>0</v>
      </c>
      <c r="AY25" s="36"/>
      <c r="AZ25" s="36">
        <f t="shared" si="26"/>
        <v>0</v>
      </c>
      <c r="BA25" s="36"/>
      <c r="BB25" s="36">
        <f t="shared" si="27"/>
        <v>0</v>
      </c>
      <c r="BC25" s="36"/>
      <c r="BD25" s="36">
        <f t="shared" si="28"/>
        <v>0</v>
      </c>
      <c r="BE25" s="36"/>
      <c r="BF25" s="36">
        <f t="shared" si="29"/>
        <v>0</v>
      </c>
      <c r="BG25" s="36"/>
      <c r="BH25" s="36">
        <f t="shared" si="30"/>
        <v>0</v>
      </c>
      <c r="BI25" s="36"/>
      <c r="BJ25" s="36">
        <f t="shared" si="31"/>
        <v>0</v>
      </c>
      <c r="BK25" s="36"/>
      <c r="BL25" s="36">
        <f t="shared" si="32"/>
        <v>0</v>
      </c>
      <c r="BM25" s="36"/>
      <c r="BN25" s="36">
        <f t="shared" si="33"/>
        <v>0</v>
      </c>
      <c r="BO25" s="36"/>
      <c r="BP25" s="36">
        <f t="shared" si="34"/>
        <v>0</v>
      </c>
      <c r="BQ25" s="36"/>
      <c r="BR25" s="36">
        <f t="shared" si="35"/>
        <v>0</v>
      </c>
      <c r="BS25" s="36"/>
      <c r="BT25" s="36">
        <f t="shared" si="36"/>
        <v>0</v>
      </c>
      <c r="BU25" s="36"/>
      <c r="BV25" s="36">
        <f t="shared" si="37"/>
        <v>0</v>
      </c>
      <c r="BW25" s="36"/>
      <c r="BX25" s="36">
        <f t="shared" si="38"/>
        <v>0</v>
      </c>
      <c r="BY25" s="36"/>
      <c r="BZ25" s="36">
        <f t="shared" si="39"/>
        <v>0</v>
      </c>
      <c r="CA25" s="36"/>
      <c r="CB25" s="36">
        <f t="shared" si="40"/>
        <v>0</v>
      </c>
      <c r="CC25" s="36"/>
      <c r="CD25" s="36">
        <f t="shared" si="41"/>
        <v>0</v>
      </c>
      <c r="CE25" s="36"/>
      <c r="CF25" s="36">
        <f t="shared" si="42"/>
        <v>0</v>
      </c>
      <c r="CG25" s="36"/>
      <c r="CH25" s="36">
        <f t="shared" si="43"/>
        <v>0</v>
      </c>
      <c r="CI25" s="36"/>
      <c r="CJ25" s="36">
        <f t="shared" si="44"/>
        <v>0</v>
      </c>
      <c r="CK25" s="36"/>
      <c r="CL25" s="36">
        <f t="shared" si="45"/>
        <v>0</v>
      </c>
      <c r="CM25" s="36"/>
      <c r="CN25" s="36">
        <f t="shared" si="46"/>
        <v>0</v>
      </c>
      <c r="CO25" s="36"/>
      <c r="CP25" s="36">
        <f t="shared" si="47"/>
        <v>0</v>
      </c>
      <c r="CQ25" s="36"/>
      <c r="CR25" s="36">
        <f t="shared" si="48"/>
        <v>0</v>
      </c>
      <c r="CS25" s="36"/>
      <c r="CT25" s="36">
        <f t="shared" si="49"/>
        <v>0</v>
      </c>
      <c r="CU25" s="36"/>
      <c r="CV25" s="36">
        <f t="shared" si="50"/>
        <v>0</v>
      </c>
      <c r="CW25" s="36"/>
      <c r="CX25" s="36">
        <f t="shared" si="51"/>
        <v>0</v>
      </c>
      <c r="CY25" s="36"/>
      <c r="CZ25" s="36">
        <f t="shared" si="52"/>
        <v>0</v>
      </c>
      <c r="DA25" s="36"/>
      <c r="DB25" s="36">
        <f t="shared" si="53"/>
        <v>0</v>
      </c>
      <c r="DC25" s="36"/>
      <c r="DD25" s="36">
        <f t="shared" si="54"/>
        <v>0</v>
      </c>
      <c r="DE25" s="36"/>
      <c r="DF25" s="36">
        <f t="shared" si="55"/>
        <v>0</v>
      </c>
      <c r="DG25" s="36"/>
      <c r="DH25" s="36">
        <f t="shared" si="56"/>
        <v>0</v>
      </c>
      <c r="DI25" s="36"/>
      <c r="DJ25" s="36">
        <f t="shared" si="57"/>
        <v>0</v>
      </c>
      <c r="DK25" s="36"/>
      <c r="DL25" s="36">
        <f t="shared" si="58"/>
        <v>0</v>
      </c>
      <c r="DM25" s="36"/>
      <c r="DN25" s="36">
        <f t="shared" si="59"/>
        <v>0</v>
      </c>
      <c r="DO25" s="36"/>
      <c r="DP25" s="36">
        <f t="shared" si="60"/>
        <v>0</v>
      </c>
      <c r="DQ25" s="36"/>
      <c r="DR25" s="36">
        <f t="shared" si="61"/>
        <v>0</v>
      </c>
      <c r="DS25" s="36"/>
      <c r="DT25" s="36">
        <f t="shared" si="62"/>
        <v>0</v>
      </c>
      <c r="DU25" s="36"/>
      <c r="DV25" s="36">
        <f t="shared" si="63"/>
        <v>0</v>
      </c>
      <c r="DW25" s="36">
        <v>0</v>
      </c>
      <c r="DX25" s="36">
        <f t="shared" si="64"/>
        <v>0</v>
      </c>
      <c r="DY25" s="36">
        <v>0</v>
      </c>
      <c r="DZ25" s="36">
        <f t="shared" si="65"/>
        <v>0</v>
      </c>
      <c r="EA25" s="36">
        <v>0</v>
      </c>
      <c r="EB25" s="36">
        <f t="shared" si="66"/>
        <v>0</v>
      </c>
      <c r="EC25" s="36">
        <v>0</v>
      </c>
      <c r="ED25" s="36">
        <f t="shared" si="67"/>
        <v>0</v>
      </c>
      <c r="EE25" s="36"/>
      <c r="EF25" s="36">
        <f t="shared" si="68"/>
        <v>0</v>
      </c>
      <c r="EG25" s="36"/>
      <c r="EH25" s="36">
        <f t="shared" si="69"/>
        <v>0</v>
      </c>
      <c r="EI25" s="36"/>
      <c r="EJ25" s="36">
        <f t="shared" si="70"/>
        <v>0</v>
      </c>
      <c r="EK25" s="36"/>
      <c r="EL25" s="36">
        <f t="shared" si="71"/>
        <v>0</v>
      </c>
      <c r="EM25" s="36"/>
      <c r="EN25" s="36">
        <f t="shared" si="72"/>
        <v>0</v>
      </c>
      <c r="EO25" s="36"/>
      <c r="EP25" s="36">
        <f t="shared" si="73"/>
        <v>0</v>
      </c>
      <c r="EQ25" s="36"/>
      <c r="ER25" s="36">
        <f t="shared" si="74"/>
        <v>0</v>
      </c>
      <c r="ES25" s="36"/>
      <c r="ET25" s="36">
        <f t="shared" si="75"/>
        <v>0</v>
      </c>
      <c r="EU25" s="36"/>
      <c r="EV25" s="36">
        <f t="shared" si="76"/>
        <v>0</v>
      </c>
      <c r="EW25" s="36"/>
      <c r="EX25" s="36">
        <f t="shared" si="77"/>
        <v>0</v>
      </c>
      <c r="EY25" s="36"/>
      <c r="EZ25" s="36">
        <f t="shared" si="78"/>
        <v>0</v>
      </c>
      <c r="FA25" s="36"/>
      <c r="FB25" s="36">
        <f t="shared" si="79"/>
        <v>0</v>
      </c>
      <c r="FC25" s="36"/>
      <c r="FD25" s="36">
        <f t="shared" si="80"/>
        <v>0</v>
      </c>
      <c r="FE25" s="36"/>
      <c r="FF25" s="36">
        <f t="shared" si="81"/>
        <v>0</v>
      </c>
      <c r="FG25" s="36"/>
      <c r="FH25" s="36">
        <f t="shared" si="82"/>
        <v>0</v>
      </c>
      <c r="FI25" s="36"/>
      <c r="FJ25" s="36">
        <f t="shared" si="83"/>
        <v>0</v>
      </c>
      <c r="FK25" s="36"/>
      <c r="FL25" s="36">
        <f t="shared" si="84"/>
        <v>0</v>
      </c>
      <c r="FM25" s="36"/>
      <c r="FN25" s="36">
        <f t="shared" si="85"/>
        <v>0</v>
      </c>
      <c r="FO25" s="36"/>
      <c r="FP25" s="36">
        <f t="shared" si="86"/>
        <v>0</v>
      </c>
      <c r="FQ25" s="36"/>
      <c r="FR25" s="36"/>
      <c r="FS25" s="36"/>
      <c r="FT25" s="36">
        <f t="shared" si="87"/>
        <v>0</v>
      </c>
      <c r="FU25" s="36"/>
      <c r="FV25" s="36">
        <f t="shared" si="88"/>
        <v>0</v>
      </c>
      <c r="FW25" s="36"/>
      <c r="FX25" s="36">
        <f t="shared" si="89"/>
        <v>0</v>
      </c>
      <c r="FY25" s="36"/>
      <c r="FZ25" s="36">
        <f t="shared" si="90"/>
        <v>0</v>
      </c>
      <c r="GA25" s="36"/>
      <c r="GB25" s="36">
        <f t="shared" si="91"/>
        <v>0</v>
      </c>
      <c r="GC25" s="36"/>
      <c r="GD25" s="36">
        <f t="shared" si="92"/>
        <v>0</v>
      </c>
      <c r="GE25" s="36"/>
      <c r="GF25" s="36">
        <f t="shared" si="93"/>
        <v>0</v>
      </c>
      <c r="GG25" s="36"/>
      <c r="GH25" s="36">
        <f t="shared" si="94"/>
        <v>0</v>
      </c>
      <c r="GI25" s="36"/>
      <c r="GJ25" s="36">
        <f t="shared" si="95"/>
        <v>0</v>
      </c>
      <c r="GK25" s="36"/>
      <c r="GL25" s="36">
        <f t="shared" si="96"/>
        <v>0</v>
      </c>
      <c r="GM25" s="36"/>
      <c r="GN25" s="36">
        <f t="shared" si="97"/>
        <v>0</v>
      </c>
      <c r="GO25" s="36"/>
      <c r="GP25" s="36">
        <f t="shared" si="98"/>
        <v>0</v>
      </c>
      <c r="GQ25" s="36"/>
      <c r="GR25" s="36">
        <f t="shared" si="99"/>
        <v>0</v>
      </c>
      <c r="GS25" s="36"/>
      <c r="GT25" s="36">
        <f t="shared" si="100"/>
        <v>0</v>
      </c>
      <c r="GU25" s="36"/>
      <c r="GV25" s="36">
        <f t="shared" si="101"/>
        <v>0</v>
      </c>
      <c r="GW25" s="36"/>
      <c r="GX25" s="36">
        <f t="shared" si="102"/>
        <v>0</v>
      </c>
      <c r="GY25" s="36"/>
      <c r="GZ25" s="36">
        <f t="shared" si="103"/>
        <v>0</v>
      </c>
      <c r="HA25" s="36"/>
      <c r="HB25" s="36">
        <f t="shared" si="104"/>
        <v>0</v>
      </c>
      <c r="HC25" s="36"/>
      <c r="HD25" s="36">
        <f t="shared" si="105"/>
        <v>0</v>
      </c>
      <c r="HE25" s="36"/>
      <c r="HF25" s="36">
        <f t="shared" si="106"/>
        <v>0</v>
      </c>
      <c r="HG25" s="36"/>
      <c r="HH25" s="36">
        <f t="shared" si="107"/>
        <v>0</v>
      </c>
      <c r="HI25" s="36"/>
      <c r="HJ25" s="36">
        <f t="shared" si="108"/>
        <v>0</v>
      </c>
      <c r="HK25" s="36"/>
      <c r="HL25" s="36">
        <f t="shared" si="109"/>
        <v>0</v>
      </c>
      <c r="HM25" s="36"/>
      <c r="HN25" s="36">
        <f t="shared" si="110"/>
        <v>0</v>
      </c>
      <c r="HO25" s="36">
        <f t="shared" si="0"/>
        <v>0</v>
      </c>
      <c r="HP25" s="36">
        <f t="shared" si="0"/>
        <v>0</v>
      </c>
      <c r="HQ25" s="36">
        <f t="shared" si="0"/>
        <v>0</v>
      </c>
      <c r="HR25" s="36">
        <f t="shared" si="0"/>
        <v>0</v>
      </c>
      <c r="HS25" s="36">
        <f t="shared" si="0"/>
        <v>0</v>
      </c>
      <c r="HT25" s="36">
        <f t="shared" si="0"/>
        <v>0</v>
      </c>
      <c r="HU25" s="36">
        <f t="shared" si="0"/>
        <v>0</v>
      </c>
      <c r="HV25" s="36">
        <f t="shared" si="0"/>
        <v>0</v>
      </c>
      <c r="HW25" s="36">
        <f t="shared" si="0"/>
        <v>0</v>
      </c>
      <c r="HX25" s="36">
        <f t="shared" si="0"/>
        <v>0</v>
      </c>
      <c r="HY25" s="36">
        <f t="shared" si="0"/>
        <v>0</v>
      </c>
      <c r="HZ25" s="36">
        <f t="shared" si="0"/>
        <v>0</v>
      </c>
      <c r="IA25" s="36">
        <f t="shared" si="0"/>
        <v>0</v>
      </c>
      <c r="IB25" s="36">
        <f t="shared" si="0"/>
        <v>0</v>
      </c>
      <c r="IC25" s="36">
        <f t="shared" si="0"/>
        <v>0</v>
      </c>
      <c r="ID25" s="36">
        <f t="shared" si="0"/>
        <v>0</v>
      </c>
      <c r="IE25" s="36">
        <f t="shared" si="1"/>
        <v>0</v>
      </c>
      <c r="IF25" s="36">
        <f t="shared" si="1"/>
        <v>0</v>
      </c>
      <c r="IG25" s="36">
        <f t="shared" si="1"/>
        <v>0</v>
      </c>
      <c r="IH25" s="36">
        <f t="shared" si="1"/>
        <v>0</v>
      </c>
      <c r="II25" s="36">
        <f t="shared" si="111"/>
        <v>0</v>
      </c>
      <c r="IJ25" s="36">
        <f t="shared" si="111"/>
        <v>0</v>
      </c>
      <c r="IK25" s="36">
        <f t="shared" si="111"/>
        <v>0</v>
      </c>
      <c r="IL25" s="36">
        <f t="shared" si="111"/>
        <v>0</v>
      </c>
      <c r="IM25" s="36">
        <f t="shared" si="112"/>
        <v>0</v>
      </c>
      <c r="IN25" s="36">
        <f t="shared" si="113"/>
        <v>0</v>
      </c>
    </row>
    <row r="26" spans="1:248" s="22" customFormat="1" ht="12.75" customHeight="1" x14ac:dyDescent="0.2">
      <c r="A26" s="37">
        <v>15</v>
      </c>
      <c r="B26" s="46" t="s">
        <v>90</v>
      </c>
      <c r="C26" s="36"/>
      <c r="D26" s="36">
        <f t="shared" si="2"/>
        <v>0</v>
      </c>
      <c r="E26" s="36"/>
      <c r="F26" s="36">
        <f t="shared" si="3"/>
        <v>0</v>
      </c>
      <c r="G26" s="36"/>
      <c r="H26" s="36">
        <f t="shared" si="4"/>
        <v>0</v>
      </c>
      <c r="I26" s="36">
        <v>0</v>
      </c>
      <c r="J26" s="36">
        <f t="shared" si="5"/>
        <v>0</v>
      </c>
      <c r="K26" s="36">
        <v>0</v>
      </c>
      <c r="L26" s="36">
        <f t="shared" si="6"/>
        <v>0</v>
      </c>
      <c r="M26" s="36">
        <v>0</v>
      </c>
      <c r="N26" s="36">
        <f t="shared" si="7"/>
        <v>0</v>
      </c>
      <c r="O26" s="36"/>
      <c r="P26" s="36">
        <f t="shared" si="8"/>
        <v>0</v>
      </c>
      <c r="Q26" s="36"/>
      <c r="R26" s="36">
        <f t="shared" si="9"/>
        <v>0</v>
      </c>
      <c r="S26" s="36"/>
      <c r="T26" s="36">
        <f t="shared" si="10"/>
        <v>0</v>
      </c>
      <c r="U26" s="36"/>
      <c r="V26" s="36">
        <f t="shared" si="11"/>
        <v>0</v>
      </c>
      <c r="W26" s="36"/>
      <c r="X26" s="36">
        <f t="shared" si="12"/>
        <v>0</v>
      </c>
      <c r="Y26" s="36"/>
      <c r="Z26" s="36">
        <f t="shared" si="13"/>
        <v>0</v>
      </c>
      <c r="AA26" s="36"/>
      <c r="AB26" s="36">
        <f t="shared" si="14"/>
        <v>0</v>
      </c>
      <c r="AC26" s="36"/>
      <c r="AD26" s="36">
        <f t="shared" si="15"/>
        <v>0</v>
      </c>
      <c r="AE26" s="36"/>
      <c r="AF26" s="36">
        <f t="shared" si="16"/>
        <v>0</v>
      </c>
      <c r="AG26" s="36"/>
      <c r="AH26" s="36">
        <f t="shared" si="17"/>
        <v>0</v>
      </c>
      <c r="AI26" s="36"/>
      <c r="AJ26" s="36">
        <f t="shared" si="18"/>
        <v>0</v>
      </c>
      <c r="AK26" s="36"/>
      <c r="AL26" s="36">
        <f t="shared" si="19"/>
        <v>0</v>
      </c>
      <c r="AM26" s="36"/>
      <c r="AN26" s="36">
        <f t="shared" si="20"/>
        <v>0</v>
      </c>
      <c r="AO26" s="36"/>
      <c r="AP26" s="36">
        <f t="shared" si="21"/>
        <v>0</v>
      </c>
      <c r="AQ26" s="36"/>
      <c r="AR26" s="36">
        <f t="shared" si="22"/>
        <v>0</v>
      </c>
      <c r="AS26" s="36"/>
      <c r="AT26" s="36">
        <f t="shared" si="23"/>
        <v>0</v>
      </c>
      <c r="AU26" s="36"/>
      <c r="AV26" s="36">
        <f t="shared" si="24"/>
        <v>0</v>
      </c>
      <c r="AW26" s="36"/>
      <c r="AX26" s="36">
        <f t="shared" si="25"/>
        <v>0</v>
      </c>
      <c r="AY26" s="36"/>
      <c r="AZ26" s="36">
        <f t="shared" si="26"/>
        <v>0</v>
      </c>
      <c r="BA26" s="36"/>
      <c r="BB26" s="36">
        <f t="shared" si="27"/>
        <v>0</v>
      </c>
      <c r="BC26" s="36"/>
      <c r="BD26" s="36">
        <f t="shared" si="28"/>
        <v>0</v>
      </c>
      <c r="BE26" s="36"/>
      <c r="BF26" s="36">
        <f t="shared" si="29"/>
        <v>0</v>
      </c>
      <c r="BG26" s="36"/>
      <c r="BH26" s="36">
        <f t="shared" si="30"/>
        <v>0</v>
      </c>
      <c r="BI26" s="36"/>
      <c r="BJ26" s="36">
        <f t="shared" si="31"/>
        <v>0</v>
      </c>
      <c r="BK26" s="36"/>
      <c r="BL26" s="36">
        <f t="shared" si="32"/>
        <v>0</v>
      </c>
      <c r="BM26" s="36"/>
      <c r="BN26" s="36">
        <f t="shared" si="33"/>
        <v>0</v>
      </c>
      <c r="BO26" s="36"/>
      <c r="BP26" s="36">
        <f t="shared" si="34"/>
        <v>0</v>
      </c>
      <c r="BQ26" s="36"/>
      <c r="BR26" s="36">
        <f t="shared" si="35"/>
        <v>0</v>
      </c>
      <c r="BS26" s="36"/>
      <c r="BT26" s="36">
        <f t="shared" si="36"/>
        <v>0</v>
      </c>
      <c r="BU26" s="36"/>
      <c r="BV26" s="36">
        <f t="shared" si="37"/>
        <v>0</v>
      </c>
      <c r="BW26" s="36"/>
      <c r="BX26" s="36">
        <f t="shared" si="38"/>
        <v>0</v>
      </c>
      <c r="BY26" s="36"/>
      <c r="BZ26" s="36">
        <f t="shared" si="39"/>
        <v>0</v>
      </c>
      <c r="CA26" s="36"/>
      <c r="CB26" s="36">
        <f t="shared" si="40"/>
        <v>0</v>
      </c>
      <c r="CC26" s="36"/>
      <c r="CD26" s="36">
        <f t="shared" si="41"/>
        <v>0</v>
      </c>
      <c r="CE26" s="36"/>
      <c r="CF26" s="36">
        <f t="shared" si="42"/>
        <v>0</v>
      </c>
      <c r="CG26" s="36"/>
      <c r="CH26" s="36">
        <f t="shared" si="43"/>
        <v>0</v>
      </c>
      <c r="CI26" s="36"/>
      <c r="CJ26" s="36">
        <f t="shared" si="44"/>
        <v>0</v>
      </c>
      <c r="CK26" s="36"/>
      <c r="CL26" s="36">
        <f t="shared" si="45"/>
        <v>0</v>
      </c>
      <c r="CM26" s="36"/>
      <c r="CN26" s="36">
        <f t="shared" si="46"/>
        <v>0</v>
      </c>
      <c r="CO26" s="36"/>
      <c r="CP26" s="36">
        <f t="shared" si="47"/>
        <v>0</v>
      </c>
      <c r="CQ26" s="36"/>
      <c r="CR26" s="36">
        <f t="shared" si="48"/>
        <v>0</v>
      </c>
      <c r="CS26" s="36"/>
      <c r="CT26" s="36">
        <f t="shared" si="49"/>
        <v>0</v>
      </c>
      <c r="CU26" s="36"/>
      <c r="CV26" s="36">
        <f t="shared" si="50"/>
        <v>0</v>
      </c>
      <c r="CW26" s="36"/>
      <c r="CX26" s="36">
        <f t="shared" si="51"/>
        <v>0</v>
      </c>
      <c r="CY26" s="36"/>
      <c r="CZ26" s="36">
        <f t="shared" si="52"/>
        <v>0</v>
      </c>
      <c r="DA26" s="36"/>
      <c r="DB26" s="36">
        <f t="shared" si="53"/>
        <v>0</v>
      </c>
      <c r="DC26" s="36"/>
      <c r="DD26" s="36">
        <f t="shared" si="54"/>
        <v>0</v>
      </c>
      <c r="DE26" s="36"/>
      <c r="DF26" s="36">
        <f t="shared" si="55"/>
        <v>0</v>
      </c>
      <c r="DG26" s="36"/>
      <c r="DH26" s="36">
        <f t="shared" si="56"/>
        <v>0</v>
      </c>
      <c r="DI26" s="36"/>
      <c r="DJ26" s="36">
        <f t="shared" si="57"/>
        <v>0</v>
      </c>
      <c r="DK26" s="36"/>
      <c r="DL26" s="36">
        <f t="shared" si="58"/>
        <v>0</v>
      </c>
      <c r="DM26" s="36"/>
      <c r="DN26" s="36">
        <f t="shared" si="59"/>
        <v>0</v>
      </c>
      <c r="DO26" s="36"/>
      <c r="DP26" s="36">
        <f t="shared" si="60"/>
        <v>0</v>
      </c>
      <c r="DQ26" s="36"/>
      <c r="DR26" s="36">
        <f t="shared" si="61"/>
        <v>0</v>
      </c>
      <c r="DS26" s="36"/>
      <c r="DT26" s="36">
        <f t="shared" si="62"/>
        <v>0</v>
      </c>
      <c r="DU26" s="36"/>
      <c r="DV26" s="36">
        <f t="shared" si="63"/>
        <v>0</v>
      </c>
      <c r="DW26" s="36">
        <v>0</v>
      </c>
      <c r="DX26" s="36">
        <f t="shared" si="64"/>
        <v>0</v>
      </c>
      <c r="DY26" s="36">
        <v>0</v>
      </c>
      <c r="DZ26" s="36">
        <f t="shared" si="65"/>
        <v>0</v>
      </c>
      <c r="EA26" s="36">
        <v>0</v>
      </c>
      <c r="EB26" s="36">
        <f t="shared" si="66"/>
        <v>0</v>
      </c>
      <c r="EC26" s="36">
        <v>0</v>
      </c>
      <c r="ED26" s="36">
        <f t="shared" si="67"/>
        <v>0</v>
      </c>
      <c r="EE26" s="36"/>
      <c r="EF26" s="36">
        <f t="shared" si="68"/>
        <v>0</v>
      </c>
      <c r="EG26" s="36"/>
      <c r="EH26" s="36">
        <f t="shared" si="69"/>
        <v>0</v>
      </c>
      <c r="EI26" s="36"/>
      <c r="EJ26" s="36">
        <f t="shared" si="70"/>
        <v>0</v>
      </c>
      <c r="EK26" s="36"/>
      <c r="EL26" s="36">
        <f t="shared" si="71"/>
        <v>0</v>
      </c>
      <c r="EM26" s="36"/>
      <c r="EN26" s="36">
        <f t="shared" si="72"/>
        <v>0</v>
      </c>
      <c r="EO26" s="36"/>
      <c r="EP26" s="36">
        <f t="shared" si="73"/>
        <v>0</v>
      </c>
      <c r="EQ26" s="36"/>
      <c r="ER26" s="36">
        <f t="shared" si="74"/>
        <v>0</v>
      </c>
      <c r="ES26" s="36"/>
      <c r="ET26" s="36">
        <f t="shared" si="75"/>
        <v>0</v>
      </c>
      <c r="EU26" s="36"/>
      <c r="EV26" s="36">
        <f t="shared" si="76"/>
        <v>0</v>
      </c>
      <c r="EW26" s="36"/>
      <c r="EX26" s="36">
        <f t="shared" si="77"/>
        <v>0</v>
      </c>
      <c r="EY26" s="36"/>
      <c r="EZ26" s="36">
        <f t="shared" si="78"/>
        <v>0</v>
      </c>
      <c r="FA26" s="36"/>
      <c r="FB26" s="36">
        <f t="shared" si="79"/>
        <v>0</v>
      </c>
      <c r="FC26" s="36"/>
      <c r="FD26" s="36">
        <f t="shared" si="80"/>
        <v>0</v>
      </c>
      <c r="FE26" s="36"/>
      <c r="FF26" s="36">
        <f t="shared" si="81"/>
        <v>0</v>
      </c>
      <c r="FG26" s="36"/>
      <c r="FH26" s="36">
        <f t="shared" si="82"/>
        <v>0</v>
      </c>
      <c r="FI26" s="36"/>
      <c r="FJ26" s="36">
        <f t="shared" si="83"/>
        <v>0</v>
      </c>
      <c r="FK26" s="36"/>
      <c r="FL26" s="36">
        <f t="shared" si="84"/>
        <v>0</v>
      </c>
      <c r="FM26" s="36"/>
      <c r="FN26" s="36">
        <f t="shared" si="85"/>
        <v>0</v>
      </c>
      <c r="FO26" s="36"/>
      <c r="FP26" s="36">
        <f t="shared" si="86"/>
        <v>0</v>
      </c>
      <c r="FQ26" s="36"/>
      <c r="FR26" s="36"/>
      <c r="FS26" s="36"/>
      <c r="FT26" s="36">
        <f t="shared" si="87"/>
        <v>0</v>
      </c>
      <c r="FU26" s="36"/>
      <c r="FV26" s="36">
        <f t="shared" si="88"/>
        <v>0</v>
      </c>
      <c r="FW26" s="36"/>
      <c r="FX26" s="36">
        <f t="shared" si="89"/>
        <v>0</v>
      </c>
      <c r="FY26" s="36"/>
      <c r="FZ26" s="36">
        <f t="shared" si="90"/>
        <v>0</v>
      </c>
      <c r="GA26" s="36"/>
      <c r="GB26" s="36">
        <f t="shared" si="91"/>
        <v>0</v>
      </c>
      <c r="GC26" s="36"/>
      <c r="GD26" s="36">
        <f t="shared" si="92"/>
        <v>0</v>
      </c>
      <c r="GE26" s="36"/>
      <c r="GF26" s="36">
        <f t="shared" si="93"/>
        <v>0</v>
      </c>
      <c r="GG26" s="36"/>
      <c r="GH26" s="36">
        <f t="shared" si="94"/>
        <v>0</v>
      </c>
      <c r="GI26" s="36"/>
      <c r="GJ26" s="36">
        <f t="shared" si="95"/>
        <v>0</v>
      </c>
      <c r="GK26" s="36"/>
      <c r="GL26" s="36">
        <f t="shared" si="96"/>
        <v>0</v>
      </c>
      <c r="GM26" s="36"/>
      <c r="GN26" s="36">
        <f t="shared" si="97"/>
        <v>0</v>
      </c>
      <c r="GO26" s="36"/>
      <c r="GP26" s="36">
        <f t="shared" si="98"/>
        <v>0</v>
      </c>
      <c r="GQ26" s="36"/>
      <c r="GR26" s="36">
        <f t="shared" si="99"/>
        <v>0</v>
      </c>
      <c r="GS26" s="36"/>
      <c r="GT26" s="36">
        <f t="shared" si="100"/>
        <v>0</v>
      </c>
      <c r="GU26" s="36"/>
      <c r="GV26" s="36">
        <f t="shared" si="101"/>
        <v>0</v>
      </c>
      <c r="GW26" s="36"/>
      <c r="GX26" s="36">
        <f t="shared" si="102"/>
        <v>0</v>
      </c>
      <c r="GY26" s="36"/>
      <c r="GZ26" s="36">
        <f t="shared" si="103"/>
        <v>0</v>
      </c>
      <c r="HA26" s="36"/>
      <c r="HB26" s="36">
        <f t="shared" si="104"/>
        <v>0</v>
      </c>
      <c r="HC26" s="36"/>
      <c r="HD26" s="36">
        <f t="shared" si="105"/>
        <v>0</v>
      </c>
      <c r="HE26" s="36"/>
      <c r="HF26" s="36">
        <f t="shared" si="106"/>
        <v>0</v>
      </c>
      <c r="HG26" s="36"/>
      <c r="HH26" s="36">
        <f t="shared" si="107"/>
        <v>0</v>
      </c>
      <c r="HI26" s="36"/>
      <c r="HJ26" s="36">
        <f t="shared" si="108"/>
        <v>0</v>
      </c>
      <c r="HK26" s="36"/>
      <c r="HL26" s="36">
        <f t="shared" si="109"/>
        <v>0</v>
      </c>
      <c r="HM26" s="36"/>
      <c r="HN26" s="36">
        <f t="shared" si="110"/>
        <v>0</v>
      </c>
      <c r="HO26" s="36">
        <f t="shared" si="0"/>
        <v>0</v>
      </c>
      <c r="HP26" s="36">
        <f t="shared" si="0"/>
        <v>0</v>
      </c>
      <c r="HQ26" s="36">
        <f t="shared" si="0"/>
        <v>0</v>
      </c>
      <c r="HR26" s="36">
        <f t="shared" si="0"/>
        <v>0</v>
      </c>
      <c r="HS26" s="36">
        <f t="shared" si="0"/>
        <v>0</v>
      </c>
      <c r="HT26" s="36">
        <f t="shared" si="0"/>
        <v>0</v>
      </c>
      <c r="HU26" s="36">
        <f t="shared" si="0"/>
        <v>0</v>
      </c>
      <c r="HV26" s="36">
        <f t="shared" si="0"/>
        <v>0</v>
      </c>
      <c r="HW26" s="36">
        <f t="shared" si="0"/>
        <v>0</v>
      </c>
      <c r="HX26" s="36">
        <f t="shared" si="0"/>
        <v>0</v>
      </c>
      <c r="HY26" s="36">
        <f t="shared" si="0"/>
        <v>0</v>
      </c>
      <c r="HZ26" s="36">
        <f t="shared" si="0"/>
        <v>0</v>
      </c>
      <c r="IA26" s="36">
        <f t="shared" si="0"/>
        <v>0</v>
      </c>
      <c r="IB26" s="36">
        <f t="shared" si="0"/>
        <v>0</v>
      </c>
      <c r="IC26" s="36">
        <f t="shared" si="0"/>
        <v>0</v>
      </c>
      <c r="ID26" s="36">
        <f t="shared" si="0"/>
        <v>0</v>
      </c>
      <c r="IE26" s="36">
        <f t="shared" si="1"/>
        <v>0</v>
      </c>
      <c r="IF26" s="36">
        <f t="shared" si="1"/>
        <v>0</v>
      </c>
      <c r="IG26" s="36">
        <f t="shared" si="1"/>
        <v>0</v>
      </c>
      <c r="IH26" s="36">
        <f t="shared" si="1"/>
        <v>0</v>
      </c>
      <c r="II26" s="36">
        <f t="shared" si="111"/>
        <v>0</v>
      </c>
      <c r="IJ26" s="36">
        <f t="shared" si="111"/>
        <v>0</v>
      </c>
      <c r="IK26" s="36">
        <f t="shared" si="111"/>
        <v>0</v>
      </c>
      <c r="IL26" s="36">
        <f t="shared" si="111"/>
        <v>0</v>
      </c>
      <c r="IM26" s="36">
        <f t="shared" si="112"/>
        <v>0</v>
      </c>
      <c r="IN26" s="36">
        <f t="shared" si="113"/>
        <v>0</v>
      </c>
    </row>
    <row r="27" spans="1:248" s="22" customFormat="1" ht="12.75" customHeight="1" x14ac:dyDescent="0.2">
      <c r="A27" s="37">
        <v>16</v>
      </c>
      <c r="B27" s="46" t="s">
        <v>91</v>
      </c>
      <c r="C27" s="36"/>
      <c r="D27" s="36">
        <f t="shared" si="2"/>
        <v>0</v>
      </c>
      <c r="E27" s="36"/>
      <c r="F27" s="36">
        <f t="shared" si="3"/>
        <v>0</v>
      </c>
      <c r="G27" s="36"/>
      <c r="H27" s="36">
        <f t="shared" si="4"/>
        <v>0</v>
      </c>
      <c r="I27" s="36">
        <v>0</v>
      </c>
      <c r="J27" s="36">
        <f t="shared" si="5"/>
        <v>0</v>
      </c>
      <c r="K27" s="36">
        <v>0</v>
      </c>
      <c r="L27" s="36">
        <f t="shared" si="6"/>
        <v>0</v>
      </c>
      <c r="M27" s="36">
        <v>0</v>
      </c>
      <c r="N27" s="36">
        <f t="shared" si="7"/>
        <v>0</v>
      </c>
      <c r="O27" s="36"/>
      <c r="P27" s="36">
        <f t="shared" si="8"/>
        <v>0</v>
      </c>
      <c r="Q27" s="36"/>
      <c r="R27" s="36">
        <f t="shared" si="9"/>
        <v>0</v>
      </c>
      <c r="S27" s="36"/>
      <c r="T27" s="36">
        <f t="shared" si="10"/>
        <v>0</v>
      </c>
      <c r="U27" s="36"/>
      <c r="V27" s="36">
        <f t="shared" si="11"/>
        <v>0</v>
      </c>
      <c r="W27" s="36"/>
      <c r="X27" s="36">
        <f t="shared" si="12"/>
        <v>0</v>
      </c>
      <c r="Y27" s="36"/>
      <c r="Z27" s="36">
        <f t="shared" si="13"/>
        <v>0</v>
      </c>
      <c r="AA27" s="36"/>
      <c r="AB27" s="36">
        <f t="shared" si="14"/>
        <v>0</v>
      </c>
      <c r="AC27" s="36"/>
      <c r="AD27" s="36">
        <f t="shared" si="15"/>
        <v>0</v>
      </c>
      <c r="AE27" s="36"/>
      <c r="AF27" s="36">
        <f t="shared" si="16"/>
        <v>0</v>
      </c>
      <c r="AG27" s="36"/>
      <c r="AH27" s="36">
        <f t="shared" si="17"/>
        <v>0</v>
      </c>
      <c r="AI27" s="36"/>
      <c r="AJ27" s="36">
        <f t="shared" si="18"/>
        <v>0</v>
      </c>
      <c r="AK27" s="36"/>
      <c r="AL27" s="36">
        <f t="shared" si="19"/>
        <v>0</v>
      </c>
      <c r="AM27" s="36"/>
      <c r="AN27" s="36">
        <f t="shared" si="20"/>
        <v>0</v>
      </c>
      <c r="AO27" s="36"/>
      <c r="AP27" s="36">
        <f t="shared" si="21"/>
        <v>0</v>
      </c>
      <c r="AQ27" s="36"/>
      <c r="AR27" s="36">
        <f t="shared" si="22"/>
        <v>0</v>
      </c>
      <c r="AS27" s="36"/>
      <c r="AT27" s="36">
        <f t="shared" si="23"/>
        <v>0</v>
      </c>
      <c r="AU27" s="36"/>
      <c r="AV27" s="36">
        <f t="shared" si="24"/>
        <v>0</v>
      </c>
      <c r="AW27" s="36"/>
      <c r="AX27" s="36">
        <f t="shared" si="25"/>
        <v>0</v>
      </c>
      <c r="AY27" s="36"/>
      <c r="AZ27" s="36">
        <f t="shared" si="26"/>
        <v>0</v>
      </c>
      <c r="BA27" s="36"/>
      <c r="BB27" s="36">
        <f t="shared" si="27"/>
        <v>0</v>
      </c>
      <c r="BC27" s="36"/>
      <c r="BD27" s="36">
        <f t="shared" si="28"/>
        <v>0</v>
      </c>
      <c r="BE27" s="36"/>
      <c r="BF27" s="36">
        <f t="shared" si="29"/>
        <v>0</v>
      </c>
      <c r="BG27" s="36"/>
      <c r="BH27" s="36">
        <f t="shared" si="30"/>
        <v>0</v>
      </c>
      <c r="BI27" s="36"/>
      <c r="BJ27" s="36">
        <f t="shared" si="31"/>
        <v>0</v>
      </c>
      <c r="BK27" s="36"/>
      <c r="BL27" s="36">
        <f t="shared" si="32"/>
        <v>0</v>
      </c>
      <c r="BM27" s="36"/>
      <c r="BN27" s="36">
        <f t="shared" si="33"/>
        <v>0</v>
      </c>
      <c r="BO27" s="36"/>
      <c r="BP27" s="36">
        <f t="shared" si="34"/>
        <v>0</v>
      </c>
      <c r="BQ27" s="36"/>
      <c r="BR27" s="36">
        <f t="shared" si="35"/>
        <v>0</v>
      </c>
      <c r="BS27" s="36"/>
      <c r="BT27" s="36">
        <f t="shared" si="36"/>
        <v>0</v>
      </c>
      <c r="BU27" s="36"/>
      <c r="BV27" s="36">
        <f t="shared" si="37"/>
        <v>0</v>
      </c>
      <c r="BW27" s="36"/>
      <c r="BX27" s="36">
        <f t="shared" si="38"/>
        <v>0</v>
      </c>
      <c r="BY27" s="36"/>
      <c r="BZ27" s="36">
        <f t="shared" si="39"/>
        <v>0</v>
      </c>
      <c r="CA27" s="36"/>
      <c r="CB27" s="36">
        <f t="shared" si="40"/>
        <v>0</v>
      </c>
      <c r="CC27" s="36"/>
      <c r="CD27" s="36">
        <f t="shared" si="41"/>
        <v>0</v>
      </c>
      <c r="CE27" s="36"/>
      <c r="CF27" s="36">
        <f t="shared" si="42"/>
        <v>0</v>
      </c>
      <c r="CG27" s="36"/>
      <c r="CH27" s="36">
        <f t="shared" si="43"/>
        <v>0</v>
      </c>
      <c r="CI27" s="36"/>
      <c r="CJ27" s="36">
        <f t="shared" si="44"/>
        <v>0</v>
      </c>
      <c r="CK27" s="36"/>
      <c r="CL27" s="36">
        <f t="shared" si="45"/>
        <v>0</v>
      </c>
      <c r="CM27" s="36"/>
      <c r="CN27" s="36">
        <f t="shared" si="46"/>
        <v>0</v>
      </c>
      <c r="CO27" s="36"/>
      <c r="CP27" s="36">
        <f t="shared" si="47"/>
        <v>0</v>
      </c>
      <c r="CQ27" s="36"/>
      <c r="CR27" s="36">
        <f t="shared" si="48"/>
        <v>0</v>
      </c>
      <c r="CS27" s="36"/>
      <c r="CT27" s="36">
        <f t="shared" si="49"/>
        <v>0</v>
      </c>
      <c r="CU27" s="36"/>
      <c r="CV27" s="36">
        <f t="shared" si="50"/>
        <v>0</v>
      </c>
      <c r="CW27" s="36"/>
      <c r="CX27" s="36">
        <f t="shared" si="51"/>
        <v>0</v>
      </c>
      <c r="CY27" s="36"/>
      <c r="CZ27" s="36">
        <f t="shared" si="52"/>
        <v>0</v>
      </c>
      <c r="DA27" s="36"/>
      <c r="DB27" s="36">
        <f t="shared" si="53"/>
        <v>0</v>
      </c>
      <c r="DC27" s="36"/>
      <c r="DD27" s="36">
        <f t="shared" si="54"/>
        <v>0</v>
      </c>
      <c r="DE27" s="36"/>
      <c r="DF27" s="36">
        <f t="shared" si="55"/>
        <v>0</v>
      </c>
      <c r="DG27" s="36"/>
      <c r="DH27" s="36">
        <f t="shared" si="56"/>
        <v>0</v>
      </c>
      <c r="DI27" s="36"/>
      <c r="DJ27" s="36">
        <f t="shared" si="57"/>
        <v>0</v>
      </c>
      <c r="DK27" s="36"/>
      <c r="DL27" s="36">
        <f t="shared" si="58"/>
        <v>0</v>
      </c>
      <c r="DM27" s="36"/>
      <c r="DN27" s="36">
        <f t="shared" si="59"/>
        <v>0</v>
      </c>
      <c r="DO27" s="36"/>
      <c r="DP27" s="36">
        <f t="shared" si="60"/>
        <v>0</v>
      </c>
      <c r="DQ27" s="36"/>
      <c r="DR27" s="36">
        <f t="shared" si="61"/>
        <v>0</v>
      </c>
      <c r="DS27" s="36"/>
      <c r="DT27" s="36">
        <f t="shared" si="62"/>
        <v>0</v>
      </c>
      <c r="DU27" s="36"/>
      <c r="DV27" s="36">
        <f t="shared" si="63"/>
        <v>0</v>
      </c>
      <c r="DW27" s="36">
        <v>0</v>
      </c>
      <c r="DX27" s="36">
        <f t="shared" si="64"/>
        <v>0</v>
      </c>
      <c r="DY27" s="36">
        <v>0</v>
      </c>
      <c r="DZ27" s="36">
        <f t="shared" si="65"/>
        <v>0</v>
      </c>
      <c r="EA27" s="36">
        <v>0</v>
      </c>
      <c r="EB27" s="36">
        <f t="shared" si="66"/>
        <v>0</v>
      </c>
      <c r="EC27" s="36">
        <v>0</v>
      </c>
      <c r="ED27" s="36">
        <f t="shared" si="67"/>
        <v>0</v>
      </c>
      <c r="EE27" s="36"/>
      <c r="EF27" s="36">
        <f t="shared" si="68"/>
        <v>0</v>
      </c>
      <c r="EG27" s="36"/>
      <c r="EH27" s="36">
        <f t="shared" si="69"/>
        <v>0</v>
      </c>
      <c r="EI27" s="36"/>
      <c r="EJ27" s="36">
        <f t="shared" si="70"/>
        <v>0</v>
      </c>
      <c r="EK27" s="36"/>
      <c r="EL27" s="36">
        <f t="shared" si="71"/>
        <v>0</v>
      </c>
      <c r="EM27" s="36"/>
      <c r="EN27" s="36">
        <f t="shared" si="72"/>
        <v>0</v>
      </c>
      <c r="EO27" s="36"/>
      <c r="EP27" s="36">
        <f t="shared" si="73"/>
        <v>0</v>
      </c>
      <c r="EQ27" s="36"/>
      <c r="ER27" s="36">
        <f t="shared" si="74"/>
        <v>0</v>
      </c>
      <c r="ES27" s="36"/>
      <c r="ET27" s="36">
        <f t="shared" si="75"/>
        <v>0</v>
      </c>
      <c r="EU27" s="36"/>
      <c r="EV27" s="36">
        <f t="shared" si="76"/>
        <v>0</v>
      </c>
      <c r="EW27" s="36"/>
      <c r="EX27" s="36">
        <f t="shared" si="77"/>
        <v>0</v>
      </c>
      <c r="EY27" s="36"/>
      <c r="EZ27" s="36">
        <f t="shared" si="78"/>
        <v>0</v>
      </c>
      <c r="FA27" s="36"/>
      <c r="FB27" s="36">
        <f t="shared" si="79"/>
        <v>0</v>
      </c>
      <c r="FC27" s="36"/>
      <c r="FD27" s="36">
        <f t="shared" si="80"/>
        <v>0</v>
      </c>
      <c r="FE27" s="36"/>
      <c r="FF27" s="36">
        <f t="shared" si="81"/>
        <v>0</v>
      </c>
      <c r="FG27" s="36"/>
      <c r="FH27" s="36">
        <f t="shared" si="82"/>
        <v>0</v>
      </c>
      <c r="FI27" s="36"/>
      <c r="FJ27" s="36">
        <f t="shared" si="83"/>
        <v>0</v>
      </c>
      <c r="FK27" s="36"/>
      <c r="FL27" s="36">
        <f t="shared" si="84"/>
        <v>0</v>
      </c>
      <c r="FM27" s="36"/>
      <c r="FN27" s="36">
        <f t="shared" si="85"/>
        <v>0</v>
      </c>
      <c r="FO27" s="36"/>
      <c r="FP27" s="36">
        <f t="shared" si="86"/>
        <v>0</v>
      </c>
      <c r="FQ27" s="36"/>
      <c r="FR27" s="36"/>
      <c r="FS27" s="36"/>
      <c r="FT27" s="36">
        <f t="shared" si="87"/>
        <v>0</v>
      </c>
      <c r="FU27" s="36"/>
      <c r="FV27" s="36">
        <f t="shared" si="88"/>
        <v>0</v>
      </c>
      <c r="FW27" s="36"/>
      <c r="FX27" s="36">
        <f t="shared" si="89"/>
        <v>0</v>
      </c>
      <c r="FY27" s="36"/>
      <c r="FZ27" s="36">
        <f t="shared" si="90"/>
        <v>0</v>
      </c>
      <c r="GA27" s="36"/>
      <c r="GB27" s="36">
        <f t="shared" si="91"/>
        <v>0</v>
      </c>
      <c r="GC27" s="36"/>
      <c r="GD27" s="36">
        <f t="shared" si="92"/>
        <v>0</v>
      </c>
      <c r="GE27" s="36"/>
      <c r="GF27" s="36">
        <f t="shared" si="93"/>
        <v>0</v>
      </c>
      <c r="GG27" s="36"/>
      <c r="GH27" s="36">
        <f t="shared" si="94"/>
        <v>0</v>
      </c>
      <c r="GI27" s="36"/>
      <c r="GJ27" s="36">
        <f t="shared" si="95"/>
        <v>0</v>
      </c>
      <c r="GK27" s="36"/>
      <c r="GL27" s="36">
        <f t="shared" si="96"/>
        <v>0</v>
      </c>
      <c r="GM27" s="36"/>
      <c r="GN27" s="36">
        <f t="shared" si="97"/>
        <v>0</v>
      </c>
      <c r="GO27" s="36"/>
      <c r="GP27" s="36">
        <f t="shared" si="98"/>
        <v>0</v>
      </c>
      <c r="GQ27" s="36"/>
      <c r="GR27" s="36">
        <f t="shared" si="99"/>
        <v>0</v>
      </c>
      <c r="GS27" s="36"/>
      <c r="GT27" s="36">
        <f t="shared" si="100"/>
        <v>0</v>
      </c>
      <c r="GU27" s="36"/>
      <c r="GV27" s="36">
        <f t="shared" si="101"/>
        <v>0</v>
      </c>
      <c r="GW27" s="36"/>
      <c r="GX27" s="36">
        <f t="shared" si="102"/>
        <v>0</v>
      </c>
      <c r="GY27" s="36"/>
      <c r="GZ27" s="36">
        <f t="shared" si="103"/>
        <v>0</v>
      </c>
      <c r="HA27" s="36"/>
      <c r="HB27" s="36">
        <f t="shared" si="104"/>
        <v>0</v>
      </c>
      <c r="HC27" s="36"/>
      <c r="HD27" s="36">
        <f t="shared" si="105"/>
        <v>0</v>
      </c>
      <c r="HE27" s="36"/>
      <c r="HF27" s="36">
        <f t="shared" si="106"/>
        <v>0</v>
      </c>
      <c r="HG27" s="36"/>
      <c r="HH27" s="36">
        <f t="shared" si="107"/>
        <v>0</v>
      </c>
      <c r="HI27" s="36"/>
      <c r="HJ27" s="36">
        <f t="shared" si="108"/>
        <v>0</v>
      </c>
      <c r="HK27" s="36"/>
      <c r="HL27" s="36">
        <f t="shared" si="109"/>
        <v>0</v>
      </c>
      <c r="HM27" s="36"/>
      <c r="HN27" s="36">
        <f t="shared" si="110"/>
        <v>0</v>
      </c>
      <c r="HO27" s="36">
        <f t="shared" si="0"/>
        <v>0</v>
      </c>
      <c r="HP27" s="36">
        <f t="shared" si="0"/>
        <v>0</v>
      </c>
      <c r="HQ27" s="36">
        <f t="shared" si="0"/>
        <v>0</v>
      </c>
      <c r="HR27" s="36">
        <f t="shared" si="0"/>
        <v>0</v>
      </c>
      <c r="HS27" s="36">
        <f t="shared" si="0"/>
        <v>0</v>
      </c>
      <c r="HT27" s="36">
        <f t="shared" si="0"/>
        <v>0</v>
      </c>
      <c r="HU27" s="36">
        <f t="shared" si="0"/>
        <v>0</v>
      </c>
      <c r="HV27" s="36">
        <f t="shared" si="0"/>
        <v>0</v>
      </c>
      <c r="HW27" s="36">
        <f t="shared" si="0"/>
        <v>0</v>
      </c>
      <c r="HX27" s="36">
        <f t="shared" si="0"/>
        <v>0</v>
      </c>
      <c r="HY27" s="36">
        <f t="shared" si="0"/>
        <v>0</v>
      </c>
      <c r="HZ27" s="36">
        <f t="shared" si="0"/>
        <v>0</v>
      </c>
      <c r="IA27" s="36">
        <f t="shared" si="0"/>
        <v>0</v>
      </c>
      <c r="IB27" s="36">
        <f t="shared" si="0"/>
        <v>0</v>
      </c>
      <c r="IC27" s="36">
        <f t="shared" si="0"/>
        <v>0</v>
      </c>
      <c r="ID27" s="36">
        <f t="shared" ref="ID27:ID29" si="114">R27+AL27+BF27+BZ27+CT27+DN27+EH27+FB27+FV27+GP27+HJ27</f>
        <v>0</v>
      </c>
      <c r="IE27" s="36">
        <f t="shared" si="1"/>
        <v>0</v>
      </c>
      <c r="IF27" s="36">
        <f t="shared" si="1"/>
        <v>0</v>
      </c>
      <c r="IG27" s="36">
        <f t="shared" si="1"/>
        <v>0</v>
      </c>
      <c r="IH27" s="36">
        <f t="shared" si="1"/>
        <v>0</v>
      </c>
      <c r="II27" s="36">
        <f t="shared" si="111"/>
        <v>0</v>
      </c>
      <c r="IJ27" s="36">
        <f t="shared" si="111"/>
        <v>0</v>
      </c>
      <c r="IK27" s="36">
        <f t="shared" si="111"/>
        <v>0</v>
      </c>
      <c r="IL27" s="36">
        <f t="shared" si="111"/>
        <v>0</v>
      </c>
      <c r="IM27" s="36">
        <f t="shared" si="112"/>
        <v>0</v>
      </c>
      <c r="IN27" s="36">
        <f t="shared" si="113"/>
        <v>0</v>
      </c>
    </row>
    <row r="28" spans="1:248" s="22" customFormat="1" ht="12.75" customHeight="1" x14ac:dyDescent="0.2">
      <c r="A28" s="37">
        <v>17</v>
      </c>
      <c r="B28" s="46" t="s">
        <v>92</v>
      </c>
      <c r="C28" s="36"/>
      <c r="D28" s="36">
        <f t="shared" si="2"/>
        <v>0</v>
      </c>
      <c r="E28" s="36"/>
      <c r="F28" s="36">
        <f t="shared" si="3"/>
        <v>0</v>
      </c>
      <c r="G28" s="36"/>
      <c r="H28" s="36">
        <f t="shared" si="4"/>
        <v>0</v>
      </c>
      <c r="I28" s="36">
        <v>78</v>
      </c>
      <c r="J28" s="36">
        <f t="shared" si="5"/>
        <v>9699768</v>
      </c>
      <c r="K28" s="36">
        <v>0</v>
      </c>
      <c r="L28" s="36">
        <f t="shared" si="6"/>
        <v>0</v>
      </c>
      <c r="M28" s="36">
        <v>60</v>
      </c>
      <c r="N28" s="36">
        <f t="shared" si="7"/>
        <v>8527680</v>
      </c>
      <c r="O28" s="36"/>
      <c r="P28" s="36">
        <f t="shared" si="8"/>
        <v>0</v>
      </c>
      <c r="Q28" s="36"/>
      <c r="R28" s="36">
        <f t="shared" si="9"/>
        <v>0</v>
      </c>
      <c r="S28" s="36"/>
      <c r="T28" s="36">
        <f t="shared" si="10"/>
        <v>0</v>
      </c>
      <c r="U28" s="36"/>
      <c r="V28" s="36">
        <f t="shared" si="11"/>
        <v>0</v>
      </c>
      <c r="W28" s="36"/>
      <c r="X28" s="36">
        <f t="shared" si="12"/>
        <v>0</v>
      </c>
      <c r="Y28" s="36"/>
      <c r="Z28" s="36">
        <f t="shared" si="13"/>
        <v>0</v>
      </c>
      <c r="AA28" s="36"/>
      <c r="AB28" s="36">
        <f t="shared" si="14"/>
        <v>0</v>
      </c>
      <c r="AC28" s="36"/>
      <c r="AD28" s="36">
        <f t="shared" si="15"/>
        <v>0</v>
      </c>
      <c r="AE28" s="36"/>
      <c r="AF28" s="36">
        <f t="shared" si="16"/>
        <v>0</v>
      </c>
      <c r="AG28" s="36"/>
      <c r="AH28" s="36">
        <f t="shared" si="17"/>
        <v>0</v>
      </c>
      <c r="AI28" s="36"/>
      <c r="AJ28" s="36">
        <f t="shared" si="18"/>
        <v>0</v>
      </c>
      <c r="AK28" s="36"/>
      <c r="AL28" s="36">
        <f t="shared" si="19"/>
        <v>0</v>
      </c>
      <c r="AM28" s="36"/>
      <c r="AN28" s="36">
        <f t="shared" si="20"/>
        <v>0</v>
      </c>
      <c r="AO28" s="36"/>
      <c r="AP28" s="36">
        <f t="shared" si="21"/>
        <v>0</v>
      </c>
      <c r="AQ28" s="36"/>
      <c r="AR28" s="36">
        <f t="shared" si="22"/>
        <v>0</v>
      </c>
      <c r="AS28" s="36"/>
      <c r="AT28" s="36">
        <f t="shared" si="23"/>
        <v>0</v>
      </c>
      <c r="AU28" s="36"/>
      <c r="AV28" s="36">
        <f t="shared" si="24"/>
        <v>0</v>
      </c>
      <c r="AW28" s="36"/>
      <c r="AX28" s="36">
        <f t="shared" si="25"/>
        <v>0</v>
      </c>
      <c r="AY28" s="36"/>
      <c r="AZ28" s="36">
        <f t="shared" si="26"/>
        <v>0</v>
      </c>
      <c r="BA28" s="36"/>
      <c r="BB28" s="36">
        <f t="shared" si="27"/>
        <v>0</v>
      </c>
      <c r="BC28" s="36"/>
      <c r="BD28" s="36">
        <f t="shared" si="28"/>
        <v>0</v>
      </c>
      <c r="BE28" s="36"/>
      <c r="BF28" s="36">
        <f t="shared" si="29"/>
        <v>0</v>
      </c>
      <c r="BG28" s="36"/>
      <c r="BH28" s="36">
        <f t="shared" si="30"/>
        <v>0</v>
      </c>
      <c r="BI28" s="36"/>
      <c r="BJ28" s="36">
        <f t="shared" si="31"/>
        <v>0</v>
      </c>
      <c r="BK28" s="36"/>
      <c r="BL28" s="36">
        <f t="shared" si="32"/>
        <v>0</v>
      </c>
      <c r="BM28" s="36"/>
      <c r="BN28" s="36">
        <f t="shared" si="33"/>
        <v>0</v>
      </c>
      <c r="BO28" s="36"/>
      <c r="BP28" s="36">
        <f t="shared" si="34"/>
        <v>0</v>
      </c>
      <c r="BQ28" s="36"/>
      <c r="BR28" s="36">
        <f t="shared" si="35"/>
        <v>0</v>
      </c>
      <c r="BS28" s="36"/>
      <c r="BT28" s="36">
        <f t="shared" si="36"/>
        <v>0</v>
      </c>
      <c r="BU28" s="36"/>
      <c r="BV28" s="36">
        <f t="shared" si="37"/>
        <v>0</v>
      </c>
      <c r="BW28" s="36"/>
      <c r="BX28" s="36">
        <f t="shared" si="38"/>
        <v>0</v>
      </c>
      <c r="BY28" s="36"/>
      <c r="BZ28" s="36">
        <f t="shared" si="39"/>
        <v>0</v>
      </c>
      <c r="CA28" s="36"/>
      <c r="CB28" s="36">
        <f t="shared" si="40"/>
        <v>0</v>
      </c>
      <c r="CC28" s="36"/>
      <c r="CD28" s="36">
        <f t="shared" si="41"/>
        <v>0</v>
      </c>
      <c r="CE28" s="36"/>
      <c r="CF28" s="36">
        <f t="shared" si="42"/>
        <v>0</v>
      </c>
      <c r="CG28" s="36"/>
      <c r="CH28" s="36">
        <f t="shared" si="43"/>
        <v>0</v>
      </c>
      <c r="CI28" s="36"/>
      <c r="CJ28" s="36">
        <f t="shared" si="44"/>
        <v>0</v>
      </c>
      <c r="CK28" s="36"/>
      <c r="CL28" s="36">
        <f t="shared" si="45"/>
        <v>0</v>
      </c>
      <c r="CM28" s="36"/>
      <c r="CN28" s="36">
        <f t="shared" si="46"/>
        <v>0</v>
      </c>
      <c r="CO28" s="36"/>
      <c r="CP28" s="36">
        <f t="shared" si="47"/>
        <v>0</v>
      </c>
      <c r="CQ28" s="36"/>
      <c r="CR28" s="36">
        <f t="shared" si="48"/>
        <v>0</v>
      </c>
      <c r="CS28" s="36"/>
      <c r="CT28" s="36">
        <f t="shared" si="49"/>
        <v>0</v>
      </c>
      <c r="CU28" s="36"/>
      <c r="CV28" s="36">
        <f t="shared" si="50"/>
        <v>0</v>
      </c>
      <c r="CW28" s="36"/>
      <c r="CX28" s="36">
        <f t="shared" si="51"/>
        <v>0</v>
      </c>
      <c r="CY28" s="36"/>
      <c r="CZ28" s="36">
        <f t="shared" si="52"/>
        <v>0</v>
      </c>
      <c r="DA28" s="36"/>
      <c r="DB28" s="36">
        <f t="shared" si="53"/>
        <v>0</v>
      </c>
      <c r="DC28" s="36"/>
      <c r="DD28" s="36">
        <f t="shared" si="54"/>
        <v>0</v>
      </c>
      <c r="DE28" s="36"/>
      <c r="DF28" s="36">
        <f t="shared" si="55"/>
        <v>0</v>
      </c>
      <c r="DG28" s="36"/>
      <c r="DH28" s="36">
        <f t="shared" si="56"/>
        <v>0</v>
      </c>
      <c r="DI28" s="36"/>
      <c r="DJ28" s="36">
        <f t="shared" si="57"/>
        <v>0</v>
      </c>
      <c r="DK28" s="36"/>
      <c r="DL28" s="36">
        <f t="shared" si="58"/>
        <v>0</v>
      </c>
      <c r="DM28" s="36"/>
      <c r="DN28" s="36">
        <f t="shared" si="59"/>
        <v>0</v>
      </c>
      <c r="DO28" s="36"/>
      <c r="DP28" s="36">
        <f t="shared" si="60"/>
        <v>0</v>
      </c>
      <c r="DQ28" s="36"/>
      <c r="DR28" s="36">
        <f t="shared" si="61"/>
        <v>0</v>
      </c>
      <c r="DS28" s="36"/>
      <c r="DT28" s="36">
        <f t="shared" si="62"/>
        <v>0</v>
      </c>
      <c r="DU28" s="36"/>
      <c r="DV28" s="36">
        <f t="shared" si="63"/>
        <v>0</v>
      </c>
      <c r="DW28" s="36">
        <v>0</v>
      </c>
      <c r="DX28" s="36">
        <f t="shared" si="64"/>
        <v>0</v>
      </c>
      <c r="DY28" s="36">
        <v>10</v>
      </c>
      <c r="DZ28" s="36">
        <f t="shared" si="65"/>
        <v>1097280</v>
      </c>
      <c r="EA28" s="36">
        <v>0</v>
      </c>
      <c r="EB28" s="36">
        <f t="shared" si="66"/>
        <v>0</v>
      </c>
      <c r="EC28" s="36">
        <v>0</v>
      </c>
      <c r="ED28" s="36">
        <f t="shared" si="67"/>
        <v>0</v>
      </c>
      <c r="EE28" s="36"/>
      <c r="EF28" s="36">
        <f t="shared" si="68"/>
        <v>0</v>
      </c>
      <c r="EG28" s="36"/>
      <c r="EH28" s="36">
        <f t="shared" si="69"/>
        <v>0</v>
      </c>
      <c r="EI28" s="36"/>
      <c r="EJ28" s="36">
        <f t="shared" si="70"/>
        <v>0</v>
      </c>
      <c r="EK28" s="36"/>
      <c r="EL28" s="36">
        <f t="shared" si="71"/>
        <v>0</v>
      </c>
      <c r="EM28" s="36"/>
      <c r="EN28" s="36">
        <f t="shared" si="72"/>
        <v>0</v>
      </c>
      <c r="EO28" s="36"/>
      <c r="EP28" s="36">
        <f t="shared" si="73"/>
        <v>0</v>
      </c>
      <c r="EQ28" s="36"/>
      <c r="ER28" s="36">
        <f t="shared" si="74"/>
        <v>0</v>
      </c>
      <c r="ES28" s="36"/>
      <c r="ET28" s="36">
        <f t="shared" si="75"/>
        <v>0</v>
      </c>
      <c r="EU28" s="36"/>
      <c r="EV28" s="36">
        <f t="shared" si="76"/>
        <v>0</v>
      </c>
      <c r="EW28" s="36"/>
      <c r="EX28" s="36">
        <f t="shared" si="77"/>
        <v>0</v>
      </c>
      <c r="EY28" s="36"/>
      <c r="EZ28" s="36">
        <f t="shared" si="78"/>
        <v>0</v>
      </c>
      <c r="FA28" s="36"/>
      <c r="FB28" s="36">
        <f t="shared" si="79"/>
        <v>0</v>
      </c>
      <c r="FC28" s="36"/>
      <c r="FD28" s="36">
        <f t="shared" si="80"/>
        <v>0</v>
      </c>
      <c r="FE28" s="36"/>
      <c r="FF28" s="36">
        <f t="shared" si="81"/>
        <v>0</v>
      </c>
      <c r="FG28" s="36"/>
      <c r="FH28" s="36">
        <f t="shared" si="82"/>
        <v>0</v>
      </c>
      <c r="FI28" s="36"/>
      <c r="FJ28" s="36">
        <f t="shared" si="83"/>
        <v>0</v>
      </c>
      <c r="FK28" s="36"/>
      <c r="FL28" s="36">
        <f t="shared" si="84"/>
        <v>0</v>
      </c>
      <c r="FM28" s="36"/>
      <c r="FN28" s="36">
        <f t="shared" si="85"/>
        <v>0</v>
      </c>
      <c r="FO28" s="36"/>
      <c r="FP28" s="36">
        <f t="shared" si="86"/>
        <v>0</v>
      </c>
      <c r="FQ28" s="36"/>
      <c r="FR28" s="36"/>
      <c r="FS28" s="36"/>
      <c r="FT28" s="36">
        <f t="shared" si="87"/>
        <v>0</v>
      </c>
      <c r="FU28" s="36"/>
      <c r="FV28" s="36">
        <f t="shared" si="88"/>
        <v>0</v>
      </c>
      <c r="FW28" s="36"/>
      <c r="FX28" s="36">
        <f t="shared" si="89"/>
        <v>0</v>
      </c>
      <c r="FY28" s="36"/>
      <c r="FZ28" s="36">
        <f t="shared" si="90"/>
        <v>0</v>
      </c>
      <c r="GA28" s="36"/>
      <c r="GB28" s="36">
        <f t="shared" si="91"/>
        <v>0</v>
      </c>
      <c r="GC28" s="36"/>
      <c r="GD28" s="36">
        <f t="shared" si="92"/>
        <v>0</v>
      </c>
      <c r="GE28" s="36"/>
      <c r="GF28" s="36">
        <f t="shared" si="93"/>
        <v>0</v>
      </c>
      <c r="GG28" s="36"/>
      <c r="GH28" s="36">
        <f t="shared" si="94"/>
        <v>0</v>
      </c>
      <c r="GI28" s="36"/>
      <c r="GJ28" s="36">
        <f t="shared" si="95"/>
        <v>0</v>
      </c>
      <c r="GK28" s="36"/>
      <c r="GL28" s="36">
        <f t="shared" si="96"/>
        <v>0</v>
      </c>
      <c r="GM28" s="36"/>
      <c r="GN28" s="36">
        <f t="shared" si="97"/>
        <v>0</v>
      </c>
      <c r="GO28" s="36"/>
      <c r="GP28" s="36">
        <f t="shared" si="98"/>
        <v>0</v>
      </c>
      <c r="GQ28" s="36"/>
      <c r="GR28" s="36">
        <f t="shared" si="99"/>
        <v>0</v>
      </c>
      <c r="GS28" s="36"/>
      <c r="GT28" s="36">
        <f t="shared" si="100"/>
        <v>0</v>
      </c>
      <c r="GU28" s="36"/>
      <c r="GV28" s="36">
        <f t="shared" si="101"/>
        <v>0</v>
      </c>
      <c r="GW28" s="36"/>
      <c r="GX28" s="36">
        <f t="shared" si="102"/>
        <v>0</v>
      </c>
      <c r="GY28" s="36"/>
      <c r="GZ28" s="36">
        <f t="shared" si="103"/>
        <v>0</v>
      </c>
      <c r="HA28" s="36"/>
      <c r="HB28" s="36">
        <f t="shared" si="104"/>
        <v>0</v>
      </c>
      <c r="HC28" s="36"/>
      <c r="HD28" s="36">
        <f t="shared" si="105"/>
        <v>0</v>
      </c>
      <c r="HE28" s="36"/>
      <c r="HF28" s="36">
        <f t="shared" si="106"/>
        <v>0</v>
      </c>
      <c r="HG28" s="36"/>
      <c r="HH28" s="36">
        <f t="shared" si="107"/>
        <v>0</v>
      </c>
      <c r="HI28" s="36"/>
      <c r="HJ28" s="36">
        <f t="shared" si="108"/>
        <v>0</v>
      </c>
      <c r="HK28" s="36"/>
      <c r="HL28" s="36">
        <f t="shared" si="109"/>
        <v>0</v>
      </c>
      <c r="HM28" s="36"/>
      <c r="HN28" s="36">
        <f t="shared" si="110"/>
        <v>0</v>
      </c>
      <c r="HO28" s="36">
        <f t="shared" ref="HO28:IC29" si="115">C28+W28+AQ28+BK28+CE28+CY28+DS28+EM28+FG28+GA28+GU28</f>
        <v>0</v>
      </c>
      <c r="HP28" s="36">
        <f t="shared" si="115"/>
        <v>0</v>
      </c>
      <c r="HQ28" s="36">
        <f t="shared" si="115"/>
        <v>0</v>
      </c>
      <c r="HR28" s="36">
        <f t="shared" si="115"/>
        <v>0</v>
      </c>
      <c r="HS28" s="36">
        <f t="shared" si="115"/>
        <v>0</v>
      </c>
      <c r="HT28" s="36">
        <f t="shared" si="115"/>
        <v>0</v>
      </c>
      <c r="HU28" s="36">
        <f t="shared" si="115"/>
        <v>88</v>
      </c>
      <c r="HV28" s="36">
        <f t="shared" si="115"/>
        <v>10797048</v>
      </c>
      <c r="HW28" s="36">
        <f t="shared" si="115"/>
        <v>0</v>
      </c>
      <c r="HX28" s="36">
        <f t="shared" si="115"/>
        <v>0</v>
      </c>
      <c r="HY28" s="36">
        <f t="shared" si="115"/>
        <v>60</v>
      </c>
      <c r="HZ28" s="36">
        <f t="shared" si="115"/>
        <v>8527680</v>
      </c>
      <c r="IA28" s="36">
        <f t="shared" si="115"/>
        <v>0</v>
      </c>
      <c r="IB28" s="36">
        <f t="shared" si="115"/>
        <v>0</v>
      </c>
      <c r="IC28" s="36">
        <f t="shared" si="115"/>
        <v>0</v>
      </c>
      <c r="ID28" s="36">
        <f t="shared" si="114"/>
        <v>0</v>
      </c>
      <c r="IE28" s="36">
        <f t="shared" si="1"/>
        <v>0</v>
      </c>
      <c r="IF28" s="36">
        <f t="shared" si="1"/>
        <v>0</v>
      </c>
      <c r="IG28" s="36">
        <f t="shared" si="1"/>
        <v>0</v>
      </c>
      <c r="IH28" s="36">
        <f t="shared" si="1"/>
        <v>0</v>
      </c>
      <c r="II28" s="36">
        <f t="shared" si="111"/>
        <v>0</v>
      </c>
      <c r="IJ28" s="36">
        <f t="shared" si="111"/>
        <v>0</v>
      </c>
      <c r="IK28" s="36">
        <f t="shared" si="111"/>
        <v>148</v>
      </c>
      <c r="IL28" s="36">
        <f t="shared" si="111"/>
        <v>19324728</v>
      </c>
      <c r="IM28" s="36">
        <f t="shared" si="112"/>
        <v>148</v>
      </c>
      <c r="IN28" s="36">
        <f t="shared" si="113"/>
        <v>19324728</v>
      </c>
    </row>
    <row r="29" spans="1:248" s="22" customFormat="1" ht="12.75" customHeight="1" x14ac:dyDescent="0.2">
      <c r="A29" s="37">
        <v>18</v>
      </c>
      <c r="B29" s="46" t="s">
        <v>93</v>
      </c>
      <c r="C29" s="36"/>
      <c r="D29" s="36">
        <f t="shared" si="2"/>
        <v>0</v>
      </c>
      <c r="E29" s="36"/>
      <c r="F29" s="36">
        <f t="shared" si="3"/>
        <v>0</v>
      </c>
      <c r="G29" s="36"/>
      <c r="H29" s="36">
        <f t="shared" si="4"/>
        <v>0</v>
      </c>
      <c r="I29" s="36">
        <v>0</v>
      </c>
      <c r="J29" s="36">
        <f t="shared" si="5"/>
        <v>0</v>
      </c>
      <c r="K29" s="36">
        <v>0</v>
      </c>
      <c r="L29" s="36">
        <f t="shared" si="6"/>
        <v>0</v>
      </c>
      <c r="M29" s="36">
        <v>0</v>
      </c>
      <c r="N29" s="36">
        <f t="shared" si="7"/>
        <v>0</v>
      </c>
      <c r="O29" s="36"/>
      <c r="P29" s="36">
        <f t="shared" si="8"/>
        <v>0</v>
      </c>
      <c r="Q29" s="36"/>
      <c r="R29" s="36">
        <f t="shared" si="9"/>
        <v>0</v>
      </c>
      <c r="S29" s="36"/>
      <c r="T29" s="36">
        <f t="shared" si="10"/>
        <v>0</v>
      </c>
      <c r="U29" s="36"/>
      <c r="V29" s="36">
        <f t="shared" si="11"/>
        <v>0</v>
      </c>
      <c r="W29" s="36"/>
      <c r="X29" s="36">
        <f t="shared" si="12"/>
        <v>0</v>
      </c>
      <c r="Y29" s="36"/>
      <c r="Z29" s="36">
        <f t="shared" si="13"/>
        <v>0</v>
      </c>
      <c r="AA29" s="36"/>
      <c r="AB29" s="36">
        <f t="shared" si="14"/>
        <v>0</v>
      </c>
      <c r="AC29" s="36"/>
      <c r="AD29" s="36">
        <f t="shared" si="15"/>
        <v>0</v>
      </c>
      <c r="AE29" s="36"/>
      <c r="AF29" s="36">
        <f t="shared" si="16"/>
        <v>0</v>
      </c>
      <c r="AG29" s="36"/>
      <c r="AH29" s="36">
        <f t="shared" si="17"/>
        <v>0</v>
      </c>
      <c r="AI29" s="36"/>
      <c r="AJ29" s="36">
        <f t="shared" si="18"/>
        <v>0</v>
      </c>
      <c r="AK29" s="36"/>
      <c r="AL29" s="36">
        <f t="shared" si="19"/>
        <v>0</v>
      </c>
      <c r="AM29" s="36"/>
      <c r="AN29" s="36">
        <f t="shared" si="20"/>
        <v>0</v>
      </c>
      <c r="AO29" s="36"/>
      <c r="AP29" s="36">
        <f t="shared" si="21"/>
        <v>0</v>
      </c>
      <c r="AQ29" s="36"/>
      <c r="AR29" s="36">
        <f t="shared" si="22"/>
        <v>0</v>
      </c>
      <c r="AS29" s="36"/>
      <c r="AT29" s="36">
        <f t="shared" si="23"/>
        <v>0</v>
      </c>
      <c r="AU29" s="36"/>
      <c r="AV29" s="36">
        <f t="shared" si="24"/>
        <v>0</v>
      </c>
      <c r="AW29" s="36"/>
      <c r="AX29" s="36">
        <f t="shared" si="25"/>
        <v>0</v>
      </c>
      <c r="AY29" s="36"/>
      <c r="AZ29" s="36">
        <f t="shared" si="26"/>
        <v>0</v>
      </c>
      <c r="BA29" s="36"/>
      <c r="BB29" s="36">
        <f t="shared" si="27"/>
        <v>0</v>
      </c>
      <c r="BC29" s="36"/>
      <c r="BD29" s="36">
        <f t="shared" si="28"/>
        <v>0</v>
      </c>
      <c r="BE29" s="36"/>
      <c r="BF29" s="36">
        <f t="shared" si="29"/>
        <v>0</v>
      </c>
      <c r="BG29" s="36"/>
      <c r="BH29" s="36">
        <f t="shared" si="30"/>
        <v>0</v>
      </c>
      <c r="BI29" s="36"/>
      <c r="BJ29" s="36">
        <f t="shared" si="31"/>
        <v>0</v>
      </c>
      <c r="BK29" s="36"/>
      <c r="BL29" s="36">
        <f t="shared" si="32"/>
        <v>0</v>
      </c>
      <c r="BM29" s="36"/>
      <c r="BN29" s="36">
        <f t="shared" si="33"/>
        <v>0</v>
      </c>
      <c r="BO29" s="36"/>
      <c r="BP29" s="36">
        <f t="shared" si="34"/>
        <v>0</v>
      </c>
      <c r="BQ29" s="36"/>
      <c r="BR29" s="36">
        <f t="shared" si="35"/>
        <v>0</v>
      </c>
      <c r="BS29" s="36"/>
      <c r="BT29" s="36">
        <f t="shared" si="36"/>
        <v>0</v>
      </c>
      <c r="BU29" s="36"/>
      <c r="BV29" s="36">
        <f t="shared" si="37"/>
        <v>0</v>
      </c>
      <c r="BW29" s="36"/>
      <c r="BX29" s="36">
        <f t="shared" si="38"/>
        <v>0</v>
      </c>
      <c r="BY29" s="36"/>
      <c r="BZ29" s="36">
        <f t="shared" si="39"/>
        <v>0</v>
      </c>
      <c r="CA29" s="36"/>
      <c r="CB29" s="36">
        <f t="shared" si="40"/>
        <v>0</v>
      </c>
      <c r="CC29" s="36"/>
      <c r="CD29" s="36">
        <f t="shared" si="41"/>
        <v>0</v>
      </c>
      <c r="CE29" s="36"/>
      <c r="CF29" s="36">
        <f t="shared" si="42"/>
        <v>0</v>
      </c>
      <c r="CG29" s="36"/>
      <c r="CH29" s="36">
        <f t="shared" si="43"/>
        <v>0</v>
      </c>
      <c r="CI29" s="36"/>
      <c r="CJ29" s="36">
        <f t="shared" si="44"/>
        <v>0</v>
      </c>
      <c r="CK29" s="36"/>
      <c r="CL29" s="36">
        <f t="shared" si="45"/>
        <v>0</v>
      </c>
      <c r="CM29" s="36"/>
      <c r="CN29" s="36">
        <f t="shared" si="46"/>
        <v>0</v>
      </c>
      <c r="CO29" s="36"/>
      <c r="CP29" s="36">
        <f t="shared" si="47"/>
        <v>0</v>
      </c>
      <c r="CQ29" s="36"/>
      <c r="CR29" s="36">
        <f t="shared" si="48"/>
        <v>0</v>
      </c>
      <c r="CS29" s="36"/>
      <c r="CT29" s="36">
        <f t="shared" si="49"/>
        <v>0</v>
      </c>
      <c r="CU29" s="36"/>
      <c r="CV29" s="36">
        <f t="shared" si="50"/>
        <v>0</v>
      </c>
      <c r="CW29" s="36"/>
      <c r="CX29" s="36">
        <f t="shared" si="51"/>
        <v>0</v>
      </c>
      <c r="CY29" s="36"/>
      <c r="CZ29" s="36">
        <f t="shared" si="52"/>
        <v>0</v>
      </c>
      <c r="DA29" s="36"/>
      <c r="DB29" s="36">
        <f t="shared" si="53"/>
        <v>0</v>
      </c>
      <c r="DC29" s="36"/>
      <c r="DD29" s="36">
        <f t="shared" si="54"/>
        <v>0</v>
      </c>
      <c r="DE29" s="36"/>
      <c r="DF29" s="36">
        <f t="shared" si="55"/>
        <v>0</v>
      </c>
      <c r="DG29" s="36"/>
      <c r="DH29" s="36">
        <f t="shared" si="56"/>
        <v>0</v>
      </c>
      <c r="DI29" s="36"/>
      <c r="DJ29" s="36">
        <f t="shared" si="57"/>
        <v>0</v>
      </c>
      <c r="DK29" s="36"/>
      <c r="DL29" s="36">
        <f t="shared" si="58"/>
        <v>0</v>
      </c>
      <c r="DM29" s="36"/>
      <c r="DN29" s="36">
        <f t="shared" si="59"/>
        <v>0</v>
      </c>
      <c r="DO29" s="36"/>
      <c r="DP29" s="36">
        <f t="shared" si="60"/>
        <v>0</v>
      </c>
      <c r="DQ29" s="36"/>
      <c r="DR29" s="36">
        <f t="shared" si="61"/>
        <v>0</v>
      </c>
      <c r="DS29" s="36"/>
      <c r="DT29" s="36">
        <f t="shared" si="62"/>
        <v>0</v>
      </c>
      <c r="DU29" s="36"/>
      <c r="DV29" s="36">
        <f t="shared" si="63"/>
        <v>0</v>
      </c>
      <c r="DW29" s="36">
        <v>0</v>
      </c>
      <c r="DX29" s="36">
        <f t="shared" si="64"/>
        <v>0</v>
      </c>
      <c r="DY29" s="36">
        <v>0</v>
      </c>
      <c r="DZ29" s="36">
        <f t="shared" si="65"/>
        <v>0</v>
      </c>
      <c r="EA29" s="36">
        <v>0</v>
      </c>
      <c r="EB29" s="36">
        <f t="shared" si="66"/>
        <v>0</v>
      </c>
      <c r="EC29" s="36">
        <v>0</v>
      </c>
      <c r="ED29" s="36">
        <f t="shared" si="67"/>
        <v>0</v>
      </c>
      <c r="EE29" s="36"/>
      <c r="EF29" s="36">
        <f t="shared" si="68"/>
        <v>0</v>
      </c>
      <c r="EG29" s="36"/>
      <c r="EH29" s="36">
        <f t="shared" si="69"/>
        <v>0</v>
      </c>
      <c r="EI29" s="36"/>
      <c r="EJ29" s="36">
        <f t="shared" si="70"/>
        <v>0</v>
      </c>
      <c r="EK29" s="36"/>
      <c r="EL29" s="36">
        <f t="shared" si="71"/>
        <v>0</v>
      </c>
      <c r="EM29" s="36"/>
      <c r="EN29" s="36">
        <f t="shared" si="72"/>
        <v>0</v>
      </c>
      <c r="EO29" s="36"/>
      <c r="EP29" s="36">
        <f t="shared" si="73"/>
        <v>0</v>
      </c>
      <c r="EQ29" s="36"/>
      <c r="ER29" s="36">
        <f t="shared" si="74"/>
        <v>0</v>
      </c>
      <c r="ES29" s="36"/>
      <c r="ET29" s="36">
        <f t="shared" si="75"/>
        <v>0</v>
      </c>
      <c r="EU29" s="36"/>
      <c r="EV29" s="36">
        <f t="shared" si="76"/>
        <v>0</v>
      </c>
      <c r="EW29" s="36"/>
      <c r="EX29" s="36">
        <f t="shared" si="77"/>
        <v>0</v>
      </c>
      <c r="EY29" s="36"/>
      <c r="EZ29" s="36">
        <f t="shared" si="78"/>
        <v>0</v>
      </c>
      <c r="FA29" s="36"/>
      <c r="FB29" s="36">
        <f t="shared" si="79"/>
        <v>0</v>
      </c>
      <c r="FC29" s="36"/>
      <c r="FD29" s="36">
        <f t="shared" si="80"/>
        <v>0</v>
      </c>
      <c r="FE29" s="36"/>
      <c r="FF29" s="36">
        <f t="shared" si="81"/>
        <v>0</v>
      </c>
      <c r="FG29" s="36"/>
      <c r="FH29" s="36">
        <f t="shared" si="82"/>
        <v>0</v>
      </c>
      <c r="FI29" s="36"/>
      <c r="FJ29" s="36">
        <f t="shared" si="83"/>
        <v>0</v>
      </c>
      <c r="FK29" s="36"/>
      <c r="FL29" s="36">
        <f t="shared" si="84"/>
        <v>0</v>
      </c>
      <c r="FM29" s="36"/>
      <c r="FN29" s="36">
        <f t="shared" si="85"/>
        <v>0</v>
      </c>
      <c r="FO29" s="36"/>
      <c r="FP29" s="36">
        <f t="shared" si="86"/>
        <v>0</v>
      </c>
      <c r="FQ29" s="36"/>
      <c r="FR29" s="36"/>
      <c r="FS29" s="36"/>
      <c r="FT29" s="36">
        <f t="shared" si="87"/>
        <v>0</v>
      </c>
      <c r="FU29" s="36"/>
      <c r="FV29" s="36">
        <f t="shared" si="88"/>
        <v>0</v>
      </c>
      <c r="FW29" s="36"/>
      <c r="FX29" s="36">
        <f t="shared" si="89"/>
        <v>0</v>
      </c>
      <c r="FY29" s="36"/>
      <c r="FZ29" s="36">
        <f t="shared" si="90"/>
        <v>0</v>
      </c>
      <c r="GA29" s="36"/>
      <c r="GB29" s="36">
        <f t="shared" si="91"/>
        <v>0</v>
      </c>
      <c r="GC29" s="36"/>
      <c r="GD29" s="36">
        <f t="shared" si="92"/>
        <v>0</v>
      </c>
      <c r="GE29" s="36"/>
      <c r="GF29" s="36">
        <f t="shared" si="93"/>
        <v>0</v>
      </c>
      <c r="GG29" s="36"/>
      <c r="GH29" s="36">
        <f t="shared" si="94"/>
        <v>0</v>
      </c>
      <c r="GI29" s="36"/>
      <c r="GJ29" s="36">
        <f t="shared" si="95"/>
        <v>0</v>
      </c>
      <c r="GK29" s="36"/>
      <c r="GL29" s="36">
        <f t="shared" si="96"/>
        <v>0</v>
      </c>
      <c r="GM29" s="36"/>
      <c r="GN29" s="36">
        <f t="shared" si="97"/>
        <v>0</v>
      </c>
      <c r="GO29" s="36"/>
      <c r="GP29" s="36">
        <f t="shared" si="98"/>
        <v>0</v>
      </c>
      <c r="GQ29" s="36"/>
      <c r="GR29" s="36">
        <f t="shared" si="99"/>
        <v>0</v>
      </c>
      <c r="GS29" s="36"/>
      <c r="GT29" s="36">
        <f t="shared" si="100"/>
        <v>0</v>
      </c>
      <c r="GU29" s="36"/>
      <c r="GV29" s="36">
        <f t="shared" si="101"/>
        <v>0</v>
      </c>
      <c r="GW29" s="36"/>
      <c r="GX29" s="36">
        <f t="shared" si="102"/>
        <v>0</v>
      </c>
      <c r="GY29" s="36"/>
      <c r="GZ29" s="36">
        <f t="shared" si="103"/>
        <v>0</v>
      </c>
      <c r="HA29" s="36"/>
      <c r="HB29" s="36">
        <f t="shared" si="104"/>
        <v>0</v>
      </c>
      <c r="HC29" s="36"/>
      <c r="HD29" s="36">
        <f t="shared" si="105"/>
        <v>0</v>
      </c>
      <c r="HE29" s="36"/>
      <c r="HF29" s="36">
        <f t="shared" si="106"/>
        <v>0</v>
      </c>
      <c r="HG29" s="36"/>
      <c r="HH29" s="36">
        <f t="shared" si="107"/>
        <v>0</v>
      </c>
      <c r="HI29" s="36"/>
      <c r="HJ29" s="36">
        <f t="shared" si="108"/>
        <v>0</v>
      </c>
      <c r="HK29" s="36"/>
      <c r="HL29" s="36">
        <f t="shared" si="109"/>
        <v>0</v>
      </c>
      <c r="HM29" s="36"/>
      <c r="HN29" s="36">
        <f t="shared" si="110"/>
        <v>0</v>
      </c>
      <c r="HO29" s="36">
        <f t="shared" si="115"/>
        <v>0</v>
      </c>
      <c r="HP29" s="36">
        <f t="shared" si="115"/>
        <v>0</v>
      </c>
      <c r="HQ29" s="36">
        <f t="shared" si="115"/>
        <v>0</v>
      </c>
      <c r="HR29" s="36">
        <f t="shared" si="115"/>
        <v>0</v>
      </c>
      <c r="HS29" s="36">
        <f t="shared" si="115"/>
        <v>0</v>
      </c>
      <c r="HT29" s="36">
        <f t="shared" si="115"/>
        <v>0</v>
      </c>
      <c r="HU29" s="36">
        <f t="shared" si="115"/>
        <v>0</v>
      </c>
      <c r="HV29" s="36">
        <f t="shared" si="115"/>
        <v>0</v>
      </c>
      <c r="HW29" s="36">
        <f t="shared" si="115"/>
        <v>0</v>
      </c>
      <c r="HX29" s="36">
        <f t="shared" si="115"/>
        <v>0</v>
      </c>
      <c r="HY29" s="36">
        <f t="shared" si="115"/>
        <v>0</v>
      </c>
      <c r="HZ29" s="36">
        <f t="shared" si="115"/>
        <v>0</v>
      </c>
      <c r="IA29" s="36">
        <f t="shared" si="115"/>
        <v>0</v>
      </c>
      <c r="IB29" s="36">
        <f t="shared" si="115"/>
        <v>0</v>
      </c>
      <c r="IC29" s="36">
        <f t="shared" si="115"/>
        <v>0</v>
      </c>
      <c r="ID29" s="36">
        <f t="shared" si="114"/>
        <v>0</v>
      </c>
      <c r="IE29" s="36">
        <f t="shared" si="1"/>
        <v>0</v>
      </c>
      <c r="IF29" s="36">
        <f t="shared" si="1"/>
        <v>0</v>
      </c>
      <c r="IG29" s="36">
        <f t="shared" si="1"/>
        <v>0</v>
      </c>
      <c r="IH29" s="36">
        <f t="shared" si="1"/>
        <v>0</v>
      </c>
      <c r="II29" s="36">
        <f t="shared" si="111"/>
        <v>0</v>
      </c>
      <c r="IJ29" s="36">
        <f t="shared" si="111"/>
        <v>0</v>
      </c>
      <c r="IK29" s="36">
        <f t="shared" si="111"/>
        <v>0</v>
      </c>
      <c r="IL29" s="36">
        <f t="shared" si="111"/>
        <v>0</v>
      </c>
      <c r="IM29" s="36">
        <f t="shared" si="112"/>
        <v>0</v>
      </c>
      <c r="IN29" s="36">
        <f t="shared" si="113"/>
        <v>0</v>
      </c>
    </row>
    <row r="30" spans="1:248" s="42" customFormat="1" ht="10.199999999999999" x14ac:dyDescent="0.2">
      <c r="A30" s="39">
        <v>2019</v>
      </c>
      <c r="B30" s="40" t="s">
        <v>94</v>
      </c>
      <c r="C30" s="41">
        <f>SUM(C12:C29)</f>
        <v>0</v>
      </c>
      <c r="D30" s="41">
        <f t="shared" ref="D30:BN30" si="116">SUM(D12:D29)</f>
        <v>0</v>
      </c>
      <c r="E30" s="41">
        <f>SUM(E12:E29)</f>
        <v>0</v>
      </c>
      <c r="F30" s="41">
        <f t="shared" si="116"/>
        <v>0</v>
      </c>
      <c r="G30" s="41">
        <f>SUM(G12:G29)</f>
        <v>0</v>
      </c>
      <c r="H30" s="41">
        <f t="shared" si="116"/>
        <v>0</v>
      </c>
      <c r="I30" s="41">
        <f t="shared" si="116"/>
        <v>196</v>
      </c>
      <c r="J30" s="41">
        <f t="shared" si="116"/>
        <v>24373776</v>
      </c>
      <c r="K30" s="41">
        <f t="shared" si="116"/>
        <v>0</v>
      </c>
      <c r="L30" s="41">
        <f t="shared" si="116"/>
        <v>0</v>
      </c>
      <c r="M30" s="41">
        <f t="shared" si="116"/>
        <v>60</v>
      </c>
      <c r="N30" s="41">
        <f t="shared" si="116"/>
        <v>8527680</v>
      </c>
      <c r="O30" s="41">
        <f>SUM(O12:O29)</f>
        <v>0</v>
      </c>
      <c r="P30" s="41">
        <f t="shared" si="116"/>
        <v>0</v>
      </c>
      <c r="Q30" s="41">
        <f>SUM(Q12:Q29)</f>
        <v>0</v>
      </c>
      <c r="R30" s="41">
        <f t="shared" si="116"/>
        <v>0</v>
      </c>
      <c r="S30" s="41">
        <f>SUM(S12:S29)</f>
        <v>0</v>
      </c>
      <c r="T30" s="41">
        <f t="shared" si="116"/>
        <v>0</v>
      </c>
      <c r="U30" s="41">
        <f>SUM(U12:U29)</f>
        <v>0</v>
      </c>
      <c r="V30" s="41">
        <f t="shared" si="116"/>
        <v>0</v>
      </c>
      <c r="W30" s="41">
        <f>SUM(W12:W29)</f>
        <v>0</v>
      </c>
      <c r="X30" s="41">
        <f t="shared" si="116"/>
        <v>0</v>
      </c>
      <c r="Y30" s="41">
        <f>SUM(Y12:Y29)</f>
        <v>0</v>
      </c>
      <c r="Z30" s="41">
        <f t="shared" si="116"/>
        <v>0</v>
      </c>
      <c r="AA30" s="41">
        <f>SUM(AA12:AA29)</f>
        <v>0</v>
      </c>
      <c r="AB30" s="41">
        <f t="shared" si="116"/>
        <v>0</v>
      </c>
      <c r="AC30" s="41">
        <f>SUM(AC12:AC29)</f>
        <v>0</v>
      </c>
      <c r="AD30" s="41">
        <f t="shared" si="116"/>
        <v>0</v>
      </c>
      <c r="AE30" s="41">
        <f>SUM(AE12:AE29)</f>
        <v>0</v>
      </c>
      <c r="AF30" s="41">
        <f t="shared" si="116"/>
        <v>0</v>
      </c>
      <c r="AG30" s="41">
        <f>SUM(AG12:AG29)</f>
        <v>0</v>
      </c>
      <c r="AH30" s="41">
        <f t="shared" si="116"/>
        <v>0</v>
      </c>
      <c r="AI30" s="41">
        <f>SUM(AI12:AI29)</f>
        <v>0</v>
      </c>
      <c r="AJ30" s="41">
        <f t="shared" si="116"/>
        <v>0</v>
      </c>
      <c r="AK30" s="41">
        <f>SUM(AK12:AK29)</f>
        <v>0</v>
      </c>
      <c r="AL30" s="41">
        <f t="shared" si="116"/>
        <v>0</v>
      </c>
      <c r="AM30" s="41">
        <f>SUM(AM12:AM29)</f>
        <v>0</v>
      </c>
      <c r="AN30" s="41">
        <f t="shared" si="116"/>
        <v>0</v>
      </c>
      <c r="AO30" s="41">
        <f>SUM(AO12:AO29)</f>
        <v>0</v>
      </c>
      <c r="AP30" s="41">
        <f t="shared" si="116"/>
        <v>0</v>
      </c>
      <c r="AQ30" s="41">
        <f>SUM(AQ12:AQ29)</f>
        <v>0</v>
      </c>
      <c r="AR30" s="41">
        <f t="shared" si="116"/>
        <v>0</v>
      </c>
      <c r="AS30" s="41">
        <f>SUM(AS12:AS29)</f>
        <v>0</v>
      </c>
      <c r="AT30" s="41">
        <f t="shared" si="116"/>
        <v>0</v>
      </c>
      <c r="AU30" s="41">
        <f>SUM(AU12:AU29)</f>
        <v>0</v>
      </c>
      <c r="AV30" s="41">
        <f t="shared" si="116"/>
        <v>0</v>
      </c>
      <c r="AW30" s="41">
        <f>SUM(AW12:AW29)</f>
        <v>0</v>
      </c>
      <c r="AX30" s="41">
        <f t="shared" si="116"/>
        <v>0</v>
      </c>
      <c r="AY30" s="41">
        <f>SUM(AY12:AY29)</f>
        <v>0</v>
      </c>
      <c r="AZ30" s="41">
        <f t="shared" si="116"/>
        <v>0</v>
      </c>
      <c r="BA30" s="41">
        <f>SUM(BA12:BA29)</f>
        <v>0</v>
      </c>
      <c r="BB30" s="41">
        <f t="shared" si="116"/>
        <v>0</v>
      </c>
      <c r="BC30" s="41">
        <f>SUM(BC12:BC29)</f>
        <v>0</v>
      </c>
      <c r="BD30" s="41">
        <f t="shared" si="116"/>
        <v>0</v>
      </c>
      <c r="BE30" s="41">
        <f>SUM(BE12:BE29)</f>
        <v>0</v>
      </c>
      <c r="BF30" s="41">
        <f t="shared" si="116"/>
        <v>0</v>
      </c>
      <c r="BG30" s="41">
        <f>SUM(BG12:BG29)</f>
        <v>0</v>
      </c>
      <c r="BH30" s="41">
        <f t="shared" si="116"/>
        <v>0</v>
      </c>
      <c r="BI30" s="41">
        <f>SUM(BI12:BI29)</f>
        <v>0</v>
      </c>
      <c r="BJ30" s="41">
        <f t="shared" si="116"/>
        <v>0</v>
      </c>
      <c r="BK30" s="41">
        <f>SUM(BK12:BK29)</f>
        <v>0</v>
      </c>
      <c r="BL30" s="41">
        <f t="shared" si="116"/>
        <v>0</v>
      </c>
      <c r="BM30" s="41">
        <f>SUM(BM12:BM29)</f>
        <v>0</v>
      </c>
      <c r="BN30" s="41">
        <f t="shared" si="116"/>
        <v>0</v>
      </c>
      <c r="BO30" s="41">
        <f>SUM(BO12:BO29)</f>
        <v>0</v>
      </c>
      <c r="BP30" s="41">
        <f t="shared" ref="BP30:EA30" si="117">SUM(BP12:BP29)</f>
        <v>0</v>
      </c>
      <c r="BQ30" s="41">
        <f>SUM(BQ12:BQ29)</f>
        <v>0</v>
      </c>
      <c r="BR30" s="41">
        <f t="shared" si="117"/>
        <v>0</v>
      </c>
      <c r="BS30" s="41">
        <f>SUM(BS12:BS29)</f>
        <v>0</v>
      </c>
      <c r="BT30" s="41">
        <f t="shared" si="117"/>
        <v>0</v>
      </c>
      <c r="BU30" s="41">
        <f>SUM(BU12:BU29)</f>
        <v>0</v>
      </c>
      <c r="BV30" s="41">
        <f t="shared" si="117"/>
        <v>0</v>
      </c>
      <c r="BW30" s="41">
        <f>SUM(BW12:BW29)</f>
        <v>0</v>
      </c>
      <c r="BX30" s="41">
        <f t="shared" si="117"/>
        <v>0</v>
      </c>
      <c r="BY30" s="41">
        <f>SUM(BY12:BY29)</f>
        <v>0</v>
      </c>
      <c r="BZ30" s="41">
        <f t="shared" si="117"/>
        <v>0</v>
      </c>
      <c r="CA30" s="41">
        <f>SUM(CA12:CA29)</f>
        <v>0</v>
      </c>
      <c r="CB30" s="41">
        <f t="shared" si="117"/>
        <v>0</v>
      </c>
      <c r="CC30" s="41">
        <f>SUM(CC12:CC29)</f>
        <v>0</v>
      </c>
      <c r="CD30" s="41">
        <f t="shared" si="117"/>
        <v>0</v>
      </c>
      <c r="CE30" s="41">
        <f>SUM(CE12:CE29)</f>
        <v>0</v>
      </c>
      <c r="CF30" s="41">
        <f t="shared" si="117"/>
        <v>0</v>
      </c>
      <c r="CG30" s="41">
        <f>SUM(CG12:CG29)</f>
        <v>0</v>
      </c>
      <c r="CH30" s="41">
        <f t="shared" si="117"/>
        <v>0</v>
      </c>
      <c r="CI30" s="41">
        <f>SUM(CI12:CI29)</f>
        <v>0</v>
      </c>
      <c r="CJ30" s="41">
        <f t="shared" si="117"/>
        <v>0</v>
      </c>
      <c r="CK30" s="41">
        <f>SUM(CK12:CK29)</f>
        <v>0</v>
      </c>
      <c r="CL30" s="41">
        <f t="shared" si="117"/>
        <v>0</v>
      </c>
      <c r="CM30" s="41">
        <f>SUM(CM12:CM29)</f>
        <v>0</v>
      </c>
      <c r="CN30" s="41">
        <f t="shared" si="117"/>
        <v>0</v>
      </c>
      <c r="CO30" s="41">
        <f>SUM(CO12:CO29)</f>
        <v>0</v>
      </c>
      <c r="CP30" s="41">
        <f t="shared" si="117"/>
        <v>0</v>
      </c>
      <c r="CQ30" s="41">
        <f>SUM(CQ12:CQ29)</f>
        <v>0</v>
      </c>
      <c r="CR30" s="41">
        <f t="shared" si="117"/>
        <v>0</v>
      </c>
      <c r="CS30" s="41">
        <f>SUM(CS12:CS29)</f>
        <v>0</v>
      </c>
      <c r="CT30" s="41">
        <f t="shared" si="117"/>
        <v>0</v>
      </c>
      <c r="CU30" s="41">
        <f>SUM(CU12:CU29)</f>
        <v>0</v>
      </c>
      <c r="CV30" s="41">
        <f t="shared" si="117"/>
        <v>0</v>
      </c>
      <c r="CW30" s="41">
        <f>SUM(CW12:CW29)</f>
        <v>0</v>
      </c>
      <c r="CX30" s="41">
        <f t="shared" si="117"/>
        <v>0</v>
      </c>
      <c r="CY30" s="41">
        <f>SUM(CY12:CY29)</f>
        <v>0</v>
      </c>
      <c r="CZ30" s="41">
        <f t="shared" si="117"/>
        <v>0</v>
      </c>
      <c r="DA30" s="41">
        <f>SUM(DA12:DA29)</f>
        <v>0</v>
      </c>
      <c r="DB30" s="41">
        <f t="shared" si="117"/>
        <v>0</v>
      </c>
      <c r="DC30" s="41">
        <f>SUM(DC12:DC29)</f>
        <v>0</v>
      </c>
      <c r="DD30" s="41">
        <f t="shared" si="117"/>
        <v>0</v>
      </c>
      <c r="DE30" s="41">
        <f>SUM(DE12:DE29)</f>
        <v>0</v>
      </c>
      <c r="DF30" s="41">
        <f t="shared" si="117"/>
        <v>0</v>
      </c>
      <c r="DG30" s="41">
        <f>SUM(DG12:DG29)</f>
        <v>0</v>
      </c>
      <c r="DH30" s="41">
        <f t="shared" si="117"/>
        <v>0</v>
      </c>
      <c r="DI30" s="41">
        <f>SUM(DI12:DI29)</f>
        <v>0</v>
      </c>
      <c r="DJ30" s="41">
        <f t="shared" si="117"/>
        <v>0</v>
      </c>
      <c r="DK30" s="41">
        <f>SUM(DK12:DK29)</f>
        <v>0</v>
      </c>
      <c r="DL30" s="41">
        <f t="shared" si="117"/>
        <v>0</v>
      </c>
      <c r="DM30" s="41">
        <f>SUM(DM12:DM29)</f>
        <v>0</v>
      </c>
      <c r="DN30" s="41">
        <f t="shared" si="117"/>
        <v>0</v>
      </c>
      <c r="DO30" s="41">
        <f>SUM(DO12:DO29)</f>
        <v>0</v>
      </c>
      <c r="DP30" s="41">
        <f t="shared" si="117"/>
        <v>0</v>
      </c>
      <c r="DQ30" s="41">
        <f>SUM(DQ12:DQ29)</f>
        <v>0</v>
      </c>
      <c r="DR30" s="41">
        <f t="shared" si="117"/>
        <v>0</v>
      </c>
      <c r="DS30" s="41">
        <f>SUM(DS12:DS29)</f>
        <v>0</v>
      </c>
      <c r="DT30" s="41">
        <f t="shared" si="117"/>
        <v>0</v>
      </c>
      <c r="DU30" s="41">
        <f>SUM(DU12:DU29)</f>
        <v>0</v>
      </c>
      <c r="DV30" s="41">
        <f t="shared" si="117"/>
        <v>0</v>
      </c>
      <c r="DW30" s="41">
        <f t="shared" si="117"/>
        <v>0</v>
      </c>
      <c r="DX30" s="41">
        <f t="shared" si="117"/>
        <v>0</v>
      </c>
      <c r="DY30" s="41">
        <f t="shared" si="117"/>
        <v>10</v>
      </c>
      <c r="DZ30" s="41">
        <f t="shared" si="117"/>
        <v>1097280</v>
      </c>
      <c r="EA30" s="41">
        <f t="shared" si="117"/>
        <v>0</v>
      </c>
      <c r="EB30" s="41">
        <f t="shared" ref="EB30:GM30" si="118">SUM(EB12:EB29)</f>
        <v>0</v>
      </c>
      <c r="EC30" s="41">
        <f t="shared" si="118"/>
        <v>15</v>
      </c>
      <c r="ED30" s="41">
        <f t="shared" si="118"/>
        <v>1881000</v>
      </c>
      <c r="EE30" s="41">
        <f>SUM(EE12:EE29)</f>
        <v>0</v>
      </c>
      <c r="EF30" s="41">
        <f t="shared" si="118"/>
        <v>0</v>
      </c>
      <c r="EG30" s="41">
        <f>SUM(EG12:EG29)</f>
        <v>0</v>
      </c>
      <c r="EH30" s="41">
        <f t="shared" si="118"/>
        <v>0</v>
      </c>
      <c r="EI30" s="41">
        <f>SUM(EI12:EI29)</f>
        <v>0</v>
      </c>
      <c r="EJ30" s="41">
        <f t="shared" si="118"/>
        <v>0</v>
      </c>
      <c r="EK30" s="41">
        <f>SUM(EK12:EK29)</f>
        <v>0</v>
      </c>
      <c r="EL30" s="41">
        <f t="shared" si="118"/>
        <v>0</v>
      </c>
      <c r="EM30" s="41">
        <f>SUM(EM12:EM29)</f>
        <v>0</v>
      </c>
      <c r="EN30" s="41">
        <f t="shared" si="118"/>
        <v>0</v>
      </c>
      <c r="EO30" s="41">
        <f>SUM(EO12:EO29)</f>
        <v>0</v>
      </c>
      <c r="EP30" s="41">
        <f t="shared" si="118"/>
        <v>0</v>
      </c>
      <c r="EQ30" s="41">
        <f>SUM(EQ12:EQ29)</f>
        <v>0</v>
      </c>
      <c r="ER30" s="41">
        <f t="shared" si="118"/>
        <v>0</v>
      </c>
      <c r="ES30" s="41">
        <f>SUM(ES12:ES29)</f>
        <v>0</v>
      </c>
      <c r="ET30" s="41">
        <f t="shared" si="118"/>
        <v>0</v>
      </c>
      <c r="EU30" s="41">
        <f>SUM(EU12:EU29)</f>
        <v>0</v>
      </c>
      <c r="EV30" s="41">
        <f t="shared" si="118"/>
        <v>0</v>
      </c>
      <c r="EW30" s="41">
        <f>SUM(EW12:EW29)</f>
        <v>0</v>
      </c>
      <c r="EX30" s="41">
        <f t="shared" si="118"/>
        <v>0</v>
      </c>
      <c r="EY30" s="41">
        <f>SUM(EY12:EY29)</f>
        <v>0</v>
      </c>
      <c r="EZ30" s="41">
        <f t="shared" si="118"/>
        <v>0</v>
      </c>
      <c r="FA30" s="41">
        <f>SUM(FA12:FA29)</f>
        <v>0</v>
      </c>
      <c r="FB30" s="41">
        <f t="shared" si="118"/>
        <v>0</v>
      </c>
      <c r="FC30" s="41">
        <f>SUM(FC12:FC29)</f>
        <v>0</v>
      </c>
      <c r="FD30" s="41">
        <f t="shared" si="118"/>
        <v>0</v>
      </c>
      <c r="FE30" s="41">
        <f>SUM(FE12:FE29)</f>
        <v>0</v>
      </c>
      <c r="FF30" s="41">
        <f t="shared" si="118"/>
        <v>0</v>
      </c>
      <c r="FG30" s="41">
        <f>SUM(FG12:FG29)</f>
        <v>0</v>
      </c>
      <c r="FH30" s="41">
        <f t="shared" si="118"/>
        <v>0</v>
      </c>
      <c r="FI30" s="41">
        <f>SUM(FI12:FI29)</f>
        <v>0</v>
      </c>
      <c r="FJ30" s="41">
        <f t="shared" si="118"/>
        <v>0</v>
      </c>
      <c r="FK30" s="41">
        <f>SUM(FK12:FK29)</f>
        <v>0</v>
      </c>
      <c r="FL30" s="41">
        <f t="shared" si="118"/>
        <v>0</v>
      </c>
      <c r="FM30" s="41">
        <f>SUM(FM12:FM29)</f>
        <v>0</v>
      </c>
      <c r="FN30" s="41">
        <f t="shared" si="118"/>
        <v>0</v>
      </c>
      <c r="FO30" s="41">
        <f>SUM(FO12:FO29)</f>
        <v>0</v>
      </c>
      <c r="FP30" s="41">
        <f t="shared" si="118"/>
        <v>0</v>
      </c>
      <c r="FQ30" s="41">
        <f>SUM(FQ12:FQ29)</f>
        <v>0</v>
      </c>
      <c r="FR30" s="41">
        <f t="shared" si="118"/>
        <v>0</v>
      </c>
      <c r="FS30" s="41">
        <f>SUM(FS12:FS29)</f>
        <v>0</v>
      </c>
      <c r="FT30" s="41">
        <f t="shared" si="118"/>
        <v>0</v>
      </c>
      <c r="FU30" s="41">
        <f t="shared" si="118"/>
        <v>0</v>
      </c>
      <c r="FV30" s="41">
        <f t="shared" si="118"/>
        <v>0</v>
      </c>
      <c r="FW30" s="41">
        <f t="shared" si="118"/>
        <v>0</v>
      </c>
      <c r="FX30" s="41">
        <f t="shared" si="118"/>
        <v>0</v>
      </c>
      <c r="FY30" s="41">
        <f t="shared" si="118"/>
        <v>0</v>
      </c>
      <c r="FZ30" s="41">
        <f t="shared" si="118"/>
        <v>0</v>
      </c>
      <c r="GA30" s="41">
        <f t="shared" si="118"/>
        <v>0</v>
      </c>
      <c r="GB30" s="41">
        <f t="shared" si="118"/>
        <v>0</v>
      </c>
      <c r="GC30" s="41">
        <f t="shared" si="118"/>
        <v>0</v>
      </c>
      <c r="GD30" s="41">
        <f t="shared" si="118"/>
        <v>0</v>
      </c>
      <c r="GE30" s="41">
        <f t="shared" si="118"/>
        <v>0</v>
      </c>
      <c r="GF30" s="41">
        <f t="shared" si="118"/>
        <v>0</v>
      </c>
      <c r="GG30" s="41">
        <f t="shared" si="118"/>
        <v>0</v>
      </c>
      <c r="GH30" s="41">
        <f t="shared" si="118"/>
        <v>0</v>
      </c>
      <c r="GI30" s="41">
        <f t="shared" si="118"/>
        <v>0</v>
      </c>
      <c r="GJ30" s="41">
        <f t="shared" si="118"/>
        <v>0</v>
      </c>
      <c r="GK30" s="41">
        <f t="shared" si="118"/>
        <v>0</v>
      </c>
      <c r="GL30" s="41">
        <f t="shared" si="118"/>
        <v>0</v>
      </c>
      <c r="GM30" s="41">
        <f t="shared" si="118"/>
        <v>0</v>
      </c>
      <c r="GN30" s="41">
        <f t="shared" ref="GN30:HN30" si="119">SUM(GN12:GN29)</f>
        <v>0</v>
      </c>
      <c r="GO30" s="41">
        <f t="shared" si="119"/>
        <v>0</v>
      </c>
      <c r="GP30" s="41">
        <f t="shared" si="119"/>
        <v>0</v>
      </c>
      <c r="GQ30" s="41">
        <f t="shared" si="119"/>
        <v>0</v>
      </c>
      <c r="GR30" s="41">
        <f t="shared" si="119"/>
        <v>0</v>
      </c>
      <c r="GS30" s="41">
        <f t="shared" si="119"/>
        <v>0</v>
      </c>
      <c r="GT30" s="41">
        <f t="shared" si="119"/>
        <v>0</v>
      </c>
      <c r="GU30" s="41">
        <f t="shared" si="119"/>
        <v>0</v>
      </c>
      <c r="GV30" s="41">
        <f t="shared" si="119"/>
        <v>0</v>
      </c>
      <c r="GW30" s="41">
        <f t="shared" si="119"/>
        <v>0</v>
      </c>
      <c r="GX30" s="41">
        <f t="shared" si="119"/>
        <v>0</v>
      </c>
      <c r="GY30" s="41">
        <f t="shared" si="119"/>
        <v>0</v>
      </c>
      <c r="GZ30" s="41">
        <f t="shared" si="119"/>
        <v>0</v>
      </c>
      <c r="HA30" s="41">
        <f t="shared" si="119"/>
        <v>0</v>
      </c>
      <c r="HB30" s="41">
        <f t="shared" si="119"/>
        <v>0</v>
      </c>
      <c r="HC30" s="41">
        <f t="shared" si="119"/>
        <v>0</v>
      </c>
      <c r="HD30" s="41">
        <f t="shared" si="119"/>
        <v>0</v>
      </c>
      <c r="HE30" s="41">
        <f t="shared" si="119"/>
        <v>0</v>
      </c>
      <c r="HF30" s="41">
        <f t="shared" si="119"/>
        <v>0</v>
      </c>
      <c r="HG30" s="41">
        <f t="shared" si="119"/>
        <v>0</v>
      </c>
      <c r="HH30" s="41">
        <f t="shared" si="119"/>
        <v>0</v>
      </c>
      <c r="HI30" s="41">
        <f t="shared" si="119"/>
        <v>0</v>
      </c>
      <c r="HJ30" s="41">
        <f t="shared" si="119"/>
        <v>0</v>
      </c>
      <c r="HK30" s="41">
        <f t="shared" si="119"/>
        <v>0</v>
      </c>
      <c r="HL30" s="41">
        <f t="shared" si="119"/>
        <v>0</v>
      </c>
      <c r="HM30" s="41">
        <f t="shared" si="119"/>
        <v>0</v>
      </c>
      <c r="HN30" s="41">
        <f t="shared" si="119"/>
        <v>0</v>
      </c>
      <c r="HO30" s="41">
        <f>SUM(HO12:HO29)</f>
        <v>0</v>
      </c>
      <c r="HP30" s="41">
        <f t="shared" ref="HP30:IN30" si="120">SUM(HP12:HP29)</f>
        <v>0</v>
      </c>
      <c r="HQ30" s="41">
        <f t="shared" si="120"/>
        <v>0</v>
      </c>
      <c r="HR30" s="41">
        <f t="shared" si="120"/>
        <v>0</v>
      </c>
      <c r="HS30" s="41">
        <f t="shared" si="120"/>
        <v>0</v>
      </c>
      <c r="HT30" s="41">
        <f t="shared" si="120"/>
        <v>0</v>
      </c>
      <c r="HU30" s="41">
        <f t="shared" si="120"/>
        <v>206</v>
      </c>
      <c r="HV30" s="41">
        <f t="shared" si="120"/>
        <v>25471056</v>
      </c>
      <c r="HW30" s="41">
        <f t="shared" si="120"/>
        <v>0</v>
      </c>
      <c r="HX30" s="41">
        <f t="shared" si="120"/>
        <v>0</v>
      </c>
      <c r="HY30" s="41">
        <f t="shared" si="120"/>
        <v>75</v>
      </c>
      <c r="HZ30" s="41">
        <f t="shared" si="120"/>
        <v>10408680</v>
      </c>
      <c r="IA30" s="41">
        <f t="shared" si="120"/>
        <v>0</v>
      </c>
      <c r="IB30" s="41">
        <f t="shared" si="120"/>
        <v>0</v>
      </c>
      <c r="IC30" s="41">
        <f t="shared" si="120"/>
        <v>0</v>
      </c>
      <c r="ID30" s="41">
        <f t="shared" si="120"/>
        <v>0</v>
      </c>
      <c r="IE30" s="41">
        <f t="shared" si="120"/>
        <v>0</v>
      </c>
      <c r="IF30" s="41">
        <f t="shared" si="120"/>
        <v>0</v>
      </c>
      <c r="IG30" s="41">
        <f t="shared" si="120"/>
        <v>0</v>
      </c>
      <c r="IH30" s="41">
        <f t="shared" si="120"/>
        <v>0</v>
      </c>
      <c r="II30" s="41">
        <f t="shared" si="120"/>
        <v>0</v>
      </c>
      <c r="IJ30" s="41">
        <f t="shared" si="120"/>
        <v>0</v>
      </c>
      <c r="IK30" s="41">
        <f t="shared" si="120"/>
        <v>281</v>
      </c>
      <c r="IL30" s="41">
        <f t="shared" si="120"/>
        <v>35879736</v>
      </c>
      <c r="IM30" s="41">
        <f t="shared" si="120"/>
        <v>281</v>
      </c>
      <c r="IN30" s="41">
        <f t="shared" si="120"/>
        <v>35879736</v>
      </c>
    </row>
    <row r="31" spans="1:248" ht="12.75" customHeight="1" x14ac:dyDescent="0.2"/>
    <row r="32" spans="1:248" ht="12.75" customHeight="1" x14ac:dyDescent="0.2"/>
    <row r="33" spans="108:108" ht="12.75" customHeight="1" x14ac:dyDescent="0.2"/>
    <row r="34" spans="108:108" ht="12.75" customHeight="1" x14ac:dyDescent="0.2">
      <c r="DD34" s="45"/>
    </row>
    <row r="35" spans="108:108" ht="12.75" customHeight="1" x14ac:dyDescent="0.2"/>
    <row r="36" spans="108:108" ht="12.75" customHeight="1" x14ac:dyDescent="0.2"/>
  </sheetData>
  <mergeCells count="382">
    <mergeCell ref="IK7:IL7"/>
    <mergeCell ref="IM7:IN7"/>
    <mergeCell ref="HY7:HZ7"/>
    <mergeCell ref="IA7:IB7"/>
    <mergeCell ref="IC7:ID7"/>
    <mergeCell ref="IE7:IF7"/>
    <mergeCell ref="IG7:IH7"/>
    <mergeCell ref="II7:IJ7"/>
    <mergeCell ref="HM7:HN7"/>
    <mergeCell ref="HO7:HP7"/>
    <mergeCell ref="HQ7:HR7"/>
    <mergeCell ref="HS7:HT7"/>
    <mergeCell ref="HU7:HV7"/>
    <mergeCell ref="HW7:HX7"/>
    <mergeCell ref="HA7:HB7"/>
    <mergeCell ref="HC7:HD7"/>
    <mergeCell ref="HE7:HF7"/>
    <mergeCell ref="HG7:HH7"/>
    <mergeCell ref="HI7:HJ7"/>
    <mergeCell ref="HK7:HL7"/>
    <mergeCell ref="GO7:GP7"/>
    <mergeCell ref="GQ7:GR7"/>
    <mergeCell ref="GS7:GT7"/>
    <mergeCell ref="GU7:GV7"/>
    <mergeCell ref="GW7:GX7"/>
    <mergeCell ref="GY7:GZ7"/>
    <mergeCell ref="GC7:GD7"/>
    <mergeCell ref="GE7:GF7"/>
    <mergeCell ref="GG7:GH7"/>
    <mergeCell ref="GI7:GJ7"/>
    <mergeCell ref="GK7:GL7"/>
    <mergeCell ref="GM7:GN7"/>
    <mergeCell ref="FQ7:FR7"/>
    <mergeCell ref="FS7:FT7"/>
    <mergeCell ref="FU7:FV7"/>
    <mergeCell ref="FW7:FX7"/>
    <mergeCell ref="FY7:FZ7"/>
    <mergeCell ref="GA7:GB7"/>
    <mergeCell ref="FE7:FF7"/>
    <mergeCell ref="FG7:FH7"/>
    <mergeCell ref="FI7:FJ7"/>
    <mergeCell ref="FK7:FL7"/>
    <mergeCell ref="FM7:FN7"/>
    <mergeCell ref="FO7:FP7"/>
    <mergeCell ref="ES7:ET7"/>
    <mergeCell ref="EU7:EV7"/>
    <mergeCell ref="EW7:EX7"/>
    <mergeCell ref="EY7:EZ7"/>
    <mergeCell ref="FA7:FB7"/>
    <mergeCell ref="FC7:FD7"/>
    <mergeCell ref="EG7:EH7"/>
    <mergeCell ref="EI7:EJ7"/>
    <mergeCell ref="EK7:EL7"/>
    <mergeCell ref="EM7:EN7"/>
    <mergeCell ref="EO7:EP7"/>
    <mergeCell ref="EQ7:ER7"/>
    <mergeCell ref="DU7:DV7"/>
    <mergeCell ref="DW7:DX7"/>
    <mergeCell ref="DY7:DZ7"/>
    <mergeCell ref="EA7:EB7"/>
    <mergeCell ref="EC7:ED7"/>
    <mergeCell ref="EE7:EF7"/>
    <mergeCell ref="DI7:DJ7"/>
    <mergeCell ref="DK7:DL7"/>
    <mergeCell ref="DM7:DN7"/>
    <mergeCell ref="DO7:DP7"/>
    <mergeCell ref="DQ7:DR7"/>
    <mergeCell ref="DS7:DT7"/>
    <mergeCell ref="CW7:CX7"/>
    <mergeCell ref="CY7:CZ7"/>
    <mergeCell ref="DA7:DB7"/>
    <mergeCell ref="DC7:DD7"/>
    <mergeCell ref="DE7:DF7"/>
    <mergeCell ref="DG7:DH7"/>
    <mergeCell ref="CK7:CL7"/>
    <mergeCell ref="CM7:CN7"/>
    <mergeCell ref="CO7:CP7"/>
    <mergeCell ref="CQ7:CR7"/>
    <mergeCell ref="CS7:CT7"/>
    <mergeCell ref="CU7:CV7"/>
    <mergeCell ref="BY7:BZ7"/>
    <mergeCell ref="CA7:CB7"/>
    <mergeCell ref="CC7:CD7"/>
    <mergeCell ref="CE7:CF7"/>
    <mergeCell ref="CG7:CH7"/>
    <mergeCell ref="CI7:CJ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Q7:R7"/>
    <mergeCell ref="S7:T7"/>
    <mergeCell ref="U7:V7"/>
    <mergeCell ref="W7:X7"/>
    <mergeCell ref="Y7:Z7"/>
    <mergeCell ref="AA7:AB7"/>
    <mergeCell ref="II6:IJ6"/>
    <mergeCell ref="IK6:IL6"/>
    <mergeCell ref="IM6:IN6"/>
    <mergeCell ref="IA6:IB6"/>
    <mergeCell ref="IC6:ID6"/>
    <mergeCell ref="IE6:IF6"/>
    <mergeCell ref="IG6:IH6"/>
    <mergeCell ref="GS6:GT6"/>
    <mergeCell ref="GU6:GV6"/>
    <mergeCell ref="GW6:GX6"/>
    <mergeCell ref="GA6:GB6"/>
    <mergeCell ref="GC6:GD6"/>
    <mergeCell ref="GE6:GF6"/>
    <mergeCell ref="GG6:GH6"/>
    <mergeCell ref="GI6:GJ6"/>
    <mergeCell ref="GK6:GL6"/>
    <mergeCell ref="FO6:FP6"/>
    <mergeCell ref="FQ6:FR6"/>
    <mergeCell ref="C7:D7"/>
    <mergeCell ref="E7:F7"/>
    <mergeCell ref="G7:H7"/>
    <mergeCell ref="I7:J7"/>
    <mergeCell ref="K7:L7"/>
    <mergeCell ref="M7:N7"/>
    <mergeCell ref="O7:P7"/>
    <mergeCell ref="HW6:HX6"/>
    <mergeCell ref="HY6:HZ6"/>
    <mergeCell ref="HK6:HL6"/>
    <mergeCell ref="HM6:HN6"/>
    <mergeCell ref="HO6:HP6"/>
    <mergeCell ref="HQ6:HR6"/>
    <mergeCell ref="HS6:HT6"/>
    <mergeCell ref="HU6:HV6"/>
    <mergeCell ref="GY6:GZ6"/>
    <mergeCell ref="HA6:HB6"/>
    <mergeCell ref="HC6:HD6"/>
    <mergeCell ref="HE6:HF6"/>
    <mergeCell ref="HG6:HH6"/>
    <mergeCell ref="HI6:HJ6"/>
    <mergeCell ref="GM6:GN6"/>
    <mergeCell ref="GO6:GP6"/>
    <mergeCell ref="GQ6:GR6"/>
    <mergeCell ref="FS6:FT6"/>
    <mergeCell ref="FU6:FV6"/>
    <mergeCell ref="FW6:FX6"/>
    <mergeCell ref="FY6:FZ6"/>
    <mergeCell ref="FC6:FD6"/>
    <mergeCell ref="FE6:FF6"/>
    <mergeCell ref="FG6:FH6"/>
    <mergeCell ref="FI6:FJ6"/>
    <mergeCell ref="FK6:FL6"/>
    <mergeCell ref="FM6:FN6"/>
    <mergeCell ref="EQ6:ER6"/>
    <mergeCell ref="ES6:ET6"/>
    <mergeCell ref="EU6:EV6"/>
    <mergeCell ref="EW6:EX6"/>
    <mergeCell ref="EY6:EZ6"/>
    <mergeCell ref="FA6:FB6"/>
    <mergeCell ref="EE6:EF6"/>
    <mergeCell ref="EG6:EH6"/>
    <mergeCell ref="EI6:EJ6"/>
    <mergeCell ref="EK6:EL6"/>
    <mergeCell ref="EM6:EN6"/>
    <mergeCell ref="EO6:EP6"/>
    <mergeCell ref="DS6:DT6"/>
    <mergeCell ref="DU6:DV6"/>
    <mergeCell ref="DW6:DX6"/>
    <mergeCell ref="DY6:DZ6"/>
    <mergeCell ref="EA6:EB6"/>
    <mergeCell ref="EC6:ED6"/>
    <mergeCell ref="DG6:DH6"/>
    <mergeCell ref="DI6:DJ6"/>
    <mergeCell ref="DK6:DL6"/>
    <mergeCell ref="DM6:DN6"/>
    <mergeCell ref="DO6:DP6"/>
    <mergeCell ref="DQ6:DR6"/>
    <mergeCell ref="CU6:CV6"/>
    <mergeCell ref="CW6:CX6"/>
    <mergeCell ref="CY6:CZ6"/>
    <mergeCell ref="DA6:DB6"/>
    <mergeCell ref="DC6:DD6"/>
    <mergeCell ref="DE6:DF6"/>
    <mergeCell ref="CI6:CJ6"/>
    <mergeCell ref="CK6:CL6"/>
    <mergeCell ref="CM6:CN6"/>
    <mergeCell ref="CO6:CP6"/>
    <mergeCell ref="CQ6:CR6"/>
    <mergeCell ref="CS6:CT6"/>
    <mergeCell ref="BW6:BX6"/>
    <mergeCell ref="BY6:BZ6"/>
    <mergeCell ref="CA6:CB6"/>
    <mergeCell ref="CC6:CD6"/>
    <mergeCell ref="CE6:CF6"/>
    <mergeCell ref="CG6:CH6"/>
    <mergeCell ref="BK6:BL6"/>
    <mergeCell ref="BM6:BN6"/>
    <mergeCell ref="BO6:BP6"/>
    <mergeCell ref="BQ6:BR6"/>
    <mergeCell ref="BS6:BT6"/>
    <mergeCell ref="BU6:BV6"/>
    <mergeCell ref="AY6:AZ6"/>
    <mergeCell ref="BA6:BB6"/>
    <mergeCell ref="BC6:BD6"/>
    <mergeCell ref="BE6:BF6"/>
    <mergeCell ref="BG6:BH6"/>
    <mergeCell ref="BI6:BJ6"/>
    <mergeCell ref="AM6:AN6"/>
    <mergeCell ref="AO6:AP6"/>
    <mergeCell ref="AQ6:AR6"/>
    <mergeCell ref="AS6:AT6"/>
    <mergeCell ref="AU6:AV6"/>
    <mergeCell ref="AW6:AX6"/>
    <mergeCell ref="AA6:AB6"/>
    <mergeCell ref="AC6:AD6"/>
    <mergeCell ref="AE6:AF6"/>
    <mergeCell ref="AG6:AH6"/>
    <mergeCell ref="AI6:AJ6"/>
    <mergeCell ref="AK6:AL6"/>
    <mergeCell ref="O6:P6"/>
    <mergeCell ref="Q6:R6"/>
    <mergeCell ref="S6:T6"/>
    <mergeCell ref="U6:V6"/>
    <mergeCell ref="W6:X6"/>
    <mergeCell ref="Y6:Z6"/>
    <mergeCell ref="HS5:HV5"/>
    <mergeCell ref="HW5:HZ5"/>
    <mergeCell ref="IA5:ID5"/>
    <mergeCell ref="IE5:IH5"/>
    <mergeCell ref="C6:D6"/>
    <mergeCell ref="E6:F6"/>
    <mergeCell ref="G6:H6"/>
    <mergeCell ref="I6:J6"/>
    <mergeCell ref="K6:L6"/>
    <mergeCell ref="M6:N6"/>
    <mergeCell ref="GU5:GX5"/>
    <mergeCell ref="GY5:HB5"/>
    <mergeCell ref="HC5:HF5"/>
    <mergeCell ref="HG5:HJ5"/>
    <mergeCell ref="HK5:HN5"/>
    <mergeCell ref="HO5:HR5"/>
    <mergeCell ref="FW5:FZ5"/>
    <mergeCell ref="GA5:GD5"/>
    <mergeCell ref="GE5:GH5"/>
    <mergeCell ref="GI5:GL5"/>
    <mergeCell ref="GM5:GP5"/>
    <mergeCell ref="GQ5:GT5"/>
    <mergeCell ref="EY5:FB5"/>
    <mergeCell ref="FC5:FF5"/>
    <mergeCell ref="FG5:FJ5"/>
    <mergeCell ref="FK5:FN5"/>
    <mergeCell ref="FO5:FR5"/>
    <mergeCell ref="FS5:FV5"/>
    <mergeCell ref="EA5:ED5"/>
    <mergeCell ref="EE5:EH5"/>
    <mergeCell ref="EI5:EL5"/>
    <mergeCell ref="EM5:EP5"/>
    <mergeCell ref="EQ5:ET5"/>
    <mergeCell ref="EU5:EX5"/>
    <mergeCell ref="DC5:DF5"/>
    <mergeCell ref="DG5:DJ5"/>
    <mergeCell ref="DK5:DN5"/>
    <mergeCell ref="DO5:DR5"/>
    <mergeCell ref="DS5:DV5"/>
    <mergeCell ref="DW5:DZ5"/>
    <mergeCell ref="CE5:CH5"/>
    <mergeCell ref="CI5:CL5"/>
    <mergeCell ref="CM5:CP5"/>
    <mergeCell ref="CQ5:CT5"/>
    <mergeCell ref="CU5:CX5"/>
    <mergeCell ref="CY5:DB5"/>
    <mergeCell ref="BG5:BJ5"/>
    <mergeCell ref="BK5:BN5"/>
    <mergeCell ref="BO5:BR5"/>
    <mergeCell ref="BS5:BV5"/>
    <mergeCell ref="BW5:BZ5"/>
    <mergeCell ref="CA5:CD5"/>
    <mergeCell ref="AI5:AL5"/>
    <mergeCell ref="AM5:AP5"/>
    <mergeCell ref="AQ5:AT5"/>
    <mergeCell ref="AU5:AX5"/>
    <mergeCell ref="AY5:BB5"/>
    <mergeCell ref="BC5:BF5"/>
    <mergeCell ref="IA4:ID4"/>
    <mergeCell ref="IE4:IH4"/>
    <mergeCell ref="C5:F5"/>
    <mergeCell ref="G5:J5"/>
    <mergeCell ref="K5:N5"/>
    <mergeCell ref="O5:R5"/>
    <mergeCell ref="S5:V5"/>
    <mergeCell ref="W5:Z5"/>
    <mergeCell ref="AA5:AD5"/>
    <mergeCell ref="AE5:AH5"/>
    <mergeCell ref="HC4:HF4"/>
    <mergeCell ref="HG4:HJ4"/>
    <mergeCell ref="HK4:HN4"/>
    <mergeCell ref="HO4:HR4"/>
    <mergeCell ref="HS4:HV4"/>
    <mergeCell ref="HW4:HZ4"/>
    <mergeCell ref="GE4:GH4"/>
    <mergeCell ref="GI4:GL4"/>
    <mergeCell ref="GM4:GP4"/>
    <mergeCell ref="GQ4:GT4"/>
    <mergeCell ref="GU4:GX4"/>
    <mergeCell ref="GY4:HB4"/>
    <mergeCell ref="FG4:FJ4"/>
    <mergeCell ref="FK4:FN4"/>
    <mergeCell ref="CM4:CP4"/>
    <mergeCell ref="CQ4:CT4"/>
    <mergeCell ref="FO4:FR4"/>
    <mergeCell ref="FS4:FV4"/>
    <mergeCell ref="FW4:FZ4"/>
    <mergeCell ref="GA4:GD4"/>
    <mergeCell ref="DS4:DV4"/>
    <mergeCell ref="DW4:DZ4"/>
    <mergeCell ref="EA4:ED4"/>
    <mergeCell ref="EE4:EH4"/>
    <mergeCell ref="EI4:EL4"/>
    <mergeCell ref="EM4:EP4"/>
    <mergeCell ref="FG3:FZ3"/>
    <mergeCell ref="GA3:GT3"/>
    <mergeCell ref="AY4:BB4"/>
    <mergeCell ref="BC4:BF4"/>
    <mergeCell ref="BG4:BJ4"/>
    <mergeCell ref="BK4:BN4"/>
    <mergeCell ref="BO4:BR4"/>
    <mergeCell ref="BS4:BV4"/>
    <mergeCell ref="AA4:AD4"/>
    <mergeCell ref="AE4:AH4"/>
    <mergeCell ref="AI4:AL4"/>
    <mergeCell ref="AM4:AP4"/>
    <mergeCell ref="AQ4:AT4"/>
    <mergeCell ref="AU4:AX4"/>
    <mergeCell ref="CU4:CX4"/>
    <mergeCell ref="CY4:DB4"/>
    <mergeCell ref="DC4:DF4"/>
    <mergeCell ref="DG4:DJ4"/>
    <mergeCell ref="DK4:DN4"/>
    <mergeCell ref="DO4:DR4"/>
    <mergeCell ref="BW4:BZ4"/>
    <mergeCell ref="CA4:CD4"/>
    <mergeCell ref="CE4:CH4"/>
    <mergeCell ref="CI4:CL4"/>
    <mergeCell ref="GU3:HN3"/>
    <mergeCell ref="HO3:IH3"/>
    <mergeCell ref="II3:IN5"/>
    <mergeCell ref="EQ4:ET4"/>
    <mergeCell ref="EU4:EX4"/>
    <mergeCell ref="EY4:FB4"/>
    <mergeCell ref="FC4:FF4"/>
    <mergeCell ref="G1:DZ1"/>
    <mergeCell ref="A3:A7"/>
    <mergeCell ref="B3:B7"/>
    <mergeCell ref="C3:V3"/>
    <mergeCell ref="W3:AP3"/>
    <mergeCell ref="AQ3:BJ3"/>
    <mergeCell ref="BK3:CD3"/>
    <mergeCell ref="CE3:CX3"/>
    <mergeCell ref="CY3:DR3"/>
    <mergeCell ref="DS3:EL3"/>
    <mergeCell ref="C4:F4"/>
    <mergeCell ref="G4:J4"/>
    <mergeCell ref="K4:N4"/>
    <mergeCell ref="O4:R4"/>
    <mergeCell ref="S4:V4"/>
    <mergeCell ref="W4:Z4"/>
    <mergeCell ref="EM3:FF3"/>
  </mergeCells>
  <pageMargins left="0.15748031496062992" right="0.15748031496062992" top="0.74803149606299213" bottom="0.74803149606299213" header="0.51181102362204722" footer="0.51181102362204722"/>
  <pageSetup paperSize="9" firstPageNumber="0" fitToWidth="7" orientation="landscape" horizontalDpi="300" verticalDpi="300" r:id="rId1"/>
  <headerFooter>
    <oddHeader>&amp;RРасчеты на реализацию программ дошкольного образования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DJ37"/>
  <sheetViews>
    <sheetView zoomScaleNormal="100" workbookViewId="0">
      <pane xSplit="2" ySplit="11" topLeftCell="CI12" activePane="bottomRight" state="frozen"/>
      <selection activeCell="I232" sqref="I232"/>
      <selection pane="topRight" activeCell="I232" sqref="I232"/>
      <selection pane="bottomLeft" activeCell="I232" sqref="I232"/>
      <selection pane="bottomRight" activeCell="CW19" sqref="CW19"/>
    </sheetView>
  </sheetViews>
  <sheetFormatPr defaultColWidth="9.109375" defaultRowHeight="13.2" x14ac:dyDescent="0.25"/>
  <cols>
    <col min="1" max="1" width="4.6640625" style="43" customWidth="1"/>
    <col min="2" max="2" width="16" style="44" customWidth="1"/>
    <col min="3" max="3" width="10.109375" style="44" customWidth="1"/>
    <col min="4" max="4" width="11.6640625" style="44" bestFit="1" customWidth="1"/>
    <col min="5" max="5" width="7.5546875" style="44" customWidth="1"/>
    <col min="6" max="6" width="14" style="44" bestFit="1" customWidth="1"/>
    <col min="7" max="7" width="9.44140625" style="27" customWidth="1"/>
    <col min="8" max="8" width="10.33203125" style="27" customWidth="1"/>
    <col min="9" max="9" width="7.88671875" style="27" customWidth="1"/>
    <col min="10" max="10" width="9.6640625" style="27" customWidth="1"/>
    <col min="11" max="11" width="6" style="27" customWidth="1"/>
    <col min="12" max="12" width="10.6640625" style="27" customWidth="1"/>
    <col min="13" max="13" width="8.33203125" style="27" customWidth="1"/>
    <col min="14" max="14" width="12.33203125" style="27" customWidth="1"/>
    <col min="15" max="15" width="6" style="27" customWidth="1"/>
    <col min="16" max="16" width="10.6640625" style="27" customWidth="1"/>
    <col min="17" max="17" width="6.88671875" style="27" customWidth="1"/>
    <col min="18" max="18" width="12" style="27" customWidth="1"/>
    <col min="19" max="19" width="5.109375" style="27" customWidth="1"/>
    <col min="20" max="20" width="9" style="27" customWidth="1"/>
    <col min="21" max="21" width="5.109375" style="27" customWidth="1"/>
    <col min="22" max="22" width="9.88671875" style="27" customWidth="1"/>
    <col min="23" max="23" width="5.109375" style="27" customWidth="1"/>
    <col min="24" max="24" width="9" style="27" customWidth="1"/>
    <col min="25" max="25" width="5.109375" style="27" customWidth="1"/>
    <col min="26" max="26" width="9.88671875" style="27" customWidth="1"/>
    <col min="27" max="28" width="8.33203125" style="27" customWidth="1"/>
    <col min="29" max="29" width="7.5546875" style="27" customWidth="1"/>
    <col min="30" max="30" width="12" style="27" bestFit="1" customWidth="1"/>
    <col min="31" max="31" width="7.109375" style="27" customWidth="1"/>
    <col min="32" max="32" width="10.33203125" style="27" customWidth="1"/>
    <col min="33" max="33" width="6.44140625" style="27" customWidth="1"/>
    <col min="34" max="34" width="9.6640625" style="27" customWidth="1"/>
    <col min="35" max="35" width="6.33203125" style="27" customWidth="1"/>
    <col min="36" max="36" width="9" style="27" customWidth="1"/>
    <col min="37" max="37" width="8" style="27" customWidth="1"/>
    <col min="38" max="38" width="12.88671875" style="27" customWidth="1"/>
    <col min="39" max="39" width="5.109375" style="27" customWidth="1"/>
    <col min="40" max="40" width="9.88671875" style="27" customWidth="1"/>
    <col min="41" max="41" width="6.6640625" style="27" customWidth="1"/>
    <col min="42" max="42" width="12.44140625" style="27" customWidth="1"/>
    <col min="43" max="43" width="5.109375" style="27" hidden="1" customWidth="1"/>
    <col min="44" max="44" width="9" style="27" hidden="1" customWidth="1"/>
    <col min="45" max="45" width="5.109375" style="27" hidden="1" customWidth="1"/>
    <col min="46" max="46" width="9.88671875" style="27" hidden="1" customWidth="1"/>
    <col min="47" max="47" width="5.109375" style="27" customWidth="1"/>
    <col min="48" max="48" width="6.88671875" style="27" customWidth="1"/>
    <col min="49" max="49" width="5.109375" style="27" customWidth="1"/>
    <col min="50" max="50" width="10.5546875" style="27" customWidth="1"/>
    <col min="51" max="52" width="7.88671875" style="27" customWidth="1"/>
    <col min="53" max="53" width="8.33203125" style="27" customWidth="1"/>
    <col min="54" max="54" width="7.109375" style="27" hidden="1" customWidth="1"/>
    <col min="55" max="55" width="10.33203125" style="27" hidden="1" customWidth="1"/>
    <col min="56" max="56" width="6.44140625" style="27" hidden="1" customWidth="1"/>
    <col min="57" max="57" width="9.6640625" style="27" hidden="1" customWidth="1"/>
    <col min="58" max="58" width="9.6640625" style="27" customWidth="1"/>
    <col min="59" max="59" width="6.33203125" style="27" customWidth="1"/>
    <col min="60" max="60" width="9" style="27" customWidth="1"/>
    <col min="61" max="61" width="5.109375" style="27" customWidth="1"/>
    <col min="62" max="62" width="9.88671875" style="27" customWidth="1"/>
    <col min="63" max="63" width="5.109375" style="27" customWidth="1"/>
    <col min="64" max="64" width="9.88671875" style="27" customWidth="1"/>
    <col min="65" max="65" width="5.109375" style="27" customWidth="1"/>
    <col min="66" max="66" width="9.88671875" style="27" customWidth="1"/>
    <col min="67" max="67" width="5.109375" style="27" hidden="1" customWidth="1"/>
    <col min="68" max="68" width="9" style="27" hidden="1" customWidth="1"/>
    <col min="69" max="69" width="5.109375" style="27" hidden="1" customWidth="1"/>
    <col min="70" max="70" width="9.88671875" style="27" hidden="1" customWidth="1"/>
    <col min="71" max="71" width="5.109375" style="27" hidden="1" customWidth="1"/>
    <col min="72" max="72" width="6.88671875" style="27" hidden="1" customWidth="1"/>
    <col min="73" max="73" width="5.109375" style="27" hidden="1" customWidth="1"/>
    <col min="74" max="74" width="9" style="27" hidden="1" customWidth="1"/>
    <col min="75" max="75" width="7.109375" style="27" customWidth="1"/>
    <col min="76" max="76" width="10.33203125" style="27" customWidth="1"/>
    <col min="77" max="77" width="6.44140625" style="27" customWidth="1"/>
    <col min="78" max="78" width="9.6640625" style="27" customWidth="1"/>
    <col min="79" max="79" width="6.33203125" style="27" customWidth="1"/>
    <col min="80" max="80" width="13" style="27" customWidth="1"/>
    <col min="81" max="81" width="6.88671875" style="27" customWidth="1"/>
    <col min="82" max="82" width="12.33203125" style="27" customWidth="1"/>
    <col min="83" max="83" width="7.6640625" style="27" customWidth="1"/>
    <col min="84" max="84" width="10.44140625" style="27" customWidth="1"/>
    <col min="85" max="85" width="11.33203125" style="27" customWidth="1"/>
    <col min="86" max="86" width="12.33203125" style="27" customWidth="1"/>
    <col min="87" max="87" width="5.109375" style="27" customWidth="1"/>
    <col min="88" max="88" width="9" style="27" customWidth="1"/>
    <col min="89" max="89" width="5.109375" style="27" customWidth="1"/>
    <col min="90" max="90" width="9.88671875" style="27" customWidth="1"/>
    <col min="91" max="91" width="5.109375" style="27" customWidth="1"/>
    <col min="92" max="92" width="6.88671875" style="27" customWidth="1"/>
    <col min="93" max="93" width="5.109375" style="27" customWidth="1"/>
    <col min="94" max="94" width="10.6640625" style="27" customWidth="1"/>
    <col min="95" max="95" width="6.88671875" style="27" customWidth="1"/>
    <col min="96" max="96" width="12" style="27" customWidth="1"/>
    <col min="97" max="97" width="12" style="27" hidden="1" customWidth="1"/>
    <col min="98" max="98" width="8.44140625" style="27" customWidth="1"/>
    <col min="99" max="99" width="12" style="27" customWidth="1"/>
    <col min="100" max="100" width="8.33203125" style="27" customWidth="1"/>
    <col min="101" max="103" width="15.33203125" style="27" customWidth="1"/>
    <col min="104" max="104" width="13.5546875" style="27" hidden="1" customWidth="1"/>
    <col min="105" max="105" width="13.33203125" style="27" hidden="1" customWidth="1"/>
    <col min="106" max="108" width="15.6640625" style="27" hidden="1" customWidth="1"/>
    <col min="109" max="109" width="17.33203125" style="27" hidden="1" customWidth="1"/>
    <col min="110" max="110" width="14.33203125" style="27" hidden="1" customWidth="1"/>
    <col min="111" max="111" width="18.33203125" style="27" hidden="1" customWidth="1"/>
    <col min="112" max="112" width="17.44140625" style="27" hidden="1" customWidth="1"/>
    <col min="113" max="114" width="9.109375" style="27" hidden="1" customWidth="1"/>
    <col min="115" max="16384" width="9.109375" style="27"/>
  </cols>
  <sheetData>
    <row r="1" spans="1:112" ht="35.25" customHeight="1" x14ac:dyDescent="0.25">
      <c r="C1" s="121" t="s">
        <v>117</v>
      </c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1"/>
      <c r="AR1" s="51"/>
      <c r="AS1" s="51"/>
      <c r="AT1" s="51"/>
      <c r="BO1" s="51"/>
      <c r="BP1" s="51"/>
      <c r="BQ1" s="51"/>
      <c r="BR1" s="51"/>
      <c r="CI1" s="51"/>
      <c r="CJ1" s="51"/>
      <c r="CK1" s="51"/>
      <c r="CL1" s="51"/>
    </row>
    <row r="3" spans="1:112" s="28" customFormat="1" ht="17.399999999999999" customHeight="1" x14ac:dyDescent="0.2">
      <c r="A3" s="110" t="s">
        <v>61</v>
      </c>
      <c r="B3" s="102" t="s">
        <v>62</v>
      </c>
      <c r="C3" s="122" t="s">
        <v>19</v>
      </c>
      <c r="D3" s="123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5"/>
      <c r="AA3" s="122" t="s">
        <v>118</v>
      </c>
      <c r="AB3" s="123"/>
      <c r="AC3" s="124"/>
      <c r="AD3" s="124"/>
      <c r="AE3" s="124"/>
      <c r="AF3" s="124"/>
      <c r="AG3" s="124"/>
      <c r="AH3" s="124"/>
      <c r="AI3" s="124"/>
      <c r="AJ3" s="124"/>
      <c r="AK3" s="124"/>
      <c r="AL3" s="124"/>
      <c r="AM3" s="124"/>
      <c r="AN3" s="124"/>
      <c r="AO3" s="124"/>
      <c r="AP3" s="124"/>
      <c r="AQ3" s="124"/>
      <c r="AR3" s="124"/>
      <c r="AS3" s="124"/>
      <c r="AT3" s="124"/>
      <c r="AU3" s="124"/>
      <c r="AV3" s="124"/>
      <c r="AW3" s="124"/>
      <c r="AX3" s="125"/>
      <c r="AY3" s="122" t="s">
        <v>42</v>
      </c>
      <c r="AZ3" s="123"/>
      <c r="BA3" s="124"/>
      <c r="BB3" s="124"/>
      <c r="BC3" s="124"/>
      <c r="BD3" s="124"/>
      <c r="BE3" s="124"/>
      <c r="BF3" s="124"/>
      <c r="BG3" s="124"/>
      <c r="BH3" s="124"/>
      <c r="BI3" s="124"/>
      <c r="BJ3" s="124"/>
      <c r="BK3" s="124"/>
      <c r="BL3" s="124"/>
      <c r="BM3" s="124"/>
      <c r="BN3" s="124"/>
      <c r="BO3" s="124"/>
      <c r="BP3" s="124"/>
      <c r="BQ3" s="124"/>
      <c r="BR3" s="124"/>
      <c r="BS3" s="124"/>
      <c r="BT3" s="124"/>
      <c r="BU3" s="124"/>
      <c r="BV3" s="125"/>
      <c r="BW3" s="102" t="s">
        <v>64</v>
      </c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102"/>
      <c r="CI3" s="102"/>
      <c r="CJ3" s="102"/>
      <c r="CK3" s="102"/>
      <c r="CL3" s="102"/>
      <c r="CM3" s="102"/>
      <c r="CN3" s="102"/>
      <c r="CO3" s="102"/>
      <c r="CP3" s="102"/>
      <c r="CQ3" s="112" t="s">
        <v>119</v>
      </c>
      <c r="CR3" s="113"/>
      <c r="CS3" s="113"/>
      <c r="CT3" s="113"/>
      <c r="CU3" s="113"/>
      <c r="CV3" s="113"/>
      <c r="CW3" s="113"/>
      <c r="CX3" s="102" t="s">
        <v>120</v>
      </c>
      <c r="CY3" s="102"/>
      <c r="CZ3" s="102" t="s">
        <v>121</v>
      </c>
      <c r="DA3" s="102" t="s">
        <v>122</v>
      </c>
      <c r="DB3" s="22"/>
      <c r="DC3" s="102" t="s">
        <v>123</v>
      </c>
      <c r="DD3" s="22"/>
      <c r="DE3" s="22"/>
    </row>
    <row r="4" spans="1:112" s="28" customFormat="1" ht="10.199999999999999" customHeight="1" x14ac:dyDescent="0.2">
      <c r="A4" s="110"/>
      <c r="B4" s="102"/>
      <c r="C4" s="112" t="s">
        <v>20</v>
      </c>
      <c r="D4" s="114"/>
      <c r="E4" s="112" t="s">
        <v>69</v>
      </c>
      <c r="F4" s="114"/>
      <c r="G4" s="102" t="s">
        <v>5</v>
      </c>
      <c r="H4" s="102"/>
      <c r="I4" s="102"/>
      <c r="J4" s="102"/>
      <c r="K4" s="102" t="s">
        <v>6</v>
      </c>
      <c r="L4" s="102"/>
      <c r="M4" s="102"/>
      <c r="N4" s="102"/>
      <c r="O4" s="102" t="s">
        <v>7</v>
      </c>
      <c r="P4" s="102"/>
      <c r="Q4" s="102"/>
      <c r="R4" s="102"/>
      <c r="S4" s="102" t="s">
        <v>8</v>
      </c>
      <c r="T4" s="102"/>
      <c r="U4" s="102"/>
      <c r="V4" s="102"/>
      <c r="W4" s="102" t="s">
        <v>9</v>
      </c>
      <c r="X4" s="102"/>
      <c r="Y4" s="102"/>
      <c r="Z4" s="102"/>
      <c r="AA4" s="112" t="s">
        <v>20</v>
      </c>
      <c r="AB4" s="114"/>
      <c r="AC4" s="112" t="s">
        <v>69</v>
      </c>
      <c r="AD4" s="114"/>
      <c r="AE4" s="102" t="s">
        <v>5</v>
      </c>
      <c r="AF4" s="102"/>
      <c r="AG4" s="102"/>
      <c r="AH4" s="102"/>
      <c r="AI4" s="102" t="s">
        <v>6</v>
      </c>
      <c r="AJ4" s="102"/>
      <c r="AK4" s="102"/>
      <c r="AL4" s="102"/>
      <c r="AM4" s="102" t="s">
        <v>7</v>
      </c>
      <c r="AN4" s="102"/>
      <c r="AO4" s="102"/>
      <c r="AP4" s="102"/>
      <c r="AQ4" s="102" t="s">
        <v>8</v>
      </c>
      <c r="AR4" s="102"/>
      <c r="AS4" s="102"/>
      <c r="AT4" s="102"/>
      <c r="AU4" s="102" t="s">
        <v>9</v>
      </c>
      <c r="AV4" s="102"/>
      <c r="AW4" s="102"/>
      <c r="AX4" s="102"/>
      <c r="AY4" s="112" t="s">
        <v>20</v>
      </c>
      <c r="AZ4" s="114"/>
      <c r="BA4" s="112" t="s">
        <v>69</v>
      </c>
      <c r="BB4" s="114"/>
      <c r="BC4" s="112" t="s">
        <v>20</v>
      </c>
      <c r="BD4" s="114"/>
      <c r="BE4" s="112" t="s">
        <v>69</v>
      </c>
      <c r="BF4" s="114"/>
      <c r="BG4" s="102" t="s">
        <v>6</v>
      </c>
      <c r="BH4" s="102"/>
      <c r="BI4" s="102"/>
      <c r="BJ4" s="102"/>
      <c r="BK4" s="102" t="s">
        <v>7</v>
      </c>
      <c r="BL4" s="102"/>
      <c r="BM4" s="102"/>
      <c r="BN4" s="102"/>
      <c r="BO4" s="102" t="s">
        <v>8</v>
      </c>
      <c r="BP4" s="102"/>
      <c r="BQ4" s="102"/>
      <c r="BR4" s="102"/>
      <c r="BS4" s="102" t="s">
        <v>9</v>
      </c>
      <c r="BT4" s="102"/>
      <c r="BU4" s="102"/>
      <c r="BV4" s="102"/>
      <c r="BW4" s="102" t="s">
        <v>5</v>
      </c>
      <c r="BX4" s="102"/>
      <c r="BY4" s="102"/>
      <c r="BZ4" s="102"/>
      <c r="CA4" s="102" t="s">
        <v>6</v>
      </c>
      <c r="CB4" s="102"/>
      <c r="CC4" s="102"/>
      <c r="CD4" s="102"/>
      <c r="CE4" s="102" t="s">
        <v>7</v>
      </c>
      <c r="CF4" s="102"/>
      <c r="CG4" s="102"/>
      <c r="CH4" s="102"/>
      <c r="CI4" s="102" t="s">
        <v>8</v>
      </c>
      <c r="CJ4" s="102"/>
      <c r="CK4" s="102"/>
      <c r="CL4" s="102"/>
      <c r="CM4" s="102" t="s">
        <v>9</v>
      </c>
      <c r="CN4" s="102"/>
      <c r="CO4" s="102"/>
      <c r="CP4" s="102"/>
      <c r="CQ4" s="115"/>
      <c r="CR4" s="116"/>
      <c r="CS4" s="116"/>
      <c r="CT4" s="116"/>
      <c r="CU4" s="116"/>
      <c r="CV4" s="116"/>
      <c r="CW4" s="116"/>
      <c r="CX4" s="102"/>
      <c r="CY4" s="102"/>
      <c r="CZ4" s="101"/>
      <c r="DA4" s="101"/>
      <c r="DB4" s="22"/>
      <c r="DC4" s="126"/>
      <c r="DD4" s="22"/>
      <c r="DE4" s="22"/>
    </row>
    <row r="5" spans="1:112" s="28" customFormat="1" ht="22.95" customHeight="1" x14ac:dyDescent="0.2">
      <c r="A5" s="110"/>
      <c r="B5" s="102"/>
      <c r="C5" s="115"/>
      <c r="D5" s="117"/>
      <c r="E5" s="115"/>
      <c r="F5" s="117"/>
      <c r="G5" s="102" t="s">
        <v>66</v>
      </c>
      <c r="H5" s="102"/>
      <c r="I5" s="102"/>
      <c r="J5" s="102"/>
      <c r="K5" s="102" t="s">
        <v>67</v>
      </c>
      <c r="L5" s="102"/>
      <c r="M5" s="102"/>
      <c r="N5" s="102"/>
      <c r="O5" s="102" t="s">
        <v>12</v>
      </c>
      <c r="P5" s="102"/>
      <c r="Q5" s="102"/>
      <c r="R5" s="102"/>
      <c r="S5" s="102" t="s">
        <v>68</v>
      </c>
      <c r="T5" s="102"/>
      <c r="U5" s="102"/>
      <c r="V5" s="102"/>
      <c r="W5" s="102" t="s">
        <v>14</v>
      </c>
      <c r="X5" s="102"/>
      <c r="Y5" s="102"/>
      <c r="Z5" s="102"/>
      <c r="AA5" s="115"/>
      <c r="AB5" s="117"/>
      <c r="AC5" s="115"/>
      <c r="AD5" s="117"/>
      <c r="AE5" s="102" t="s">
        <v>66</v>
      </c>
      <c r="AF5" s="102"/>
      <c r="AG5" s="102"/>
      <c r="AH5" s="102"/>
      <c r="AI5" s="102" t="s">
        <v>67</v>
      </c>
      <c r="AJ5" s="102"/>
      <c r="AK5" s="102"/>
      <c r="AL5" s="102"/>
      <c r="AM5" s="102" t="s">
        <v>12</v>
      </c>
      <c r="AN5" s="102"/>
      <c r="AO5" s="102"/>
      <c r="AP5" s="102"/>
      <c r="AQ5" s="102" t="s">
        <v>68</v>
      </c>
      <c r="AR5" s="102"/>
      <c r="AS5" s="102"/>
      <c r="AT5" s="102"/>
      <c r="AU5" s="102" t="s">
        <v>14</v>
      </c>
      <c r="AV5" s="102"/>
      <c r="AW5" s="102"/>
      <c r="AX5" s="102"/>
      <c r="AY5" s="115"/>
      <c r="AZ5" s="117"/>
      <c r="BA5" s="115"/>
      <c r="BB5" s="117"/>
      <c r="BC5" s="115"/>
      <c r="BD5" s="117"/>
      <c r="BE5" s="115"/>
      <c r="BF5" s="117"/>
      <c r="BG5" s="102" t="s">
        <v>67</v>
      </c>
      <c r="BH5" s="102"/>
      <c r="BI5" s="102"/>
      <c r="BJ5" s="102"/>
      <c r="BK5" s="102" t="s">
        <v>12</v>
      </c>
      <c r="BL5" s="102"/>
      <c r="BM5" s="102"/>
      <c r="BN5" s="102"/>
      <c r="BO5" s="102" t="s">
        <v>68</v>
      </c>
      <c r="BP5" s="102"/>
      <c r="BQ5" s="102"/>
      <c r="BR5" s="102"/>
      <c r="BS5" s="102" t="s">
        <v>14</v>
      </c>
      <c r="BT5" s="102"/>
      <c r="BU5" s="102"/>
      <c r="BV5" s="102"/>
      <c r="BW5" s="102" t="s">
        <v>66</v>
      </c>
      <c r="BX5" s="102"/>
      <c r="BY5" s="102"/>
      <c r="BZ5" s="102"/>
      <c r="CA5" s="102" t="s">
        <v>67</v>
      </c>
      <c r="CB5" s="102"/>
      <c r="CC5" s="102"/>
      <c r="CD5" s="102"/>
      <c r="CE5" s="102" t="s">
        <v>12</v>
      </c>
      <c r="CF5" s="102"/>
      <c r="CG5" s="102"/>
      <c r="CH5" s="102"/>
      <c r="CI5" s="102" t="s">
        <v>68</v>
      </c>
      <c r="CJ5" s="102"/>
      <c r="CK5" s="102"/>
      <c r="CL5" s="102"/>
      <c r="CM5" s="102" t="s">
        <v>14</v>
      </c>
      <c r="CN5" s="102"/>
      <c r="CO5" s="102"/>
      <c r="CP5" s="102"/>
      <c r="CQ5" s="118"/>
      <c r="CR5" s="119"/>
      <c r="CS5" s="119"/>
      <c r="CT5" s="119"/>
      <c r="CU5" s="119"/>
      <c r="CV5" s="119"/>
      <c r="CW5" s="119"/>
      <c r="CX5" s="102"/>
      <c r="CY5" s="102"/>
      <c r="CZ5" s="101"/>
      <c r="DA5" s="101"/>
      <c r="DB5" s="22"/>
      <c r="DC5" s="126"/>
      <c r="DD5" s="127" t="s">
        <v>124</v>
      </c>
      <c r="DE5" s="124"/>
      <c r="DF5" s="52"/>
      <c r="DG5" s="53" t="s">
        <v>125</v>
      </c>
      <c r="DH5" s="54" t="s">
        <v>126</v>
      </c>
    </row>
    <row r="6" spans="1:112" s="28" customFormat="1" ht="32.25" customHeight="1" x14ac:dyDescent="0.25">
      <c r="A6" s="110"/>
      <c r="B6" s="102"/>
      <c r="C6" s="115"/>
      <c r="D6" s="117"/>
      <c r="E6" s="115"/>
      <c r="F6" s="117"/>
      <c r="G6" s="102" t="s">
        <v>20</v>
      </c>
      <c r="H6" s="102"/>
      <c r="I6" s="122" t="s">
        <v>69</v>
      </c>
      <c r="J6" s="128"/>
      <c r="K6" s="102" t="s">
        <v>20</v>
      </c>
      <c r="L6" s="102"/>
      <c r="M6" s="102" t="s">
        <v>69</v>
      </c>
      <c r="N6" s="102"/>
      <c r="O6" s="102" t="s">
        <v>20</v>
      </c>
      <c r="P6" s="102"/>
      <c r="Q6" s="102" t="s">
        <v>69</v>
      </c>
      <c r="R6" s="102"/>
      <c r="S6" s="102" t="s">
        <v>20</v>
      </c>
      <c r="T6" s="102"/>
      <c r="U6" s="102" t="s">
        <v>69</v>
      </c>
      <c r="V6" s="102"/>
      <c r="W6" s="102" t="s">
        <v>20</v>
      </c>
      <c r="X6" s="102"/>
      <c r="Y6" s="102" t="s">
        <v>69</v>
      </c>
      <c r="Z6" s="102"/>
      <c r="AA6" s="115"/>
      <c r="AB6" s="117"/>
      <c r="AC6" s="115"/>
      <c r="AD6" s="117"/>
      <c r="AE6" s="102" t="s">
        <v>20</v>
      </c>
      <c r="AF6" s="102"/>
      <c r="AG6" s="102" t="s">
        <v>69</v>
      </c>
      <c r="AH6" s="102"/>
      <c r="AI6" s="102" t="s">
        <v>20</v>
      </c>
      <c r="AJ6" s="102"/>
      <c r="AK6" s="102" t="s">
        <v>69</v>
      </c>
      <c r="AL6" s="102"/>
      <c r="AM6" s="102" t="s">
        <v>20</v>
      </c>
      <c r="AN6" s="102"/>
      <c r="AO6" s="102" t="s">
        <v>69</v>
      </c>
      <c r="AP6" s="102"/>
      <c r="AQ6" s="102" t="s">
        <v>20</v>
      </c>
      <c r="AR6" s="102"/>
      <c r="AS6" s="102" t="s">
        <v>69</v>
      </c>
      <c r="AT6" s="102"/>
      <c r="AU6" s="102" t="s">
        <v>20</v>
      </c>
      <c r="AV6" s="102"/>
      <c r="AW6" s="102" t="s">
        <v>69</v>
      </c>
      <c r="AX6" s="102"/>
      <c r="AY6" s="115"/>
      <c r="AZ6" s="117"/>
      <c r="BA6" s="115"/>
      <c r="BB6" s="117"/>
      <c r="BC6" s="115"/>
      <c r="BD6" s="117"/>
      <c r="BE6" s="115"/>
      <c r="BF6" s="117"/>
      <c r="BG6" s="102" t="s">
        <v>20</v>
      </c>
      <c r="BH6" s="102"/>
      <c r="BI6" s="102" t="s">
        <v>69</v>
      </c>
      <c r="BJ6" s="102"/>
      <c r="BK6" s="102" t="s">
        <v>20</v>
      </c>
      <c r="BL6" s="102"/>
      <c r="BM6" s="102" t="s">
        <v>69</v>
      </c>
      <c r="BN6" s="102"/>
      <c r="BO6" s="102" t="s">
        <v>20</v>
      </c>
      <c r="BP6" s="102"/>
      <c r="BQ6" s="102" t="s">
        <v>69</v>
      </c>
      <c r="BR6" s="102"/>
      <c r="BS6" s="102" t="s">
        <v>20</v>
      </c>
      <c r="BT6" s="102"/>
      <c r="BU6" s="102" t="s">
        <v>69</v>
      </c>
      <c r="BV6" s="102"/>
      <c r="BW6" s="102" t="s">
        <v>20</v>
      </c>
      <c r="BX6" s="102"/>
      <c r="BY6" s="102" t="s">
        <v>69</v>
      </c>
      <c r="BZ6" s="102"/>
      <c r="CA6" s="102" t="s">
        <v>20</v>
      </c>
      <c r="CB6" s="102"/>
      <c r="CC6" s="102" t="s">
        <v>69</v>
      </c>
      <c r="CD6" s="102"/>
      <c r="CE6" s="102" t="s">
        <v>20</v>
      </c>
      <c r="CF6" s="102"/>
      <c r="CG6" s="102" t="s">
        <v>69</v>
      </c>
      <c r="CH6" s="102"/>
      <c r="CI6" s="102" t="s">
        <v>20</v>
      </c>
      <c r="CJ6" s="102"/>
      <c r="CK6" s="102" t="s">
        <v>69</v>
      </c>
      <c r="CL6" s="102"/>
      <c r="CM6" s="102" t="s">
        <v>20</v>
      </c>
      <c r="CN6" s="102"/>
      <c r="CO6" s="102" t="s">
        <v>69</v>
      </c>
      <c r="CP6" s="102"/>
      <c r="CQ6" s="102" t="s">
        <v>20</v>
      </c>
      <c r="CR6" s="102"/>
      <c r="CS6" s="30"/>
      <c r="CT6" s="102" t="s">
        <v>69</v>
      </c>
      <c r="CU6" s="102"/>
      <c r="CV6" s="111" t="s">
        <v>70</v>
      </c>
      <c r="CW6" s="129"/>
      <c r="CX6" s="30" t="s">
        <v>127</v>
      </c>
      <c r="CY6" s="30" t="s">
        <v>128</v>
      </c>
      <c r="CZ6" s="101"/>
      <c r="DA6" s="101"/>
      <c r="DB6" s="22"/>
      <c r="DC6" s="126"/>
      <c r="DD6" s="55">
        <v>940669800</v>
      </c>
      <c r="DE6" s="55">
        <v>8911607300</v>
      </c>
      <c r="DF6" s="56"/>
      <c r="DG6" s="57">
        <f>DD30-DD6</f>
        <v>-114808400</v>
      </c>
      <c r="DH6" s="57">
        <f>DE30*1000-DE6</f>
        <v>244250599.99999809</v>
      </c>
    </row>
    <row r="7" spans="1:112" s="28" customFormat="1" ht="15" hidden="1" customHeight="1" x14ac:dyDescent="0.2">
      <c r="A7" s="110"/>
      <c r="B7" s="102"/>
      <c r="C7" s="58"/>
      <c r="D7" s="59"/>
      <c r="E7" s="58"/>
      <c r="F7" s="59"/>
      <c r="G7" s="102">
        <v>19</v>
      </c>
      <c r="H7" s="102"/>
      <c r="I7" s="102">
        <v>23</v>
      </c>
      <c r="J7" s="102"/>
      <c r="K7" s="102">
        <v>19</v>
      </c>
      <c r="L7" s="102"/>
      <c r="M7" s="102">
        <v>23</v>
      </c>
      <c r="N7" s="102"/>
      <c r="O7" s="102">
        <v>19</v>
      </c>
      <c r="P7" s="102"/>
      <c r="Q7" s="102">
        <v>23</v>
      </c>
      <c r="R7" s="102"/>
      <c r="S7" s="102">
        <v>19</v>
      </c>
      <c r="T7" s="102"/>
      <c r="U7" s="102">
        <v>23</v>
      </c>
      <c r="V7" s="102"/>
      <c r="W7" s="102">
        <v>19</v>
      </c>
      <c r="X7" s="102"/>
      <c r="Y7" s="102">
        <v>23</v>
      </c>
      <c r="Z7" s="102"/>
      <c r="AA7" s="58"/>
      <c r="AB7" s="59"/>
      <c r="AC7" s="58"/>
      <c r="AD7" s="59"/>
      <c r="AE7" s="102">
        <v>19</v>
      </c>
      <c r="AF7" s="102"/>
      <c r="AG7" s="102">
        <v>23</v>
      </c>
      <c r="AH7" s="102"/>
      <c r="AI7" s="30"/>
      <c r="AJ7" s="30"/>
      <c r="AK7" s="30"/>
      <c r="AL7" s="30"/>
      <c r="AM7" s="102"/>
      <c r="AN7" s="102"/>
      <c r="AO7" s="102"/>
      <c r="AP7" s="102"/>
      <c r="AQ7" s="102">
        <v>19</v>
      </c>
      <c r="AR7" s="102"/>
      <c r="AS7" s="102">
        <v>23</v>
      </c>
      <c r="AT7" s="102"/>
      <c r="AU7" s="102"/>
      <c r="AV7" s="102"/>
      <c r="AW7" s="102"/>
      <c r="AX7" s="102"/>
      <c r="AY7" s="58"/>
      <c r="AZ7" s="59"/>
      <c r="BA7" s="58"/>
      <c r="BB7" s="59"/>
      <c r="BC7" s="58"/>
      <c r="BD7" s="59"/>
      <c r="BE7" s="58"/>
      <c r="BF7" s="59"/>
      <c r="BG7" s="30"/>
      <c r="BH7" s="30"/>
      <c r="BI7" s="30"/>
      <c r="BJ7" s="30"/>
      <c r="BK7" s="102"/>
      <c r="BL7" s="102"/>
      <c r="BM7" s="102"/>
      <c r="BN7" s="102"/>
      <c r="BO7" s="102">
        <v>19</v>
      </c>
      <c r="BP7" s="102"/>
      <c r="BQ7" s="102">
        <v>23</v>
      </c>
      <c r="BR7" s="102"/>
      <c r="BS7" s="102"/>
      <c r="BT7" s="102"/>
      <c r="BU7" s="102"/>
      <c r="BV7" s="102"/>
      <c r="BW7" s="102">
        <v>19</v>
      </c>
      <c r="BX7" s="102"/>
      <c r="BY7" s="102">
        <v>23</v>
      </c>
      <c r="BZ7" s="102"/>
      <c r="CA7" s="30"/>
      <c r="CB7" s="30"/>
      <c r="CC7" s="30"/>
      <c r="CD7" s="30"/>
      <c r="CE7" s="102"/>
      <c r="CF7" s="102"/>
      <c r="CG7" s="102"/>
      <c r="CH7" s="102"/>
      <c r="CI7" s="102">
        <v>19</v>
      </c>
      <c r="CJ7" s="102"/>
      <c r="CK7" s="102">
        <v>23</v>
      </c>
      <c r="CL7" s="102"/>
      <c r="CM7" s="102"/>
      <c r="CN7" s="102"/>
      <c r="CO7" s="102"/>
      <c r="CP7" s="102"/>
      <c r="CQ7" s="111"/>
      <c r="CR7" s="111"/>
      <c r="CS7" s="37"/>
      <c r="CT7" s="111"/>
      <c r="CU7" s="111"/>
      <c r="CV7" s="111"/>
      <c r="CW7" s="129"/>
      <c r="CX7" s="5"/>
      <c r="CY7" s="5"/>
      <c r="CZ7" s="101"/>
      <c r="DA7" s="101"/>
      <c r="DB7" s="60">
        <v>1000</v>
      </c>
      <c r="DC7" s="126"/>
      <c r="DD7" s="22"/>
      <c r="DE7" s="22"/>
      <c r="DF7" s="61">
        <v>1000</v>
      </c>
    </row>
    <row r="8" spans="1:112" s="33" customFormat="1" ht="23.4" customHeight="1" x14ac:dyDescent="0.2">
      <c r="A8" s="31"/>
      <c r="B8" s="32"/>
      <c r="C8" s="32" t="s">
        <v>71</v>
      </c>
      <c r="D8" s="32" t="s">
        <v>72</v>
      </c>
      <c r="E8" s="32" t="s">
        <v>71</v>
      </c>
      <c r="F8" s="32" t="s">
        <v>72</v>
      </c>
      <c r="G8" s="32" t="s">
        <v>71</v>
      </c>
      <c r="H8" s="32" t="s">
        <v>72</v>
      </c>
      <c r="I8" s="32" t="s">
        <v>71</v>
      </c>
      <c r="J8" s="32" t="s">
        <v>72</v>
      </c>
      <c r="K8" s="32" t="s">
        <v>71</v>
      </c>
      <c r="L8" s="32" t="s">
        <v>72</v>
      </c>
      <c r="M8" s="32" t="s">
        <v>71</v>
      </c>
      <c r="N8" s="32" t="s">
        <v>72</v>
      </c>
      <c r="O8" s="32" t="s">
        <v>71</v>
      </c>
      <c r="P8" s="32" t="s">
        <v>72</v>
      </c>
      <c r="Q8" s="32" t="s">
        <v>71</v>
      </c>
      <c r="R8" s="32" t="s">
        <v>72</v>
      </c>
      <c r="S8" s="32" t="s">
        <v>71</v>
      </c>
      <c r="T8" s="32" t="s">
        <v>72</v>
      </c>
      <c r="U8" s="32" t="s">
        <v>71</v>
      </c>
      <c r="V8" s="32" t="s">
        <v>72</v>
      </c>
      <c r="W8" s="32" t="s">
        <v>71</v>
      </c>
      <c r="X8" s="32" t="s">
        <v>72</v>
      </c>
      <c r="Y8" s="32" t="s">
        <v>71</v>
      </c>
      <c r="Z8" s="32" t="s">
        <v>72</v>
      </c>
      <c r="AA8" s="32" t="s">
        <v>71</v>
      </c>
      <c r="AB8" s="32" t="s">
        <v>72</v>
      </c>
      <c r="AC8" s="32" t="s">
        <v>71</v>
      </c>
      <c r="AD8" s="32" t="s">
        <v>72</v>
      </c>
      <c r="AE8" s="32" t="s">
        <v>71</v>
      </c>
      <c r="AF8" s="32" t="s">
        <v>72</v>
      </c>
      <c r="AG8" s="32" t="s">
        <v>71</v>
      </c>
      <c r="AH8" s="32" t="s">
        <v>72</v>
      </c>
      <c r="AI8" s="32" t="s">
        <v>71</v>
      </c>
      <c r="AJ8" s="32" t="s">
        <v>72</v>
      </c>
      <c r="AK8" s="32" t="s">
        <v>71</v>
      </c>
      <c r="AL8" s="32" t="s">
        <v>72</v>
      </c>
      <c r="AM8" s="32" t="s">
        <v>71</v>
      </c>
      <c r="AN8" s="32" t="s">
        <v>72</v>
      </c>
      <c r="AO8" s="32" t="s">
        <v>71</v>
      </c>
      <c r="AP8" s="32" t="s">
        <v>72</v>
      </c>
      <c r="AQ8" s="32" t="s">
        <v>71</v>
      </c>
      <c r="AR8" s="32" t="s">
        <v>72</v>
      </c>
      <c r="AS8" s="32" t="s">
        <v>71</v>
      </c>
      <c r="AT8" s="32" t="s">
        <v>72</v>
      </c>
      <c r="AU8" s="32" t="s">
        <v>71</v>
      </c>
      <c r="AV8" s="32" t="s">
        <v>72</v>
      </c>
      <c r="AW8" s="32" t="s">
        <v>71</v>
      </c>
      <c r="AX8" s="32" t="s">
        <v>72</v>
      </c>
      <c r="AY8" s="32" t="s">
        <v>71</v>
      </c>
      <c r="AZ8" s="32" t="s">
        <v>72</v>
      </c>
      <c r="BA8" s="32" t="s">
        <v>71</v>
      </c>
      <c r="BB8" s="32" t="s">
        <v>72</v>
      </c>
      <c r="BC8" s="32" t="s">
        <v>71</v>
      </c>
      <c r="BD8" s="32" t="s">
        <v>72</v>
      </c>
      <c r="BE8" s="32" t="s">
        <v>71</v>
      </c>
      <c r="BF8" s="32" t="s">
        <v>72</v>
      </c>
      <c r="BG8" s="32" t="s">
        <v>71</v>
      </c>
      <c r="BH8" s="32" t="s">
        <v>72</v>
      </c>
      <c r="BI8" s="32" t="s">
        <v>71</v>
      </c>
      <c r="BJ8" s="32" t="s">
        <v>72</v>
      </c>
      <c r="BK8" s="32" t="s">
        <v>71</v>
      </c>
      <c r="BL8" s="32" t="s">
        <v>72</v>
      </c>
      <c r="BM8" s="32" t="s">
        <v>71</v>
      </c>
      <c r="BN8" s="32" t="s">
        <v>72</v>
      </c>
      <c r="BO8" s="32" t="s">
        <v>71</v>
      </c>
      <c r="BP8" s="32" t="s">
        <v>72</v>
      </c>
      <c r="BQ8" s="32" t="s">
        <v>71</v>
      </c>
      <c r="BR8" s="32" t="s">
        <v>72</v>
      </c>
      <c r="BS8" s="32" t="s">
        <v>71</v>
      </c>
      <c r="BT8" s="32" t="s">
        <v>72</v>
      </c>
      <c r="BU8" s="32" t="s">
        <v>71</v>
      </c>
      <c r="BV8" s="32" t="s">
        <v>72</v>
      </c>
      <c r="BW8" s="32" t="s">
        <v>71</v>
      </c>
      <c r="BX8" s="32" t="s">
        <v>72</v>
      </c>
      <c r="BY8" s="32" t="s">
        <v>71</v>
      </c>
      <c r="BZ8" s="32" t="s">
        <v>72</v>
      </c>
      <c r="CA8" s="32" t="s">
        <v>71</v>
      </c>
      <c r="CB8" s="32" t="s">
        <v>72</v>
      </c>
      <c r="CC8" s="32" t="s">
        <v>71</v>
      </c>
      <c r="CD8" s="32" t="s">
        <v>72</v>
      </c>
      <c r="CE8" s="32" t="s">
        <v>71</v>
      </c>
      <c r="CF8" s="32" t="s">
        <v>72</v>
      </c>
      <c r="CG8" s="32" t="s">
        <v>71</v>
      </c>
      <c r="CH8" s="32" t="s">
        <v>72</v>
      </c>
      <c r="CI8" s="32" t="s">
        <v>71</v>
      </c>
      <c r="CJ8" s="32" t="s">
        <v>72</v>
      </c>
      <c r="CK8" s="32" t="s">
        <v>71</v>
      </c>
      <c r="CL8" s="32" t="s">
        <v>72</v>
      </c>
      <c r="CM8" s="32" t="s">
        <v>71</v>
      </c>
      <c r="CN8" s="32" t="s">
        <v>72</v>
      </c>
      <c r="CO8" s="32" t="s">
        <v>71</v>
      </c>
      <c r="CP8" s="32" t="s">
        <v>72</v>
      </c>
      <c r="CQ8" s="32" t="s">
        <v>71</v>
      </c>
      <c r="CR8" s="32" t="s">
        <v>72</v>
      </c>
      <c r="CS8" s="32" t="s">
        <v>129</v>
      </c>
      <c r="CT8" s="32" t="s">
        <v>71</v>
      </c>
      <c r="CU8" s="32" t="s">
        <v>72</v>
      </c>
      <c r="CV8" s="32" t="s">
        <v>71</v>
      </c>
      <c r="CW8" s="62" t="s">
        <v>72</v>
      </c>
      <c r="CX8" s="63">
        <f>CX30/CW30</f>
        <v>0.90536765544989828</v>
      </c>
      <c r="CY8" s="63">
        <f>CY30/CW30</f>
        <v>9.4632344550101707E-2</v>
      </c>
      <c r="CZ8" s="101"/>
      <c r="DA8" s="101"/>
      <c r="DB8" s="64" t="s">
        <v>130</v>
      </c>
      <c r="DC8" s="126"/>
      <c r="DD8" s="32" t="s">
        <v>131</v>
      </c>
      <c r="DE8" s="65" t="s">
        <v>132</v>
      </c>
      <c r="DF8" s="32" t="s">
        <v>133</v>
      </c>
    </row>
    <row r="9" spans="1:112" s="28" customFormat="1" ht="13.95" hidden="1" customHeight="1" x14ac:dyDescent="0.2">
      <c r="A9" s="34">
        <v>3</v>
      </c>
      <c r="B9" s="35" t="s">
        <v>104</v>
      </c>
      <c r="C9" s="35"/>
      <c r="D9" s="35"/>
      <c r="E9" s="35"/>
      <c r="F9" s="35"/>
      <c r="G9" s="36"/>
      <c r="H9" s="36">
        <f>'Норматив '!$E$583</f>
        <v>3453</v>
      </c>
      <c r="I9" s="36"/>
      <c r="J9" s="36">
        <f>'Норматив '!$E$584</f>
        <v>2804</v>
      </c>
      <c r="K9" s="36"/>
      <c r="L9" s="36">
        <f>'Норматив '!$F$583</f>
        <v>7251</v>
      </c>
      <c r="M9" s="36"/>
      <c r="N9" s="36">
        <f>'Норматив '!$F$584</f>
        <v>5888</v>
      </c>
      <c r="O9" s="36"/>
      <c r="P9" s="36">
        <f>'Норматив '!$G$583</f>
        <v>8286</v>
      </c>
      <c r="Q9" s="36"/>
      <c r="R9" s="36">
        <f>'Норматив '!$G$584</f>
        <v>6729</v>
      </c>
      <c r="S9" s="36"/>
      <c r="T9" s="36">
        <v>9293</v>
      </c>
      <c r="U9" s="36"/>
      <c r="V9" s="36">
        <v>7546</v>
      </c>
      <c r="W9" s="36"/>
      <c r="X9" s="36">
        <v>9293</v>
      </c>
      <c r="Y9" s="36"/>
      <c r="Z9" s="36">
        <v>7546</v>
      </c>
      <c r="AA9" s="36"/>
      <c r="AB9" s="36"/>
      <c r="AC9" s="36"/>
      <c r="AD9" s="36"/>
      <c r="AE9" s="36"/>
      <c r="AF9" s="36">
        <f>'Норматив '!$E$583</f>
        <v>3453</v>
      </c>
      <c r="AG9" s="36"/>
      <c r="AH9" s="36">
        <f>'Норматив '!$E$584</f>
        <v>2804</v>
      </c>
      <c r="AI9" s="36"/>
      <c r="AJ9" s="36">
        <f>'Норматив '!F585</f>
        <v>9184</v>
      </c>
      <c r="AK9" s="36"/>
      <c r="AL9" s="36">
        <f>'Норматив '!F586</f>
        <v>6771</v>
      </c>
      <c r="AM9" s="36"/>
      <c r="AN9" s="36">
        <f>'Норматив '!$G$585</f>
        <v>10496</v>
      </c>
      <c r="AO9" s="36"/>
      <c r="AP9" s="36">
        <f>'Норматив '!$G$586</f>
        <v>7738</v>
      </c>
      <c r="AQ9" s="36"/>
      <c r="AR9" s="36">
        <v>9293</v>
      </c>
      <c r="AS9" s="36"/>
      <c r="AT9" s="36">
        <v>7546</v>
      </c>
      <c r="AU9" s="36"/>
      <c r="AV9" s="36">
        <f>'Норматив '!$I$585</f>
        <v>12246</v>
      </c>
      <c r="AW9" s="36"/>
      <c r="AX9" s="36">
        <f>'Норматив '!$I$586</f>
        <v>9028</v>
      </c>
      <c r="AY9" s="36"/>
      <c r="AZ9" s="36"/>
      <c r="BA9" s="36"/>
      <c r="BB9" s="36"/>
      <c r="BC9" s="36">
        <f>'Норматив '!$E$583</f>
        <v>3453</v>
      </c>
      <c r="BD9" s="36"/>
      <c r="BE9" s="36">
        <f>'Норматив '!$E$584</f>
        <v>2804</v>
      </c>
      <c r="BF9" s="36"/>
      <c r="BG9" s="36"/>
      <c r="BH9" s="36">
        <f>'Норматив '!V585</f>
        <v>0</v>
      </c>
      <c r="BI9" s="36"/>
      <c r="BJ9" s="36">
        <f>'Норматив '!V586</f>
        <v>0</v>
      </c>
      <c r="BK9" s="36"/>
      <c r="BL9" s="36">
        <f>'Норматив '!$G$585</f>
        <v>10496</v>
      </c>
      <c r="BM9" s="36"/>
      <c r="BN9" s="36">
        <f>'Норматив '!$G$586</f>
        <v>7738</v>
      </c>
      <c r="BO9" s="36"/>
      <c r="BP9" s="36">
        <v>9293</v>
      </c>
      <c r="BQ9" s="36"/>
      <c r="BR9" s="36">
        <v>7546</v>
      </c>
      <c r="BS9" s="36"/>
      <c r="BT9" s="36">
        <f>'Норматив '!$I$585</f>
        <v>12246</v>
      </c>
      <c r="BU9" s="36"/>
      <c r="BV9" s="36">
        <f>'Норматив '!$I$586</f>
        <v>9028</v>
      </c>
      <c r="BW9" s="36"/>
      <c r="BX9" s="36">
        <f>'Норматив '!$E$621</f>
        <v>13712</v>
      </c>
      <c r="BY9" s="36"/>
      <c r="BZ9" s="36">
        <f>'Норматив '!$E$622</f>
        <v>9034</v>
      </c>
      <c r="CA9" s="36"/>
      <c r="CB9" s="36">
        <f>'Норматив '!$F$621</f>
        <v>28796</v>
      </c>
      <c r="CC9" s="36"/>
      <c r="CD9" s="36">
        <f>'Норматив '!$F$622</f>
        <v>18972</v>
      </c>
      <c r="CE9" s="36"/>
      <c r="CF9" s="36">
        <f>'Норматив '!$G$621</f>
        <v>32910</v>
      </c>
      <c r="CG9" s="36"/>
      <c r="CH9" s="36">
        <f>'Норматив '!$G$622</f>
        <v>21682</v>
      </c>
      <c r="CI9" s="36"/>
      <c r="CJ9" s="36">
        <f>'Норматив '!$H$621</f>
        <v>38395</v>
      </c>
      <c r="CK9" s="36"/>
      <c r="CL9" s="36">
        <f>'Норматив '!$H$622</f>
        <v>25296</v>
      </c>
      <c r="CM9" s="36"/>
      <c r="CN9" s="36">
        <f>'Норматив '!$I$621</f>
        <v>38395</v>
      </c>
      <c r="CO9" s="36"/>
      <c r="CP9" s="36">
        <f>'Норматив '!$I$622</f>
        <v>25296</v>
      </c>
      <c r="CQ9" s="36"/>
      <c r="CR9" s="36"/>
      <c r="CS9" s="36"/>
      <c r="CT9" s="36"/>
      <c r="CU9" s="36"/>
      <c r="CV9" s="36"/>
      <c r="CW9" s="66"/>
      <c r="CX9" s="36"/>
      <c r="CY9" s="36"/>
      <c r="CZ9" s="12"/>
      <c r="DA9" s="12"/>
      <c r="DB9" s="12"/>
      <c r="DC9" s="12"/>
      <c r="DD9" s="12"/>
      <c r="DE9" s="12"/>
      <c r="DF9" s="12"/>
    </row>
    <row r="10" spans="1:112" s="28" customFormat="1" ht="13.2" hidden="1" customHeight="1" x14ac:dyDescent="0.2">
      <c r="A10" s="34">
        <v>5</v>
      </c>
      <c r="B10" s="35" t="s">
        <v>74</v>
      </c>
      <c r="C10" s="35"/>
      <c r="D10" s="35"/>
      <c r="E10" s="35"/>
      <c r="F10" s="35"/>
      <c r="G10" s="36"/>
      <c r="H10" s="36" t="e">
        <f>#REF!</f>
        <v>#REF!</v>
      </c>
      <c r="I10" s="36"/>
      <c r="J10" s="36" t="e">
        <f>#REF!</f>
        <v>#REF!</v>
      </c>
      <c r="K10" s="36"/>
      <c r="L10" s="36" t="e">
        <f>#REF!</f>
        <v>#REF!</v>
      </c>
      <c r="M10" s="36"/>
      <c r="N10" s="36" t="e">
        <f>#REF!</f>
        <v>#REF!</v>
      </c>
      <c r="O10" s="36"/>
      <c r="P10" s="36" t="e">
        <f>#REF!</f>
        <v>#REF!</v>
      </c>
      <c r="Q10" s="36"/>
      <c r="R10" s="36" t="e">
        <f>#REF!</f>
        <v>#REF!</v>
      </c>
      <c r="S10" s="36"/>
      <c r="T10" s="36">
        <v>9293</v>
      </c>
      <c r="U10" s="36"/>
      <c r="V10" s="36">
        <v>7546</v>
      </c>
      <c r="W10" s="36"/>
      <c r="X10" s="36">
        <v>9293</v>
      </c>
      <c r="Y10" s="36"/>
      <c r="Z10" s="36">
        <v>7546</v>
      </c>
      <c r="AA10" s="36"/>
      <c r="AB10" s="36"/>
      <c r="AC10" s="36"/>
      <c r="AD10" s="36"/>
      <c r="AE10" s="36"/>
      <c r="AF10" s="36" t="e">
        <f>#REF!</f>
        <v>#REF!</v>
      </c>
      <c r="AG10" s="36"/>
      <c r="AH10" s="36" t="e">
        <f>#REF!</f>
        <v>#REF!</v>
      </c>
      <c r="AI10" s="36"/>
      <c r="AJ10" s="36" t="e">
        <f>#REF!</f>
        <v>#REF!</v>
      </c>
      <c r="AK10" s="36"/>
      <c r="AL10" s="36" t="e">
        <f>#REF!</f>
        <v>#REF!</v>
      </c>
      <c r="AM10" s="36"/>
      <c r="AN10" s="36" t="e">
        <f>#REF!</f>
        <v>#REF!</v>
      </c>
      <c r="AO10" s="36"/>
      <c r="AP10" s="36" t="e">
        <f>#REF!</f>
        <v>#REF!</v>
      </c>
      <c r="AQ10" s="36"/>
      <c r="AR10" s="36">
        <v>9293</v>
      </c>
      <c r="AS10" s="36"/>
      <c r="AT10" s="36">
        <v>7546</v>
      </c>
      <c r="AU10" s="36"/>
      <c r="AV10" s="36" t="e">
        <f>#REF!</f>
        <v>#REF!</v>
      </c>
      <c r="AW10" s="36"/>
      <c r="AX10" s="36" t="e">
        <f>#REF!</f>
        <v>#REF!</v>
      </c>
      <c r="AY10" s="36"/>
      <c r="AZ10" s="36"/>
      <c r="BA10" s="36"/>
      <c r="BB10" s="36"/>
      <c r="BC10" s="36" t="e">
        <f>#REF!</f>
        <v>#REF!</v>
      </c>
      <c r="BD10" s="36"/>
      <c r="BE10" s="36" t="e">
        <f>#REF!</f>
        <v>#REF!</v>
      </c>
      <c r="BF10" s="36"/>
      <c r="BG10" s="36"/>
      <c r="BH10" s="36" t="e">
        <f>#REF!</f>
        <v>#REF!</v>
      </c>
      <c r="BI10" s="36"/>
      <c r="BJ10" s="36" t="e">
        <f>#REF!</f>
        <v>#REF!</v>
      </c>
      <c r="BK10" s="36"/>
      <c r="BL10" s="36" t="e">
        <f>#REF!</f>
        <v>#REF!</v>
      </c>
      <c r="BM10" s="36"/>
      <c r="BN10" s="36" t="e">
        <f>#REF!</f>
        <v>#REF!</v>
      </c>
      <c r="BO10" s="36"/>
      <c r="BP10" s="36">
        <v>9293</v>
      </c>
      <c r="BQ10" s="36"/>
      <c r="BR10" s="36">
        <v>7546</v>
      </c>
      <c r="BS10" s="36"/>
      <c r="BT10" s="36" t="e">
        <f>#REF!</f>
        <v>#REF!</v>
      </c>
      <c r="BU10" s="36"/>
      <c r="BV10" s="36" t="e">
        <f>#REF!</f>
        <v>#REF!</v>
      </c>
      <c r="BW10" s="36"/>
      <c r="BX10" s="36" t="e">
        <f>#REF!</f>
        <v>#REF!</v>
      </c>
      <c r="BY10" s="36"/>
      <c r="BZ10" s="36" t="e">
        <f>#REF!</f>
        <v>#REF!</v>
      </c>
      <c r="CA10" s="36"/>
      <c r="CB10" s="36" t="e">
        <f>#REF!</f>
        <v>#REF!</v>
      </c>
      <c r="CC10" s="36"/>
      <c r="CD10" s="36" t="e">
        <f>#REF!</f>
        <v>#REF!</v>
      </c>
      <c r="CE10" s="36"/>
      <c r="CF10" s="36" t="e">
        <f>#REF!</f>
        <v>#REF!</v>
      </c>
      <c r="CG10" s="36"/>
      <c r="CH10" s="36" t="e">
        <f>#REF!</f>
        <v>#REF!</v>
      </c>
      <c r="CI10" s="36"/>
      <c r="CJ10" s="36">
        <v>9293</v>
      </c>
      <c r="CK10" s="36"/>
      <c r="CL10" s="36">
        <v>7546</v>
      </c>
      <c r="CM10" s="36"/>
      <c r="CN10" s="36" t="e">
        <f>#REF!</f>
        <v>#REF!</v>
      </c>
      <c r="CO10" s="36"/>
      <c r="CP10" s="36" t="e">
        <f>#REF!</f>
        <v>#REF!</v>
      </c>
      <c r="CQ10" s="36"/>
      <c r="CR10" s="36"/>
      <c r="CS10" s="36"/>
      <c r="CT10" s="36"/>
      <c r="CU10" s="36"/>
      <c r="CV10" s="36"/>
      <c r="CW10" s="66"/>
      <c r="CX10" s="36"/>
      <c r="CY10" s="36"/>
      <c r="CZ10" s="12"/>
      <c r="DA10" s="12"/>
      <c r="DB10" s="12"/>
      <c r="DC10" s="12"/>
      <c r="DD10" s="12"/>
      <c r="DE10" s="12"/>
      <c r="DF10" s="12"/>
    </row>
    <row r="11" spans="1:112" s="28" customFormat="1" ht="11.4" hidden="1" customHeight="1" x14ac:dyDescent="0.2">
      <c r="A11" s="34">
        <v>4</v>
      </c>
      <c r="B11" s="35" t="s">
        <v>75</v>
      </c>
      <c r="C11" s="35"/>
      <c r="D11" s="35"/>
      <c r="E11" s="35"/>
      <c r="F11" s="35"/>
      <c r="G11" s="36"/>
      <c r="H11" s="36" t="e">
        <f>#REF!</f>
        <v>#REF!</v>
      </c>
      <c r="I11" s="36"/>
      <c r="J11" s="36" t="e">
        <f>#REF!</f>
        <v>#REF!</v>
      </c>
      <c r="K11" s="36"/>
      <c r="L11" s="36" t="e">
        <f>#REF!</f>
        <v>#REF!</v>
      </c>
      <c r="M11" s="36"/>
      <c r="N11" s="36" t="e">
        <f>#REF!</f>
        <v>#REF!</v>
      </c>
      <c r="O11" s="36"/>
      <c r="P11" s="36" t="e">
        <f>#REF!</f>
        <v>#REF!</v>
      </c>
      <c r="Q11" s="36"/>
      <c r="R11" s="36" t="e">
        <f>#REF!</f>
        <v>#REF!</v>
      </c>
      <c r="S11" s="36"/>
      <c r="T11" s="36">
        <v>9293</v>
      </c>
      <c r="U11" s="36"/>
      <c r="V11" s="36">
        <v>7546</v>
      </c>
      <c r="W11" s="36"/>
      <c r="X11" s="36">
        <v>9293</v>
      </c>
      <c r="Y11" s="36"/>
      <c r="Z11" s="36">
        <v>7546</v>
      </c>
      <c r="AA11" s="36"/>
      <c r="AB11" s="36"/>
      <c r="AC11" s="36"/>
      <c r="AD11" s="36"/>
      <c r="AE11" s="36"/>
      <c r="AF11" s="36" t="e">
        <f>#REF!</f>
        <v>#REF!</v>
      </c>
      <c r="AG11" s="36"/>
      <c r="AH11" s="36" t="e">
        <f>#REF!</f>
        <v>#REF!</v>
      </c>
      <c r="AI11" s="36"/>
      <c r="AJ11" s="36" t="e">
        <f>#REF!</f>
        <v>#REF!</v>
      </c>
      <c r="AK11" s="36"/>
      <c r="AL11" s="36" t="e">
        <f>#REF!</f>
        <v>#REF!</v>
      </c>
      <c r="AM11" s="36"/>
      <c r="AN11" s="36" t="e">
        <f>#REF!</f>
        <v>#REF!</v>
      </c>
      <c r="AO11" s="36"/>
      <c r="AP11" s="36" t="e">
        <f>#REF!</f>
        <v>#REF!</v>
      </c>
      <c r="AQ11" s="36"/>
      <c r="AR11" s="36">
        <v>9293</v>
      </c>
      <c r="AS11" s="36"/>
      <c r="AT11" s="36">
        <v>7546</v>
      </c>
      <c r="AU11" s="36"/>
      <c r="AV11" s="36" t="e">
        <f>#REF!</f>
        <v>#REF!</v>
      </c>
      <c r="AW11" s="36"/>
      <c r="AX11" s="36" t="e">
        <f>#REF!</f>
        <v>#REF!</v>
      </c>
      <c r="AY11" s="36"/>
      <c r="AZ11" s="36"/>
      <c r="BA11" s="36"/>
      <c r="BB11" s="36"/>
      <c r="BC11" s="36" t="e">
        <f>#REF!</f>
        <v>#REF!</v>
      </c>
      <c r="BD11" s="36"/>
      <c r="BE11" s="36" t="e">
        <f>#REF!</f>
        <v>#REF!</v>
      </c>
      <c r="BF11" s="36"/>
      <c r="BG11" s="36"/>
      <c r="BH11" s="36" t="e">
        <f>#REF!</f>
        <v>#REF!</v>
      </c>
      <c r="BI11" s="36"/>
      <c r="BJ11" s="36" t="e">
        <f>#REF!</f>
        <v>#REF!</v>
      </c>
      <c r="BK11" s="36"/>
      <c r="BL11" s="36" t="e">
        <f>#REF!</f>
        <v>#REF!</v>
      </c>
      <c r="BM11" s="36"/>
      <c r="BN11" s="36" t="e">
        <f>#REF!</f>
        <v>#REF!</v>
      </c>
      <c r="BO11" s="36"/>
      <c r="BP11" s="36">
        <v>9293</v>
      </c>
      <c r="BQ11" s="36"/>
      <c r="BR11" s="36">
        <v>7546</v>
      </c>
      <c r="BS11" s="36"/>
      <c r="BT11" s="36" t="e">
        <f>#REF!</f>
        <v>#REF!</v>
      </c>
      <c r="BU11" s="36"/>
      <c r="BV11" s="36" t="e">
        <f>#REF!</f>
        <v>#REF!</v>
      </c>
      <c r="BW11" s="36"/>
      <c r="BX11" s="36" t="e">
        <f>#REF!</f>
        <v>#REF!</v>
      </c>
      <c r="BY11" s="36"/>
      <c r="BZ11" s="36" t="e">
        <f>#REF!</f>
        <v>#REF!</v>
      </c>
      <c r="CA11" s="36"/>
      <c r="CB11" s="36" t="e">
        <f>#REF!</f>
        <v>#REF!</v>
      </c>
      <c r="CC11" s="36"/>
      <c r="CD11" s="36" t="e">
        <f>#REF!</f>
        <v>#REF!</v>
      </c>
      <c r="CE11" s="36"/>
      <c r="CF11" s="36" t="e">
        <f>#REF!</f>
        <v>#REF!</v>
      </c>
      <c r="CG11" s="36"/>
      <c r="CH11" s="36" t="e">
        <f>#REF!</f>
        <v>#REF!</v>
      </c>
      <c r="CI11" s="36"/>
      <c r="CJ11" s="36">
        <v>9293</v>
      </c>
      <c r="CK11" s="36"/>
      <c r="CL11" s="36">
        <v>7546</v>
      </c>
      <c r="CM11" s="36"/>
      <c r="CN11" s="36" t="e">
        <f>#REF!</f>
        <v>#REF!</v>
      </c>
      <c r="CO11" s="36"/>
      <c r="CP11" s="36" t="e">
        <f>#REF!</f>
        <v>#REF!</v>
      </c>
      <c r="CQ11" s="36"/>
      <c r="CR11" s="36"/>
      <c r="CS11" s="36"/>
      <c r="CT11" s="36"/>
      <c r="CU11" s="36"/>
      <c r="CV11" s="36"/>
      <c r="CW11" s="66"/>
      <c r="CX11" s="36"/>
      <c r="CY11" s="36"/>
      <c r="CZ11" s="12"/>
      <c r="DA11" s="12"/>
      <c r="DB11" s="12"/>
      <c r="DC11" s="12"/>
      <c r="DD11" s="12"/>
      <c r="DE11" s="12"/>
      <c r="DF11" s="12"/>
    </row>
    <row r="12" spans="1:112" s="28" customFormat="1" ht="12.75" customHeight="1" x14ac:dyDescent="0.25">
      <c r="A12" s="37">
        <v>1</v>
      </c>
      <c r="B12" s="46" t="s">
        <v>76</v>
      </c>
      <c r="C12" s="67">
        <f>G12+K12+O12+S12+W12</f>
        <v>594</v>
      </c>
      <c r="D12" s="67">
        <f>Расчет_гр.общеразв.напрв.!FH12</f>
        <v>56686152</v>
      </c>
      <c r="E12" s="67">
        <f>I12+M12+Q12+U12+Y12</f>
        <v>1471</v>
      </c>
      <c r="F12" s="67">
        <f>Расчет_гр.общеразв.напрв.!FJ12</f>
        <v>113993400</v>
      </c>
      <c r="G12" s="36">
        <f>Расчет_гр.общеразв.напрв.!EM12</f>
        <v>0</v>
      </c>
      <c r="H12" s="36">
        <f>Расчет_гр.общеразв.напрв.!EN12</f>
        <v>0</v>
      </c>
      <c r="I12" s="36">
        <f>Расчет_гр.общеразв.напрв.!EO12</f>
        <v>0</v>
      </c>
      <c r="J12" s="36">
        <f>Расчет_гр.общеразв.напрв.!EP12</f>
        <v>0</v>
      </c>
      <c r="K12" s="36">
        <f>Расчет_гр.общеразв.напрв.!EQ12</f>
        <v>464</v>
      </c>
      <c r="L12" s="36">
        <f>Расчет_гр.общеразв.напрв.!ER12</f>
        <v>43759992</v>
      </c>
      <c r="M12" s="36">
        <f>Расчет_гр.общеразв.напрв.!ES12</f>
        <v>1130</v>
      </c>
      <c r="N12" s="36">
        <f>Расчет_гр.общеразв.напрв.!ET12</f>
        <v>86276712</v>
      </c>
      <c r="O12" s="36">
        <f>Расчет_гр.общеразв.напрв.!EU12</f>
        <v>130</v>
      </c>
      <c r="P12" s="36">
        <f>Расчет_гр.общеразв.напрв.!EV12</f>
        <v>12926160</v>
      </c>
      <c r="Q12" s="36">
        <f>Расчет_гр.общеразв.напрв.!EW12</f>
        <v>341</v>
      </c>
      <c r="R12" s="36">
        <f>Расчет_гр.общеразв.напрв.!EX12</f>
        <v>27716688</v>
      </c>
      <c r="S12" s="36">
        <f>Расчет_гр.общеразв.напрв.!EY12</f>
        <v>0</v>
      </c>
      <c r="T12" s="36">
        <f>Расчет_гр.общеразв.напрв.!EZ12</f>
        <v>0</v>
      </c>
      <c r="U12" s="36">
        <f>Расчет_гр.общеразв.напрв.!FA12</f>
        <v>0</v>
      </c>
      <c r="V12" s="36">
        <f>Расчет_гр.общеразв.напрв.!FB12</f>
        <v>0</v>
      </c>
      <c r="W12" s="36">
        <f>Расчет_гр.общеразв.напрв.!FC12</f>
        <v>0</v>
      </c>
      <c r="X12" s="36">
        <f>Расчет_гр.общеразв.напрв.!FD12</f>
        <v>0</v>
      </c>
      <c r="Y12" s="36">
        <f>Расчет_гр.общеразв.напрв.!FE12</f>
        <v>0</v>
      </c>
      <c r="Z12" s="36">
        <f>Расчет_гр.общеразв.напрв.!FF12</f>
        <v>0</v>
      </c>
      <c r="AA12" s="67">
        <f>AE12+AI12+AM12+AQ12+AU12</f>
        <v>0</v>
      </c>
      <c r="AB12" s="67">
        <f>Расчет_гр.компен.направ.!GB12</f>
        <v>0</v>
      </c>
      <c r="AC12" s="67">
        <f>AG12+AK12+AO12+AS12+AW12</f>
        <v>212</v>
      </c>
      <c r="AD12" s="67">
        <f>Расчет_гр.компен.направ.!GD12</f>
        <v>66969000</v>
      </c>
      <c r="AE12" s="36">
        <f>Расчет_гр.компен.направ.!FG12</f>
        <v>0</v>
      </c>
      <c r="AF12" s="36">
        <f>Расчет_гр.компен.направ.!FH12</f>
        <v>0</v>
      </c>
      <c r="AG12" s="36">
        <f>Расчет_гр.компен.направ.!FI12</f>
        <v>0</v>
      </c>
      <c r="AH12" s="36">
        <f>Расчет_гр.компен.направ.!FJ12</f>
        <v>0</v>
      </c>
      <c r="AI12" s="36">
        <f>Расчет_гр.компен.направ.!FK12</f>
        <v>0</v>
      </c>
      <c r="AJ12" s="36">
        <f>Расчет_гр.компен.направ.!FL12</f>
        <v>0</v>
      </c>
      <c r="AK12" s="36">
        <f>Расчет_гр.компен.направ.!FM12</f>
        <v>212</v>
      </c>
      <c r="AL12" s="36">
        <f>Расчет_гр.компен.направ.!FN12</f>
        <v>66969000</v>
      </c>
      <c r="AM12" s="36">
        <f>Расчет_гр.компен.направ.!FO12</f>
        <v>0</v>
      </c>
      <c r="AN12" s="36">
        <f>Расчет_гр.компен.направ.!FP12</f>
        <v>0</v>
      </c>
      <c r="AO12" s="36">
        <f>Расчет_гр.компен.направ.!FQ12</f>
        <v>0</v>
      </c>
      <c r="AP12" s="36">
        <f>Расчет_гр.компен.направ.!FR12</f>
        <v>0</v>
      </c>
      <c r="AQ12" s="36">
        <f>Расчет_гр.компен.направ.!FS12</f>
        <v>0</v>
      </c>
      <c r="AR12" s="36">
        <f>Расчет_гр.компен.направ.!FT12</f>
        <v>0</v>
      </c>
      <c r="AS12" s="36">
        <f>Расчет_гр.компен.направ.!FU12</f>
        <v>0</v>
      </c>
      <c r="AT12" s="36">
        <f>Расчет_гр.компен.направ.!FV12</f>
        <v>0</v>
      </c>
      <c r="AU12" s="36">
        <f>Расчет_гр.компен.направ.!FW12</f>
        <v>0</v>
      </c>
      <c r="AV12" s="36">
        <f>Расчет_гр.компен.направ.!FX12</f>
        <v>0</v>
      </c>
      <c r="AW12" s="36">
        <f>Расчет_гр.компен.направ.!FY12</f>
        <v>0</v>
      </c>
      <c r="AX12" s="36">
        <f>Расчет_гр.компен.направ.!FZ12</f>
        <v>0</v>
      </c>
      <c r="AY12" s="67">
        <f>BB12+BG12+BK12+BO12+BS12</f>
        <v>0</v>
      </c>
      <c r="AZ12" s="67">
        <v>0</v>
      </c>
      <c r="BA12" s="67">
        <f>BD12+BI12+BM12+BQ12+BU12</f>
        <v>42</v>
      </c>
      <c r="BB12" s="36">
        <f>Расчет_гр.комбинир.напрв.!HO12</f>
        <v>0</v>
      </c>
      <c r="BC12" s="36">
        <f>Расчет_гр.комбинир.напрв.!HP12</f>
        <v>0</v>
      </c>
      <c r="BD12" s="36">
        <f>Расчет_гр.комбинир.напрв.!HQ12</f>
        <v>0</v>
      </c>
      <c r="BE12" s="36">
        <f>Расчет_гр.комбинир.напрв.!HR12</f>
        <v>0</v>
      </c>
      <c r="BF12" s="36">
        <f>Расчет_гр.комбинир.напрв.!IL12</f>
        <v>5222952</v>
      </c>
      <c r="BG12" s="36">
        <f>Расчет_гр.комбинир.напрв.!HS12</f>
        <v>0</v>
      </c>
      <c r="BH12" s="36">
        <f>Расчет_гр.комбинир.напрв.!HT12</f>
        <v>0</v>
      </c>
      <c r="BI12" s="36">
        <f>Расчет_гр.комбинир.напрв.!HU12</f>
        <v>42</v>
      </c>
      <c r="BJ12" s="36">
        <f>Расчет_гр.комбинир.напрв.!HV12</f>
        <v>5222952</v>
      </c>
      <c r="BK12" s="36">
        <f>Расчет_гр.комбинир.напрв.!HW12</f>
        <v>0</v>
      </c>
      <c r="BL12" s="36">
        <f>Расчет_гр.комбинир.напрв.!HX12</f>
        <v>0</v>
      </c>
      <c r="BM12" s="36">
        <f>Расчет_гр.комбинир.напрв.!HY12</f>
        <v>0</v>
      </c>
      <c r="BN12" s="36">
        <f>Расчет_гр.комбинир.напрв.!HZ12</f>
        <v>0</v>
      </c>
      <c r="BO12" s="36">
        <f>Расчет_гр.комбинир.напрв.!IA12</f>
        <v>0</v>
      </c>
      <c r="BP12" s="36">
        <f>Расчет_гр.комбинир.напрв.!IB12</f>
        <v>0</v>
      </c>
      <c r="BQ12" s="36">
        <f>Расчет_гр.комбинир.напрв.!IC12</f>
        <v>0</v>
      </c>
      <c r="BR12" s="36">
        <f>Расчет_гр.комбинир.напрв.!ID12</f>
        <v>0</v>
      </c>
      <c r="BS12" s="36">
        <f>Расчет_гр.комбинир.напрв.!IE12</f>
        <v>0</v>
      </c>
      <c r="BT12" s="36">
        <f>Расчет_гр.комбинир.напрв.!IF12</f>
        <v>0</v>
      </c>
      <c r="BU12" s="36">
        <f>Расчет_гр.комбинир.напрв.!IG12</f>
        <v>0</v>
      </c>
      <c r="BV12" s="36">
        <f>Расчет_гр.комбинир.напрв.!IH12</f>
        <v>0</v>
      </c>
      <c r="BW12" s="36">
        <f>G12+AE12+BB12</f>
        <v>0</v>
      </c>
      <c r="BX12" s="36">
        <f>H12+AF12+BC12</f>
        <v>0</v>
      </c>
      <c r="BY12" s="36">
        <f>I12+AG12+BD12</f>
        <v>0</v>
      </c>
      <c r="BZ12" s="36">
        <f>J12+AH12+BE12</f>
        <v>0</v>
      </c>
      <c r="CA12" s="36">
        <f t="shared" ref="CA12:CP27" si="0">K12+AI12+BG12</f>
        <v>464</v>
      </c>
      <c r="CB12" s="36">
        <f t="shared" si="0"/>
        <v>43759992</v>
      </c>
      <c r="CC12" s="36">
        <f t="shared" si="0"/>
        <v>1384</v>
      </c>
      <c r="CD12" s="36">
        <f t="shared" si="0"/>
        <v>158468664</v>
      </c>
      <c r="CE12" s="36">
        <f t="shared" si="0"/>
        <v>130</v>
      </c>
      <c r="CF12" s="36">
        <f t="shared" si="0"/>
        <v>12926160</v>
      </c>
      <c r="CG12" s="36">
        <f t="shared" si="0"/>
        <v>341</v>
      </c>
      <c r="CH12" s="36">
        <f t="shared" si="0"/>
        <v>27716688</v>
      </c>
      <c r="CI12" s="36">
        <f t="shared" si="0"/>
        <v>0</v>
      </c>
      <c r="CJ12" s="36">
        <f t="shared" si="0"/>
        <v>0</v>
      </c>
      <c r="CK12" s="36">
        <f t="shared" si="0"/>
        <v>0</v>
      </c>
      <c r="CL12" s="36">
        <f t="shared" si="0"/>
        <v>0</v>
      </c>
      <c r="CM12" s="36">
        <f t="shared" si="0"/>
        <v>0</v>
      </c>
      <c r="CN12" s="36">
        <f t="shared" si="0"/>
        <v>0</v>
      </c>
      <c r="CO12" s="36">
        <f t="shared" si="0"/>
        <v>0</v>
      </c>
      <c r="CP12" s="36">
        <f t="shared" si="0"/>
        <v>0</v>
      </c>
      <c r="CQ12" s="36">
        <f>BW12+CA12+CE12+CI12+CM12</f>
        <v>594</v>
      </c>
      <c r="CR12" s="36">
        <f>BX12+CB12+CF12+CJ12+CN12</f>
        <v>56686152</v>
      </c>
      <c r="CS12" s="36">
        <f t="shared" ref="CS12:CS29" si="1">C12+AA12+AY12</f>
        <v>594</v>
      </c>
      <c r="CT12" s="36">
        <f>BY12+CC12+CG12+CK12+CO12</f>
        <v>1725</v>
      </c>
      <c r="CU12" s="36">
        <f>BZ12+CD12+CH12+CL12+CP12</f>
        <v>186185352</v>
      </c>
      <c r="CV12" s="36">
        <f t="shared" ref="CV12:CV29" si="2">CQ12+CT12</f>
        <v>2319</v>
      </c>
      <c r="CW12" s="66">
        <f t="shared" ref="CW12:CW29" si="3">ROUND((CR12+CU12),-2)</f>
        <v>242871500</v>
      </c>
      <c r="CX12" s="36">
        <f>ROUND($CX$31/$CW$30*CW12,-2)</f>
        <v>219888000</v>
      </c>
      <c r="CY12" s="36">
        <f>CW12-CX12</f>
        <v>22983500</v>
      </c>
      <c r="CZ12" s="68">
        <v>230074.2</v>
      </c>
      <c r="DA12" s="69">
        <f t="shared" ref="DA12:DA30" si="4">(CW12/1000/CZ12)*100</f>
        <v>105.56224904835048</v>
      </c>
      <c r="DB12" s="70">
        <f t="shared" ref="DB12:DB29" si="5">CW12/$DB$7-DE12</f>
        <v>20094.600000000006</v>
      </c>
      <c r="DC12" s="71">
        <v>251754.9</v>
      </c>
      <c r="DD12" s="72">
        <f t="shared" ref="DD12:DD29" si="6">DB12*$DB$7</f>
        <v>20094600.000000007</v>
      </c>
      <c r="DE12" s="72">
        <f t="shared" ref="DE12:DE29" si="7">ROUND(CW12/$DB$7*$CZ$34,1)</f>
        <v>222776.9</v>
      </c>
      <c r="DF12" s="68">
        <f t="shared" ref="DF12:DF29" si="8">CW12-DC12*$DF$7</f>
        <v>-8883400</v>
      </c>
      <c r="DG12" s="73">
        <f>CX12-DE12*1000</f>
        <v>-2888900</v>
      </c>
    </row>
    <row r="13" spans="1:112" s="28" customFormat="1" ht="12.75" customHeight="1" x14ac:dyDescent="0.25">
      <c r="A13" s="37">
        <v>2</v>
      </c>
      <c r="B13" s="46" t="s">
        <v>77</v>
      </c>
      <c r="C13" s="67">
        <f t="shared" ref="C13:C29" si="9">G13+K13+O13+S13+W13</f>
        <v>578</v>
      </c>
      <c r="D13" s="67">
        <f>Расчет_гр.общеразв.напрв.!FH13</f>
        <v>60956724</v>
      </c>
      <c r="E13" s="67">
        <f t="shared" ref="E13:E29" si="10">I13+M13+Q13+U13+Y13</f>
        <v>1505</v>
      </c>
      <c r="F13" s="67">
        <f>Расчет_гр.общеразв.напрв.!FJ13</f>
        <v>121996740</v>
      </c>
      <c r="G13" s="36">
        <f>Расчет_гр.общеразв.напрв.!EM13</f>
        <v>0</v>
      </c>
      <c r="H13" s="36">
        <f>Расчет_гр.общеразв.напрв.!EN13</f>
        <v>0</v>
      </c>
      <c r="I13" s="36">
        <f>Расчет_гр.общеразв.напрв.!EO13</f>
        <v>0</v>
      </c>
      <c r="J13" s="36">
        <f>Расчет_гр.общеразв.напрв.!EP13</f>
        <v>0</v>
      </c>
      <c r="K13" s="36">
        <f>Расчет_гр.общеразв.напрв.!EQ13</f>
        <v>343</v>
      </c>
      <c r="L13" s="36">
        <f>Расчет_гр.общеразв.напрв.!ER13</f>
        <v>37590204</v>
      </c>
      <c r="M13" s="36">
        <f>Расчет_гр.общеразв.напрв.!ES13</f>
        <v>888</v>
      </c>
      <c r="N13" s="36">
        <f>Расчет_гр.общеразв.напрв.!ET13</f>
        <v>72175224</v>
      </c>
      <c r="O13" s="36">
        <f>Расчет_гр.общеразв.напрв.!EU13</f>
        <v>235</v>
      </c>
      <c r="P13" s="36">
        <f>Расчет_гр.общеразв.напрв.!EV13</f>
        <v>23366520</v>
      </c>
      <c r="Q13" s="36">
        <f>Расчет_гр.общеразв.напрв.!EW13</f>
        <v>617</v>
      </c>
      <c r="R13" s="36">
        <f>Расчет_гр.общеразв.напрв.!EX13</f>
        <v>49821516</v>
      </c>
      <c r="S13" s="36">
        <f>Расчет_гр.общеразв.напрв.!EY13</f>
        <v>0</v>
      </c>
      <c r="T13" s="36">
        <f>Расчет_гр.общеразв.напрв.!EZ13</f>
        <v>0</v>
      </c>
      <c r="U13" s="36">
        <f>Расчет_гр.общеразв.напрв.!FA13</f>
        <v>0</v>
      </c>
      <c r="V13" s="36">
        <f>Расчет_гр.общеразв.напрв.!FB13</f>
        <v>0</v>
      </c>
      <c r="W13" s="36">
        <f>Расчет_гр.общеразв.напрв.!FC13</f>
        <v>0</v>
      </c>
      <c r="X13" s="36">
        <f>Расчет_гр.общеразв.напрв.!FD13</f>
        <v>0</v>
      </c>
      <c r="Y13" s="36">
        <f>Расчет_гр.общеразв.напрв.!FE13</f>
        <v>0</v>
      </c>
      <c r="Z13" s="36">
        <f>Расчет_гр.общеразв.напрв.!FF13</f>
        <v>0</v>
      </c>
      <c r="AA13" s="67">
        <f t="shared" ref="AA13:AA29" si="11">AE13+AI13+AM13+AQ13+AU13</f>
        <v>0</v>
      </c>
      <c r="AB13" s="67">
        <f>Расчет_гр.компен.направ.!GB13</f>
        <v>0</v>
      </c>
      <c r="AC13" s="67">
        <f t="shared" ref="AC13:AC29" si="12">AG13+AK13+AO13+AS13+AW13</f>
        <v>127</v>
      </c>
      <c r="AD13" s="67">
        <f>Расчет_гр.компен.направ.!GD13</f>
        <v>40143024</v>
      </c>
      <c r="AE13" s="36">
        <f>Расчет_гр.компен.направ.!FG13</f>
        <v>0</v>
      </c>
      <c r="AF13" s="36">
        <f>Расчет_гр.компен.направ.!FH13</f>
        <v>0</v>
      </c>
      <c r="AG13" s="36">
        <f>Расчет_гр.компен.направ.!FI13</f>
        <v>0</v>
      </c>
      <c r="AH13" s="36">
        <f>Расчет_гр.компен.направ.!FJ13</f>
        <v>0</v>
      </c>
      <c r="AI13" s="36">
        <f>Расчет_гр.компен.направ.!FK13</f>
        <v>0</v>
      </c>
      <c r="AJ13" s="36">
        <f>Расчет_гр.компен.направ.!FL13</f>
        <v>0</v>
      </c>
      <c r="AK13" s="36">
        <f>Расчет_гр.компен.направ.!FM13</f>
        <v>0</v>
      </c>
      <c r="AL13" s="36">
        <f>Расчет_гр.компен.направ.!FN13</f>
        <v>0</v>
      </c>
      <c r="AM13" s="36">
        <f>Расчет_гр.компен.направ.!FO13</f>
        <v>0</v>
      </c>
      <c r="AN13" s="36">
        <f>Расчет_гр.компен.направ.!FP13</f>
        <v>0</v>
      </c>
      <c r="AO13" s="36">
        <f>Расчет_гр.компен.направ.!FQ13</f>
        <v>127</v>
      </c>
      <c r="AP13" s="36">
        <f>Расчет_гр.компен.направ.!FR13</f>
        <v>40143024</v>
      </c>
      <c r="AQ13" s="36">
        <f>Расчет_гр.компен.направ.!FS13</f>
        <v>0</v>
      </c>
      <c r="AR13" s="36">
        <f>Расчет_гр.компен.направ.!FT13</f>
        <v>0</v>
      </c>
      <c r="AS13" s="36">
        <f>Расчет_гр.компен.направ.!FU13</f>
        <v>0</v>
      </c>
      <c r="AT13" s="36">
        <f>Расчет_гр.компен.направ.!FV13</f>
        <v>0</v>
      </c>
      <c r="AU13" s="36">
        <f>Расчет_гр.компен.направ.!FW13</f>
        <v>0</v>
      </c>
      <c r="AV13" s="36">
        <f>Расчет_гр.компен.направ.!FX13</f>
        <v>0</v>
      </c>
      <c r="AW13" s="36">
        <f>Расчет_гр.компен.направ.!FY13</f>
        <v>0</v>
      </c>
      <c r="AX13" s="36">
        <f>Расчет_гр.компен.направ.!FZ13</f>
        <v>0</v>
      </c>
      <c r="AY13" s="67">
        <f t="shared" ref="AY13:AY29" si="13">BB13+BG13+BK13+BO13+BS13</f>
        <v>0</v>
      </c>
      <c r="AZ13" s="67">
        <v>0</v>
      </c>
      <c r="BA13" s="67">
        <f t="shared" ref="BA13:BA29" si="14">BD13+BI13+BM13+BQ13+BU13</f>
        <v>0</v>
      </c>
      <c r="BB13" s="36">
        <f>Расчет_гр.комбинир.напрв.!HO13</f>
        <v>0</v>
      </c>
      <c r="BC13" s="36">
        <f>Расчет_гр.комбинир.напрв.!HP13</f>
        <v>0</v>
      </c>
      <c r="BD13" s="36">
        <f>Расчет_гр.комбинир.напрв.!HQ13</f>
        <v>0</v>
      </c>
      <c r="BE13" s="36">
        <f>Расчет_гр.комбинир.напрв.!HR13</f>
        <v>0</v>
      </c>
      <c r="BF13" s="36">
        <f>Расчет_гр.комбинир.напрв.!IL13</f>
        <v>0</v>
      </c>
      <c r="BG13" s="36">
        <f>Расчет_гр.комбинир.напрв.!HS13</f>
        <v>0</v>
      </c>
      <c r="BH13" s="36">
        <f>Расчет_гр.комбинир.напрв.!HT13</f>
        <v>0</v>
      </c>
      <c r="BI13" s="36">
        <f>Расчет_гр.комбинир.напрв.!HU13</f>
        <v>0</v>
      </c>
      <c r="BJ13" s="36">
        <f>Расчет_гр.комбинир.напрв.!HV13</f>
        <v>0</v>
      </c>
      <c r="BK13" s="36">
        <f>Расчет_гр.комбинир.напрв.!HW13</f>
        <v>0</v>
      </c>
      <c r="BL13" s="36">
        <f>Расчет_гр.комбинир.напрв.!HX13</f>
        <v>0</v>
      </c>
      <c r="BM13" s="36">
        <f>Расчет_гр.комбинир.напрв.!HY13</f>
        <v>0</v>
      </c>
      <c r="BN13" s="36">
        <f>Расчет_гр.комбинир.напрв.!HZ13</f>
        <v>0</v>
      </c>
      <c r="BO13" s="36">
        <f>Расчет_гр.комбинир.напрв.!IA13</f>
        <v>0</v>
      </c>
      <c r="BP13" s="36">
        <f>Расчет_гр.комбинир.напрв.!IB13</f>
        <v>0</v>
      </c>
      <c r="BQ13" s="36">
        <f>Расчет_гр.комбинир.напрв.!IC13</f>
        <v>0</v>
      </c>
      <c r="BR13" s="36">
        <f>Расчет_гр.комбинир.напрв.!ID13</f>
        <v>0</v>
      </c>
      <c r="BS13" s="36">
        <f>Расчет_гр.комбинир.напрв.!IE13</f>
        <v>0</v>
      </c>
      <c r="BT13" s="36">
        <f>Расчет_гр.комбинир.напрв.!IF13</f>
        <v>0</v>
      </c>
      <c r="BU13" s="36">
        <f>Расчет_гр.комбинир.напрв.!IG13</f>
        <v>0</v>
      </c>
      <c r="BV13" s="36">
        <f>Расчет_гр.комбинир.напрв.!IH13</f>
        <v>0</v>
      </c>
      <c r="BW13" s="36">
        <f t="shared" ref="BW13:BZ29" si="15">G13+AE13+BB13</f>
        <v>0</v>
      </c>
      <c r="BX13" s="36">
        <f t="shared" si="15"/>
        <v>0</v>
      </c>
      <c r="BY13" s="36">
        <f t="shared" si="15"/>
        <v>0</v>
      </c>
      <c r="BZ13" s="36">
        <f t="shared" si="15"/>
        <v>0</v>
      </c>
      <c r="CA13" s="36">
        <f t="shared" si="0"/>
        <v>343</v>
      </c>
      <c r="CB13" s="36">
        <f t="shared" si="0"/>
        <v>37590204</v>
      </c>
      <c r="CC13" s="36">
        <f t="shared" si="0"/>
        <v>888</v>
      </c>
      <c r="CD13" s="36">
        <f t="shared" si="0"/>
        <v>72175224</v>
      </c>
      <c r="CE13" s="36">
        <f t="shared" si="0"/>
        <v>235</v>
      </c>
      <c r="CF13" s="36">
        <f t="shared" si="0"/>
        <v>23366520</v>
      </c>
      <c r="CG13" s="36">
        <f t="shared" si="0"/>
        <v>744</v>
      </c>
      <c r="CH13" s="36">
        <f t="shared" si="0"/>
        <v>89964540</v>
      </c>
      <c r="CI13" s="36">
        <f t="shared" si="0"/>
        <v>0</v>
      </c>
      <c r="CJ13" s="36">
        <f t="shared" si="0"/>
        <v>0</v>
      </c>
      <c r="CK13" s="36">
        <f t="shared" si="0"/>
        <v>0</v>
      </c>
      <c r="CL13" s="36">
        <f t="shared" si="0"/>
        <v>0</v>
      </c>
      <c r="CM13" s="36">
        <f t="shared" si="0"/>
        <v>0</v>
      </c>
      <c r="CN13" s="36">
        <f t="shared" si="0"/>
        <v>0</v>
      </c>
      <c r="CO13" s="36">
        <f t="shared" si="0"/>
        <v>0</v>
      </c>
      <c r="CP13" s="36">
        <f t="shared" si="0"/>
        <v>0</v>
      </c>
      <c r="CQ13" s="36">
        <f t="shared" ref="CQ13:CR29" si="16">BW13+CA13+CE13+CI13+CM13</f>
        <v>578</v>
      </c>
      <c r="CR13" s="36">
        <f t="shared" si="16"/>
        <v>60956724</v>
      </c>
      <c r="CS13" s="36">
        <f t="shared" si="1"/>
        <v>578</v>
      </c>
      <c r="CT13" s="36">
        <f t="shared" ref="CT13:CU29" si="17">BY13+CC13+CG13+CK13+CO13</f>
        <v>1632</v>
      </c>
      <c r="CU13" s="36">
        <f t="shared" si="17"/>
        <v>162139764</v>
      </c>
      <c r="CV13" s="36">
        <f t="shared" si="2"/>
        <v>2210</v>
      </c>
      <c r="CW13" s="66">
        <f t="shared" si="3"/>
        <v>223096500</v>
      </c>
      <c r="CX13" s="36">
        <f t="shared" ref="CX13:CX29" si="18">ROUND($CX$31/$CW$30*CW13,-2)</f>
        <v>201984300</v>
      </c>
      <c r="CY13" s="36">
        <f t="shared" ref="CY13:CY29" si="19">CW13-CX13</f>
        <v>21112200</v>
      </c>
      <c r="CZ13" s="68">
        <v>212707.20000000001</v>
      </c>
      <c r="DA13" s="69">
        <f t="shared" si="4"/>
        <v>104.8843198537708</v>
      </c>
      <c r="DB13" s="70">
        <f t="shared" si="5"/>
        <v>18458.399999999994</v>
      </c>
      <c r="DC13" s="71">
        <v>217722.4</v>
      </c>
      <c r="DD13" s="72">
        <f t="shared" si="6"/>
        <v>18458399.999999993</v>
      </c>
      <c r="DE13" s="72">
        <f t="shared" si="7"/>
        <v>204638.1</v>
      </c>
      <c r="DF13" s="68">
        <f t="shared" si="8"/>
        <v>5374100</v>
      </c>
      <c r="DG13" s="73">
        <f t="shared" ref="DG13:DG30" si="20">CX13-DE13*1000</f>
        <v>-2653800</v>
      </c>
    </row>
    <row r="14" spans="1:112" s="28" customFormat="1" ht="12.75" customHeight="1" x14ac:dyDescent="0.25">
      <c r="A14" s="37">
        <v>3</v>
      </c>
      <c r="B14" s="46" t="s">
        <v>78</v>
      </c>
      <c r="C14" s="67">
        <f t="shared" si="9"/>
        <v>1042</v>
      </c>
      <c r="D14" s="67">
        <f>Расчет_гр.общеразв.напрв.!FH14</f>
        <v>108265704</v>
      </c>
      <c r="E14" s="67">
        <f t="shared" si="10"/>
        <v>2485</v>
      </c>
      <c r="F14" s="67">
        <f>Расчет_гр.общеразв.напрв.!FJ14</f>
        <v>207244476</v>
      </c>
      <c r="G14" s="36">
        <f>Расчет_гр.общеразв.напрв.!EM14</f>
        <v>0</v>
      </c>
      <c r="H14" s="36">
        <f>Расчет_гр.общеразв.напрв.!EN14</f>
        <v>0</v>
      </c>
      <c r="I14" s="36">
        <f>Расчет_гр.общеразв.напрв.!EO14</f>
        <v>0</v>
      </c>
      <c r="J14" s="36">
        <f>Расчет_гр.общеразв.напрв.!EP14</f>
        <v>0</v>
      </c>
      <c r="K14" s="36">
        <f>Расчет_гр.общеразв.напрв.!EQ14</f>
        <v>171</v>
      </c>
      <c r="L14" s="36">
        <f>Расчет_гр.общеразв.напрв.!ER14</f>
        <v>21494592</v>
      </c>
      <c r="M14" s="36">
        <f>Расчет_гр.общеразв.напрв.!ES14</f>
        <v>341</v>
      </c>
      <c r="N14" s="36">
        <f>Расчет_гр.общеразв.напрв.!ET14</f>
        <v>32304060</v>
      </c>
      <c r="O14" s="36">
        <f>Расчет_гр.общеразв.напрв.!EU14</f>
        <v>861</v>
      </c>
      <c r="P14" s="36">
        <f>Расчет_гр.общеразв.напрв.!EV14</f>
        <v>85610952</v>
      </c>
      <c r="Q14" s="36">
        <f>Расчет_гр.общеразв.напрв.!EW14</f>
        <v>2107</v>
      </c>
      <c r="R14" s="36">
        <f>Расчет_гр.общеразв.напрв.!EX14</f>
        <v>171455016</v>
      </c>
      <c r="S14" s="36">
        <f>Расчет_гр.общеразв.напрв.!EY14</f>
        <v>10</v>
      </c>
      <c r="T14" s="36">
        <f>Расчет_гр.общеразв.напрв.!EZ14</f>
        <v>1160160</v>
      </c>
      <c r="U14" s="36">
        <f>Расчет_гр.общеразв.напрв.!FA14</f>
        <v>0</v>
      </c>
      <c r="V14" s="36">
        <f>Расчет_гр.общеразв.напрв.!FB14</f>
        <v>0</v>
      </c>
      <c r="W14" s="36">
        <f>Расчет_гр.общеразв.напрв.!FC14</f>
        <v>0</v>
      </c>
      <c r="X14" s="36">
        <f>Расчет_гр.общеразв.напрв.!FD14</f>
        <v>0</v>
      </c>
      <c r="Y14" s="36">
        <f>Расчет_гр.общеразв.напрв.!FE14</f>
        <v>37</v>
      </c>
      <c r="Z14" s="36">
        <f>Расчет_гр.общеразв.напрв.!FF14</f>
        <v>3485400</v>
      </c>
      <c r="AA14" s="67">
        <f t="shared" si="11"/>
        <v>0</v>
      </c>
      <c r="AB14" s="67">
        <f>Расчет_гр.компен.направ.!GB14</f>
        <v>0</v>
      </c>
      <c r="AC14" s="67">
        <f t="shared" si="12"/>
        <v>594</v>
      </c>
      <c r="AD14" s="67">
        <f>Расчет_гр.компен.направ.!GD14</f>
        <v>212362416</v>
      </c>
      <c r="AE14" s="36">
        <f>Расчет_гр.компен.направ.!FG14</f>
        <v>0</v>
      </c>
      <c r="AF14" s="36">
        <f>Расчет_гр.компен.направ.!FH14</f>
        <v>0</v>
      </c>
      <c r="AG14" s="36">
        <f>Расчет_гр.компен.направ.!FI14</f>
        <v>0</v>
      </c>
      <c r="AH14" s="36">
        <f>Расчет_гр.компен.направ.!FJ14</f>
        <v>0</v>
      </c>
      <c r="AI14" s="36">
        <f>Расчет_гр.компен.направ.!FK14</f>
        <v>0</v>
      </c>
      <c r="AJ14" s="36">
        <f>Расчет_гр.компен.направ.!FL14</f>
        <v>0</v>
      </c>
      <c r="AK14" s="36">
        <f>Расчет_гр.компен.направ.!FM14</f>
        <v>58</v>
      </c>
      <c r="AL14" s="36">
        <f>Расчет_гр.компен.направ.!FN14</f>
        <v>18300624</v>
      </c>
      <c r="AM14" s="36">
        <f>Расчет_гр.компен.направ.!FO14</f>
        <v>0</v>
      </c>
      <c r="AN14" s="36">
        <f>Расчет_гр.компен.направ.!FP14</f>
        <v>0</v>
      </c>
      <c r="AO14" s="36">
        <f>Расчет_гр.компен.направ.!FQ14</f>
        <v>536</v>
      </c>
      <c r="AP14" s="36">
        <f>Расчет_гр.компен.направ.!FR14</f>
        <v>194061792</v>
      </c>
      <c r="AQ14" s="36">
        <f>Расчет_гр.компен.направ.!FS14</f>
        <v>0</v>
      </c>
      <c r="AR14" s="36">
        <f>Расчет_гр.компен.направ.!FT14</f>
        <v>0</v>
      </c>
      <c r="AS14" s="36">
        <f>Расчет_гр.компен.направ.!FU14</f>
        <v>0</v>
      </c>
      <c r="AT14" s="36">
        <f>Расчет_гр.компен.направ.!FV14</f>
        <v>0</v>
      </c>
      <c r="AU14" s="36">
        <f>Расчет_гр.компен.направ.!FW14</f>
        <v>0</v>
      </c>
      <c r="AV14" s="36">
        <f>Расчет_гр.компен.направ.!FX14</f>
        <v>0</v>
      </c>
      <c r="AW14" s="36">
        <f>Расчет_гр.компен.направ.!FY14</f>
        <v>0</v>
      </c>
      <c r="AX14" s="36">
        <f>Расчет_гр.компен.направ.!FZ14</f>
        <v>0</v>
      </c>
      <c r="AY14" s="67">
        <f t="shared" si="13"/>
        <v>0</v>
      </c>
      <c r="AZ14" s="67">
        <v>0</v>
      </c>
      <c r="BA14" s="67">
        <f t="shared" si="14"/>
        <v>0</v>
      </c>
      <c r="BB14" s="36">
        <f>Расчет_гр.комбинир.напрв.!HO14</f>
        <v>0</v>
      </c>
      <c r="BC14" s="36">
        <f>Расчет_гр.комбинир.напрв.!HP14</f>
        <v>0</v>
      </c>
      <c r="BD14" s="36">
        <f>Расчет_гр.комбинир.напрв.!HQ14</f>
        <v>0</v>
      </c>
      <c r="BE14" s="36">
        <f>Расчет_гр.комбинир.напрв.!HR14</f>
        <v>0</v>
      </c>
      <c r="BF14" s="36">
        <f>Расчет_гр.комбинир.напрв.!IL14</f>
        <v>0</v>
      </c>
      <c r="BG14" s="36">
        <f>Расчет_гр.комбинир.напрв.!HS14</f>
        <v>0</v>
      </c>
      <c r="BH14" s="36">
        <f>Расчет_гр.комбинир.напрв.!HT14</f>
        <v>0</v>
      </c>
      <c r="BI14" s="36">
        <f>Расчет_гр.комбинир.напрв.!HU14</f>
        <v>0</v>
      </c>
      <c r="BJ14" s="36">
        <f>Расчет_гр.комбинир.напрв.!HV14</f>
        <v>0</v>
      </c>
      <c r="BK14" s="36">
        <f>Расчет_гр.комбинир.напрв.!HW14</f>
        <v>0</v>
      </c>
      <c r="BL14" s="36">
        <f>Расчет_гр.комбинир.напрв.!HX14</f>
        <v>0</v>
      </c>
      <c r="BM14" s="36">
        <f>Расчет_гр.комбинир.напрв.!HY14</f>
        <v>0</v>
      </c>
      <c r="BN14" s="36">
        <f>Расчет_гр.комбинир.напрв.!HZ14</f>
        <v>0</v>
      </c>
      <c r="BO14" s="36">
        <f>Расчет_гр.комбинир.напрв.!IA14</f>
        <v>0</v>
      </c>
      <c r="BP14" s="36">
        <f>Расчет_гр.комбинир.напрв.!IB14</f>
        <v>0</v>
      </c>
      <c r="BQ14" s="36">
        <f>Расчет_гр.комбинир.напрв.!IC14</f>
        <v>0</v>
      </c>
      <c r="BR14" s="36">
        <f>Расчет_гр.комбинир.напрв.!ID14</f>
        <v>0</v>
      </c>
      <c r="BS14" s="36">
        <f>Расчет_гр.комбинир.напрв.!IE14</f>
        <v>0</v>
      </c>
      <c r="BT14" s="36">
        <f>Расчет_гр.комбинир.напрв.!IF14</f>
        <v>0</v>
      </c>
      <c r="BU14" s="36">
        <f>Расчет_гр.комбинир.напрв.!IG14</f>
        <v>0</v>
      </c>
      <c r="BV14" s="36">
        <f>Расчет_гр.комбинир.напрв.!IH14</f>
        <v>0</v>
      </c>
      <c r="BW14" s="36">
        <f t="shared" si="15"/>
        <v>0</v>
      </c>
      <c r="BX14" s="36">
        <f t="shared" si="15"/>
        <v>0</v>
      </c>
      <c r="BY14" s="36">
        <f t="shared" si="15"/>
        <v>0</v>
      </c>
      <c r="BZ14" s="36">
        <f t="shared" si="15"/>
        <v>0</v>
      </c>
      <c r="CA14" s="36">
        <f t="shared" si="0"/>
        <v>171</v>
      </c>
      <c r="CB14" s="36">
        <f t="shared" si="0"/>
        <v>21494592</v>
      </c>
      <c r="CC14" s="36">
        <f t="shared" si="0"/>
        <v>399</v>
      </c>
      <c r="CD14" s="36">
        <f t="shared" si="0"/>
        <v>50604684</v>
      </c>
      <c r="CE14" s="36">
        <f t="shared" si="0"/>
        <v>861</v>
      </c>
      <c r="CF14" s="36">
        <f t="shared" si="0"/>
        <v>85610952</v>
      </c>
      <c r="CG14" s="36">
        <f t="shared" si="0"/>
        <v>2643</v>
      </c>
      <c r="CH14" s="36">
        <f t="shared" si="0"/>
        <v>365516808</v>
      </c>
      <c r="CI14" s="36">
        <f t="shared" si="0"/>
        <v>10</v>
      </c>
      <c r="CJ14" s="36">
        <f t="shared" si="0"/>
        <v>1160160</v>
      </c>
      <c r="CK14" s="36">
        <f t="shared" si="0"/>
        <v>0</v>
      </c>
      <c r="CL14" s="36">
        <f t="shared" si="0"/>
        <v>0</v>
      </c>
      <c r="CM14" s="36">
        <f t="shared" si="0"/>
        <v>0</v>
      </c>
      <c r="CN14" s="36">
        <f t="shared" si="0"/>
        <v>0</v>
      </c>
      <c r="CO14" s="36">
        <f t="shared" si="0"/>
        <v>37</v>
      </c>
      <c r="CP14" s="36">
        <f t="shared" si="0"/>
        <v>3485400</v>
      </c>
      <c r="CQ14" s="36">
        <f t="shared" si="16"/>
        <v>1042</v>
      </c>
      <c r="CR14" s="36">
        <f t="shared" si="16"/>
        <v>108265704</v>
      </c>
      <c r="CS14" s="36">
        <f t="shared" si="1"/>
        <v>1042</v>
      </c>
      <c r="CT14" s="36">
        <f t="shared" si="17"/>
        <v>3079</v>
      </c>
      <c r="CU14" s="36">
        <f t="shared" si="17"/>
        <v>419606892</v>
      </c>
      <c r="CV14" s="36">
        <f t="shared" si="2"/>
        <v>4121</v>
      </c>
      <c r="CW14" s="66">
        <f t="shared" si="3"/>
        <v>527872600</v>
      </c>
      <c r="CX14" s="36">
        <f t="shared" si="18"/>
        <v>477918800</v>
      </c>
      <c r="CY14" s="36">
        <f t="shared" si="19"/>
        <v>49953800</v>
      </c>
      <c r="CZ14" s="68">
        <v>497102.1</v>
      </c>
      <c r="DA14" s="69">
        <f t="shared" si="4"/>
        <v>106.18997586210158</v>
      </c>
      <c r="DB14" s="70">
        <f t="shared" si="5"/>
        <v>43674.799999999988</v>
      </c>
      <c r="DC14" s="71">
        <v>528627.30000000005</v>
      </c>
      <c r="DD14" s="72">
        <f t="shared" si="6"/>
        <v>43674799.999999985</v>
      </c>
      <c r="DE14" s="72">
        <f t="shared" si="7"/>
        <v>484197.8</v>
      </c>
      <c r="DF14" s="68">
        <f t="shared" si="8"/>
        <v>-754700.0000000596</v>
      </c>
      <c r="DG14" s="73">
        <f t="shared" si="20"/>
        <v>-6279000</v>
      </c>
    </row>
    <row r="15" spans="1:112" s="28" customFormat="1" ht="12.75" customHeight="1" x14ac:dyDescent="0.25">
      <c r="A15" s="37">
        <v>4</v>
      </c>
      <c r="B15" s="46" t="s">
        <v>79</v>
      </c>
      <c r="C15" s="67">
        <f t="shared" si="9"/>
        <v>843</v>
      </c>
      <c r="D15" s="67">
        <f>Расчет_гр.общеразв.напрв.!FH15</f>
        <v>74367828</v>
      </c>
      <c r="E15" s="67">
        <f t="shared" si="10"/>
        <v>12336</v>
      </c>
      <c r="F15" s="67">
        <f>Расчет_гр.общеразв.напрв.!FJ15</f>
        <v>998203320</v>
      </c>
      <c r="G15" s="36">
        <f>Расчет_гр.общеразв.напрв.!EM15</f>
        <v>163</v>
      </c>
      <c r="H15" s="36">
        <f>Расчет_гр.общеразв.напрв.!EN15</f>
        <v>6754068</v>
      </c>
      <c r="I15" s="36">
        <f>Расчет_гр.общеразв.напрв.!EO15</f>
        <v>0</v>
      </c>
      <c r="J15" s="36">
        <f>Расчет_гр.общеразв.напрв.!EP15</f>
        <v>0</v>
      </c>
      <c r="K15" s="36">
        <f>Расчет_гр.общеразв.напрв.!EQ15</f>
        <v>0</v>
      </c>
      <c r="L15" s="36">
        <f>Расчет_гр.общеразв.напрв.!ER15</f>
        <v>0</v>
      </c>
      <c r="M15" s="36">
        <f>Расчет_гр.общеразв.напрв.!ES15</f>
        <v>0</v>
      </c>
      <c r="N15" s="36">
        <f>Расчет_гр.общеразв.напрв.!ET15</f>
        <v>0</v>
      </c>
      <c r="O15" s="36">
        <f>Расчет_гр.общеразв.напрв.!EU15</f>
        <v>680</v>
      </c>
      <c r="P15" s="36">
        <f>Расчет_гр.общеразв.напрв.!EV15</f>
        <v>67613760</v>
      </c>
      <c r="Q15" s="36">
        <f>Расчет_гр.общеразв.напрв.!EW15</f>
        <v>12308</v>
      </c>
      <c r="R15" s="36">
        <f>Расчет_гр.общеразв.напрв.!EX15</f>
        <v>995565720</v>
      </c>
      <c r="S15" s="36">
        <f>Расчет_гр.общеразв.напрв.!EY15</f>
        <v>0</v>
      </c>
      <c r="T15" s="36">
        <f>Расчет_гр.общеразв.напрв.!EZ15</f>
        <v>0</v>
      </c>
      <c r="U15" s="36">
        <f>Расчет_гр.общеразв.напрв.!FA15</f>
        <v>0</v>
      </c>
      <c r="V15" s="36">
        <f>Расчет_гр.общеразв.напрв.!FB15</f>
        <v>0</v>
      </c>
      <c r="W15" s="36">
        <f>Расчет_гр.общеразв.напрв.!FC15</f>
        <v>0</v>
      </c>
      <c r="X15" s="36">
        <f>Расчет_гр.общеразв.напрв.!FD15</f>
        <v>0</v>
      </c>
      <c r="Y15" s="36">
        <f>Расчет_гр.общеразв.напрв.!FE15</f>
        <v>28</v>
      </c>
      <c r="Z15" s="36">
        <f>Расчет_гр.общеразв.напрв.!FF15</f>
        <v>2637600</v>
      </c>
      <c r="AA15" s="67">
        <f t="shared" si="11"/>
        <v>0</v>
      </c>
      <c r="AB15" s="67">
        <f>Расчет_гр.компен.направ.!GB15</f>
        <v>0</v>
      </c>
      <c r="AC15" s="67">
        <f t="shared" si="12"/>
        <v>2825</v>
      </c>
      <c r="AD15" s="67">
        <f>Расчет_гр.компен.направ.!GD15</f>
        <v>997107660</v>
      </c>
      <c r="AE15" s="36">
        <f>Расчет_гр.компен.направ.!FG15</f>
        <v>0</v>
      </c>
      <c r="AF15" s="36">
        <f>Расчет_гр.компен.направ.!FH15</f>
        <v>0</v>
      </c>
      <c r="AG15" s="36">
        <f>Расчет_гр.компен.направ.!FI15</f>
        <v>4</v>
      </c>
      <c r="AH15" s="36">
        <f>Расчет_гр.компен.направ.!FJ15</f>
        <v>1248384</v>
      </c>
      <c r="AI15" s="36">
        <f>Расчет_гр.компен.направ.!FK15</f>
        <v>0</v>
      </c>
      <c r="AJ15" s="36">
        <f>Расчет_гр.компен.направ.!FL15</f>
        <v>0</v>
      </c>
      <c r="AK15" s="36">
        <f>Расчет_гр.компен.направ.!FM15</f>
        <v>0</v>
      </c>
      <c r="AL15" s="36">
        <f>Расчет_гр.компен.направ.!FN15</f>
        <v>0</v>
      </c>
      <c r="AM15" s="36">
        <f>Расчет_гр.компен.направ.!FO15</f>
        <v>0</v>
      </c>
      <c r="AN15" s="36">
        <f>Расчет_гр.компен.направ.!FP15</f>
        <v>0</v>
      </c>
      <c r="AO15" s="36">
        <f>Расчет_гр.компен.направ.!FQ15</f>
        <v>2821</v>
      </c>
      <c r="AP15" s="36">
        <f>Расчет_гр.компен.направ.!FR15</f>
        <v>995859276</v>
      </c>
      <c r="AQ15" s="36">
        <f>Расчет_гр.компен.направ.!FS15</f>
        <v>0</v>
      </c>
      <c r="AR15" s="36">
        <f>Расчет_гр.компен.направ.!FT15</f>
        <v>0</v>
      </c>
      <c r="AS15" s="36">
        <f>Расчет_гр.компен.направ.!FU15</f>
        <v>0</v>
      </c>
      <c r="AT15" s="36">
        <f>Расчет_гр.компен.направ.!FV15</f>
        <v>0</v>
      </c>
      <c r="AU15" s="36">
        <f>Расчет_гр.компен.направ.!FW15</f>
        <v>0</v>
      </c>
      <c r="AV15" s="36">
        <f>Расчет_гр.компен.направ.!FX15</f>
        <v>0</v>
      </c>
      <c r="AW15" s="36">
        <f>Расчет_гр.компен.направ.!FY15</f>
        <v>0</v>
      </c>
      <c r="AX15" s="36">
        <f>Расчет_гр.компен.направ.!FZ15</f>
        <v>0</v>
      </c>
      <c r="AY15" s="67">
        <f t="shared" si="13"/>
        <v>0</v>
      </c>
      <c r="AZ15" s="67">
        <v>0</v>
      </c>
      <c r="BA15" s="67">
        <f t="shared" si="14"/>
        <v>0</v>
      </c>
      <c r="BB15" s="36">
        <f>Расчет_гр.комбинир.напрв.!HO15</f>
        <v>0</v>
      </c>
      <c r="BC15" s="36">
        <f>Расчет_гр.комбинир.напрв.!HP15</f>
        <v>0</v>
      </c>
      <c r="BD15" s="36">
        <f>Расчет_гр.комбинир.напрв.!HQ15</f>
        <v>0</v>
      </c>
      <c r="BE15" s="36">
        <f>Расчет_гр.комбинир.напрв.!HR15</f>
        <v>0</v>
      </c>
      <c r="BF15" s="36">
        <f>Расчет_гр.комбинир.напрв.!IL15</f>
        <v>0</v>
      </c>
      <c r="BG15" s="36">
        <f>Расчет_гр.комбинир.напрв.!HS15</f>
        <v>0</v>
      </c>
      <c r="BH15" s="36">
        <f>Расчет_гр.комбинир.напрв.!HT15</f>
        <v>0</v>
      </c>
      <c r="BI15" s="36">
        <f>Расчет_гр.комбинир.напрв.!HU15</f>
        <v>0</v>
      </c>
      <c r="BJ15" s="36">
        <f>Расчет_гр.комбинир.напрв.!HV15</f>
        <v>0</v>
      </c>
      <c r="BK15" s="36">
        <f>Расчет_гр.комбинир.напрв.!HW15</f>
        <v>0</v>
      </c>
      <c r="BL15" s="36">
        <f>Расчет_гр.комбинир.напрв.!HX15</f>
        <v>0</v>
      </c>
      <c r="BM15" s="36">
        <f>Расчет_гр.комбинир.напрв.!HY15</f>
        <v>0</v>
      </c>
      <c r="BN15" s="36">
        <f>Расчет_гр.комбинир.напрв.!HZ15</f>
        <v>0</v>
      </c>
      <c r="BO15" s="36">
        <f>Расчет_гр.комбинир.напрв.!IA15</f>
        <v>0</v>
      </c>
      <c r="BP15" s="36">
        <f>Расчет_гр.комбинир.напрв.!IB15</f>
        <v>0</v>
      </c>
      <c r="BQ15" s="36">
        <f>Расчет_гр.комбинир.напрв.!IC15</f>
        <v>0</v>
      </c>
      <c r="BR15" s="36">
        <f>Расчет_гр.комбинир.напрв.!ID15</f>
        <v>0</v>
      </c>
      <c r="BS15" s="36">
        <f>Расчет_гр.комбинир.напрв.!IE15</f>
        <v>0</v>
      </c>
      <c r="BT15" s="36">
        <f>Расчет_гр.комбинир.напрв.!IF15</f>
        <v>0</v>
      </c>
      <c r="BU15" s="36">
        <f>Расчет_гр.комбинир.напрв.!IG15</f>
        <v>0</v>
      </c>
      <c r="BV15" s="36">
        <f>Расчет_гр.комбинир.напрв.!IH15</f>
        <v>0</v>
      </c>
      <c r="BW15" s="36">
        <f t="shared" si="15"/>
        <v>163</v>
      </c>
      <c r="BX15" s="36">
        <f t="shared" si="15"/>
        <v>6754068</v>
      </c>
      <c r="BY15" s="36">
        <f t="shared" si="15"/>
        <v>4</v>
      </c>
      <c r="BZ15" s="36">
        <f t="shared" si="15"/>
        <v>1248384</v>
      </c>
      <c r="CA15" s="36">
        <f t="shared" si="0"/>
        <v>0</v>
      </c>
      <c r="CB15" s="36">
        <f t="shared" si="0"/>
        <v>0</v>
      </c>
      <c r="CC15" s="36">
        <f t="shared" si="0"/>
        <v>0</v>
      </c>
      <c r="CD15" s="36">
        <f t="shared" si="0"/>
        <v>0</v>
      </c>
      <c r="CE15" s="36">
        <f t="shared" si="0"/>
        <v>680</v>
      </c>
      <c r="CF15" s="36">
        <f t="shared" si="0"/>
        <v>67613760</v>
      </c>
      <c r="CG15" s="36">
        <f t="shared" si="0"/>
        <v>15129</v>
      </c>
      <c r="CH15" s="36">
        <f t="shared" si="0"/>
        <v>1991424996</v>
      </c>
      <c r="CI15" s="36">
        <f t="shared" si="0"/>
        <v>0</v>
      </c>
      <c r="CJ15" s="36">
        <f t="shared" si="0"/>
        <v>0</v>
      </c>
      <c r="CK15" s="36">
        <f t="shared" si="0"/>
        <v>0</v>
      </c>
      <c r="CL15" s="36">
        <f t="shared" si="0"/>
        <v>0</v>
      </c>
      <c r="CM15" s="36">
        <f t="shared" si="0"/>
        <v>0</v>
      </c>
      <c r="CN15" s="36">
        <f t="shared" si="0"/>
        <v>0</v>
      </c>
      <c r="CO15" s="36">
        <f t="shared" si="0"/>
        <v>28</v>
      </c>
      <c r="CP15" s="36">
        <f t="shared" si="0"/>
        <v>2637600</v>
      </c>
      <c r="CQ15" s="36">
        <f t="shared" si="16"/>
        <v>843</v>
      </c>
      <c r="CR15" s="36">
        <f t="shared" si="16"/>
        <v>74367828</v>
      </c>
      <c r="CS15" s="36">
        <f t="shared" si="1"/>
        <v>843</v>
      </c>
      <c r="CT15" s="36">
        <f t="shared" si="17"/>
        <v>15161</v>
      </c>
      <c r="CU15" s="36">
        <f t="shared" si="17"/>
        <v>1995310980</v>
      </c>
      <c r="CV15" s="36">
        <f t="shared" si="2"/>
        <v>16004</v>
      </c>
      <c r="CW15" s="66">
        <f t="shared" si="3"/>
        <v>2069678800</v>
      </c>
      <c r="CX15" s="36">
        <f t="shared" si="18"/>
        <v>1873820200</v>
      </c>
      <c r="CY15" s="36">
        <f t="shared" si="19"/>
        <v>195858600</v>
      </c>
      <c r="CZ15" s="68">
        <v>1371332.3</v>
      </c>
      <c r="DA15" s="69">
        <f t="shared" si="4"/>
        <v>150.92467376433851</v>
      </c>
      <c r="DB15" s="70">
        <f t="shared" si="5"/>
        <v>171239.80000000005</v>
      </c>
      <c r="DC15" s="71">
        <v>1383953.4</v>
      </c>
      <c r="DD15" s="72">
        <f t="shared" si="6"/>
        <v>171239800.00000006</v>
      </c>
      <c r="DE15" s="72">
        <f t="shared" si="7"/>
        <v>1898439</v>
      </c>
      <c r="DF15" s="68">
        <f t="shared" si="8"/>
        <v>685725400</v>
      </c>
      <c r="DG15" s="73">
        <f t="shared" si="20"/>
        <v>-24618800</v>
      </c>
    </row>
    <row r="16" spans="1:112" s="28" customFormat="1" ht="12.75" customHeight="1" x14ac:dyDescent="0.25">
      <c r="A16" s="37">
        <v>5</v>
      </c>
      <c r="B16" s="46" t="s">
        <v>80</v>
      </c>
      <c r="C16" s="67">
        <f t="shared" si="9"/>
        <v>2068</v>
      </c>
      <c r="D16" s="67">
        <f>Расчет_гр.общеразв.напрв.!FH16</f>
        <v>212249952</v>
      </c>
      <c r="E16" s="67">
        <f t="shared" si="10"/>
        <v>5404</v>
      </c>
      <c r="F16" s="67">
        <f>Расчет_гр.общеразв.напрв.!FJ16</f>
        <v>435482244</v>
      </c>
      <c r="G16" s="36">
        <f>Расчет_гр.общеразв.напрв.!EM16</f>
        <v>0</v>
      </c>
      <c r="H16" s="36">
        <f>Расчет_гр.общеразв.напрв.!EN16</f>
        <v>0</v>
      </c>
      <c r="I16" s="36">
        <f>Расчет_гр.общеразв.напрв.!EO16</f>
        <v>0</v>
      </c>
      <c r="J16" s="36">
        <f>Расчет_гр.общеразв.напрв.!EP16</f>
        <v>0</v>
      </c>
      <c r="K16" s="36">
        <f>Расчет_гр.общеразв.напрв.!EQ16</f>
        <v>616</v>
      </c>
      <c r="L16" s="36">
        <f>Расчет_гр.общеразв.напрв.!ER16</f>
        <v>56382252</v>
      </c>
      <c r="M16" s="36">
        <f>Расчет_гр.общеразв.напрв.!ES16</f>
        <v>1585</v>
      </c>
      <c r="N16" s="36">
        <f>Расчет_гр.общеразв.напрв.!ET16</f>
        <v>113949828</v>
      </c>
      <c r="O16" s="36">
        <f>Расчет_гр.общеразв.напрв.!EU16</f>
        <v>1452</v>
      </c>
      <c r="P16" s="36">
        <f>Расчет_гр.общеразв.напрв.!EV16</f>
        <v>155867700</v>
      </c>
      <c r="Q16" s="36">
        <f>Расчет_гр.общеразв.напрв.!EW16</f>
        <v>3775</v>
      </c>
      <c r="R16" s="36">
        <f>Расчет_гр.общеразв.напрв.!EX16</f>
        <v>316279824</v>
      </c>
      <c r="S16" s="36">
        <f>Расчет_гр.общеразв.напрв.!EY16</f>
        <v>0</v>
      </c>
      <c r="T16" s="36">
        <f>Расчет_гр.общеразв.напрв.!EZ16</f>
        <v>0</v>
      </c>
      <c r="U16" s="36">
        <f>Расчет_гр.общеразв.напрв.!FA16</f>
        <v>0</v>
      </c>
      <c r="V16" s="36">
        <f>Расчет_гр.общеразв.напрв.!FB16</f>
        <v>0</v>
      </c>
      <c r="W16" s="36">
        <f>Расчет_гр.общеразв.напрв.!FC16</f>
        <v>0</v>
      </c>
      <c r="X16" s="36">
        <f>Расчет_гр.общеразв.напрв.!FD16</f>
        <v>0</v>
      </c>
      <c r="Y16" s="36">
        <f>Расчет_гр.общеразв.напрв.!FE16</f>
        <v>44</v>
      </c>
      <c r="Z16" s="36">
        <f>Расчет_гр.общеразв.напрв.!FF16</f>
        <v>5252592</v>
      </c>
      <c r="AA16" s="67">
        <f t="shared" si="11"/>
        <v>0</v>
      </c>
      <c r="AB16" s="67">
        <f>Расчет_гр.компен.направ.!GB16</f>
        <v>0</v>
      </c>
      <c r="AC16" s="67">
        <f t="shared" si="12"/>
        <v>1621</v>
      </c>
      <c r="AD16" s="67">
        <f>Расчет_гр.компен.направ.!GD16</f>
        <v>540715392</v>
      </c>
      <c r="AE16" s="36">
        <f>Расчет_гр.компен.направ.!FG16</f>
        <v>0</v>
      </c>
      <c r="AF16" s="36">
        <f>Расчет_гр.компен.направ.!FH16</f>
        <v>0</v>
      </c>
      <c r="AG16" s="36">
        <f>Расчет_гр.компен.направ.!FI16</f>
        <v>0</v>
      </c>
      <c r="AH16" s="36">
        <f>Расчет_гр.компен.направ.!FJ16</f>
        <v>0</v>
      </c>
      <c r="AI16" s="36">
        <f>Расчет_гр.компен.направ.!FK16</f>
        <v>0</v>
      </c>
      <c r="AJ16" s="36">
        <f>Расчет_гр.компен.направ.!FL16</f>
        <v>0</v>
      </c>
      <c r="AK16" s="36">
        <f>Расчет_гр.компен.направ.!FM16</f>
        <v>1133</v>
      </c>
      <c r="AL16" s="36">
        <f>Расчет_гр.компен.направ.!FN16</f>
        <v>360329856</v>
      </c>
      <c r="AM16" s="36">
        <f>Расчет_гр.компен.направ.!FO16</f>
        <v>0</v>
      </c>
      <c r="AN16" s="36">
        <f>Расчет_гр.компен.направ.!FP16</f>
        <v>0</v>
      </c>
      <c r="AO16" s="36">
        <f>Расчет_гр.компен.направ.!FQ16</f>
        <v>475</v>
      </c>
      <c r="AP16" s="36">
        <f>Расчет_гр.компен.направ.!FR16</f>
        <v>174845976</v>
      </c>
      <c r="AQ16" s="36">
        <f>Расчет_гр.компен.направ.!FS16</f>
        <v>0</v>
      </c>
      <c r="AR16" s="36">
        <f>Расчет_гр.компен.направ.!FT16</f>
        <v>0</v>
      </c>
      <c r="AS16" s="36">
        <f>Расчет_гр.компен.направ.!FU16</f>
        <v>0</v>
      </c>
      <c r="AT16" s="36">
        <f>Расчет_гр.компен.направ.!FV16</f>
        <v>0</v>
      </c>
      <c r="AU16" s="36">
        <f>Расчет_гр.компен.направ.!FW16</f>
        <v>0</v>
      </c>
      <c r="AV16" s="36">
        <f>Расчет_гр.компен.направ.!FX16</f>
        <v>0</v>
      </c>
      <c r="AW16" s="36">
        <f>Расчет_гр.компен.направ.!FY16</f>
        <v>13</v>
      </c>
      <c r="AX16" s="36">
        <f>Расчет_гр.компен.направ.!FZ16</f>
        <v>5539560</v>
      </c>
      <c r="AY16" s="67">
        <f t="shared" si="13"/>
        <v>0</v>
      </c>
      <c r="AZ16" s="67">
        <v>0</v>
      </c>
      <c r="BA16" s="67">
        <f t="shared" si="14"/>
        <v>0</v>
      </c>
      <c r="BB16" s="36">
        <f>Расчет_гр.комбинир.напрв.!HO16</f>
        <v>0</v>
      </c>
      <c r="BC16" s="36">
        <f>Расчет_гр.комбинир.напрв.!HP16</f>
        <v>0</v>
      </c>
      <c r="BD16" s="36">
        <f>Расчет_гр.комбинир.напрв.!HQ16</f>
        <v>0</v>
      </c>
      <c r="BE16" s="36">
        <f>Расчет_гр.комбинир.напрв.!HR16</f>
        <v>0</v>
      </c>
      <c r="BF16" s="36">
        <f>Расчет_гр.комбинир.напрв.!IL16</f>
        <v>0</v>
      </c>
      <c r="BG16" s="36">
        <f>Расчет_гр.комбинир.напрв.!HS16</f>
        <v>0</v>
      </c>
      <c r="BH16" s="36">
        <f>Расчет_гр.комбинир.напрв.!HT16</f>
        <v>0</v>
      </c>
      <c r="BI16" s="36">
        <f>Расчет_гр.комбинир.напрв.!HU16</f>
        <v>0</v>
      </c>
      <c r="BJ16" s="36">
        <f>Расчет_гр.комбинир.напрв.!HV16</f>
        <v>0</v>
      </c>
      <c r="BK16" s="36">
        <f>Расчет_гр.комбинир.напрв.!HW16</f>
        <v>0</v>
      </c>
      <c r="BL16" s="36">
        <f>Расчет_гр.комбинир.напрв.!HX16</f>
        <v>0</v>
      </c>
      <c r="BM16" s="36">
        <f>Расчет_гр.комбинир.напрв.!HY16</f>
        <v>0</v>
      </c>
      <c r="BN16" s="36">
        <f>Расчет_гр.комбинир.напрв.!HZ16</f>
        <v>0</v>
      </c>
      <c r="BO16" s="36">
        <f>Расчет_гр.комбинир.напрв.!IA16</f>
        <v>0</v>
      </c>
      <c r="BP16" s="36">
        <f>Расчет_гр.комбинир.напрв.!IB16</f>
        <v>0</v>
      </c>
      <c r="BQ16" s="36">
        <f>Расчет_гр.комбинир.напрв.!IC16</f>
        <v>0</v>
      </c>
      <c r="BR16" s="36">
        <f>Расчет_гр.комбинир.напрв.!ID16</f>
        <v>0</v>
      </c>
      <c r="BS16" s="36">
        <f>Расчет_гр.комбинир.напрв.!IE16</f>
        <v>0</v>
      </c>
      <c r="BT16" s="36">
        <f>Расчет_гр.комбинир.напрв.!IF16</f>
        <v>0</v>
      </c>
      <c r="BU16" s="36">
        <f>Расчет_гр.комбинир.напрв.!IG16</f>
        <v>0</v>
      </c>
      <c r="BV16" s="36">
        <f>Расчет_гр.комбинир.напрв.!IH16</f>
        <v>0</v>
      </c>
      <c r="BW16" s="36">
        <f t="shared" si="15"/>
        <v>0</v>
      </c>
      <c r="BX16" s="36">
        <f t="shared" si="15"/>
        <v>0</v>
      </c>
      <c r="BY16" s="36">
        <f t="shared" si="15"/>
        <v>0</v>
      </c>
      <c r="BZ16" s="36">
        <f t="shared" si="15"/>
        <v>0</v>
      </c>
      <c r="CA16" s="36">
        <f t="shared" si="0"/>
        <v>616</v>
      </c>
      <c r="CB16" s="36">
        <f t="shared" si="0"/>
        <v>56382252</v>
      </c>
      <c r="CC16" s="36">
        <f t="shared" si="0"/>
        <v>2718</v>
      </c>
      <c r="CD16" s="36">
        <f t="shared" si="0"/>
        <v>474279684</v>
      </c>
      <c r="CE16" s="36">
        <f t="shared" si="0"/>
        <v>1452</v>
      </c>
      <c r="CF16" s="36">
        <f t="shared" si="0"/>
        <v>155867700</v>
      </c>
      <c r="CG16" s="36">
        <f t="shared" si="0"/>
        <v>4250</v>
      </c>
      <c r="CH16" s="36">
        <f t="shared" si="0"/>
        <v>491125800</v>
      </c>
      <c r="CI16" s="36">
        <f t="shared" si="0"/>
        <v>0</v>
      </c>
      <c r="CJ16" s="36">
        <f t="shared" si="0"/>
        <v>0</v>
      </c>
      <c r="CK16" s="36">
        <f t="shared" si="0"/>
        <v>0</v>
      </c>
      <c r="CL16" s="36">
        <f t="shared" si="0"/>
        <v>0</v>
      </c>
      <c r="CM16" s="36">
        <f t="shared" si="0"/>
        <v>0</v>
      </c>
      <c r="CN16" s="36">
        <f t="shared" si="0"/>
        <v>0</v>
      </c>
      <c r="CO16" s="36">
        <f t="shared" si="0"/>
        <v>57</v>
      </c>
      <c r="CP16" s="36">
        <f t="shared" si="0"/>
        <v>10792152</v>
      </c>
      <c r="CQ16" s="36">
        <f t="shared" si="16"/>
        <v>2068</v>
      </c>
      <c r="CR16" s="36">
        <f t="shared" si="16"/>
        <v>212249952</v>
      </c>
      <c r="CS16" s="36">
        <f t="shared" si="1"/>
        <v>2068</v>
      </c>
      <c r="CT16" s="36">
        <f t="shared" si="17"/>
        <v>7025</v>
      </c>
      <c r="CU16" s="36">
        <f t="shared" si="17"/>
        <v>976197636</v>
      </c>
      <c r="CV16" s="36">
        <f t="shared" si="2"/>
        <v>9093</v>
      </c>
      <c r="CW16" s="66">
        <f t="shared" si="3"/>
        <v>1188447600</v>
      </c>
      <c r="CX16" s="36">
        <f>ROUND($CX$31/$CW$30*CW16,-2)+100</f>
        <v>1075982100</v>
      </c>
      <c r="CY16" s="36">
        <f t="shared" si="19"/>
        <v>112465500</v>
      </c>
      <c r="CZ16" s="68">
        <v>1128342.2</v>
      </c>
      <c r="DA16" s="69">
        <f t="shared" si="4"/>
        <v>105.32687689957889</v>
      </c>
      <c r="DB16" s="70">
        <f t="shared" si="5"/>
        <v>98329</v>
      </c>
      <c r="DC16" s="71">
        <v>1155992.6000000001</v>
      </c>
      <c r="DD16" s="72">
        <f t="shared" si="6"/>
        <v>98329000</v>
      </c>
      <c r="DE16" s="72">
        <f t="shared" si="7"/>
        <v>1090118.6000000001</v>
      </c>
      <c r="DF16" s="68">
        <f t="shared" si="8"/>
        <v>32455000</v>
      </c>
      <c r="DG16" s="73">
        <f t="shared" si="20"/>
        <v>-14136500</v>
      </c>
    </row>
    <row r="17" spans="1:112" s="28" customFormat="1" ht="12.75" customHeight="1" x14ac:dyDescent="0.25">
      <c r="A17" s="37">
        <v>6</v>
      </c>
      <c r="B17" s="46" t="s">
        <v>81</v>
      </c>
      <c r="C17" s="67">
        <f t="shared" si="9"/>
        <v>1642</v>
      </c>
      <c r="D17" s="67">
        <f>Расчет_гр.общеразв.напрв.!FH17</f>
        <v>170082984</v>
      </c>
      <c r="E17" s="67">
        <f t="shared" si="10"/>
        <v>6334</v>
      </c>
      <c r="F17" s="67">
        <f>Расчет_гр.общеразв.напрв.!FJ17</f>
        <v>515386104</v>
      </c>
      <c r="G17" s="36">
        <f>Расчет_гр.общеразв.напрв.!EM17</f>
        <v>0</v>
      </c>
      <c r="H17" s="36">
        <f>Расчет_гр.общеразв.напрв.!EN17</f>
        <v>0</v>
      </c>
      <c r="I17" s="36">
        <f>Расчет_гр.общеразв.напрв.!EO17</f>
        <v>0</v>
      </c>
      <c r="J17" s="36">
        <f>Расчет_гр.общеразв.напрв.!EP17</f>
        <v>0</v>
      </c>
      <c r="K17" s="36">
        <f>Расчет_гр.общеразв.напрв.!EQ17</f>
        <v>0</v>
      </c>
      <c r="L17" s="36">
        <f>Расчет_гр.общеразв.напрв.!ER17</f>
        <v>0</v>
      </c>
      <c r="M17" s="36">
        <f>Расчет_гр.общеразв.напрв.!ES17</f>
        <v>662</v>
      </c>
      <c r="N17" s="36">
        <f>Расчет_гр.общеразв.напрв.!ET17</f>
        <v>48271044</v>
      </c>
      <c r="O17" s="36">
        <f>Расчет_гр.общеразв.напрв.!EU17</f>
        <v>1642</v>
      </c>
      <c r="P17" s="36">
        <f>Расчет_гр.общеразв.напрв.!EV17</f>
        <v>170082984</v>
      </c>
      <c r="Q17" s="36">
        <f>Расчет_гр.общеразв.напрв.!EW17</f>
        <v>5615</v>
      </c>
      <c r="R17" s="36">
        <f>Расчет_гр.общеразв.напрв.!EX17</f>
        <v>461222628</v>
      </c>
      <c r="S17" s="36">
        <f>Расчет_гр.общеразв.напрв.!EY17</f>
        <v>0</v>
      </c>
      <c r="T17" s="36">
        <f>Расчет_гр.общеразв.напрв.!EZ17</f>
        <v>0</v>
      </c>
      <c r="U17" s="36">
        <f>Расчет_гр.общеразв.напрв.!FA17</f>
        <v>0</v>
      </c>
      <c r="V17" s="36">
        <f>Расчет_гр.общеразв.напрв.!FB17</f>
        <v>0</v>
      </c>
      <c r="W17" s="36">
        <f>Расчет_гр.общеразв.напрв.!FC17</f>
        <v>0</v>
      </c>
      <c r="X17" s="36">
        <f>Расчет_гр.общеразв.напрв.!FD17</f>
        <v>0</v>
      </c>
      <c r="Y17" s="36">
        <f>Расчет_гр.общеразв.напрв.!FE17</f>
        <v>57</v>
      </c>
      <c r="Z17" s="36">
        <f>Расчет_гр.общеразв.напрв.!FF17</f>
        <v>5892432</v>
      </c>
      <c r="AA17" s="67">
        <f t="shared" si="11"/>
        <v>0</v>
      </c>
      <c r="AB17" s="67">
        <f>Расчет_гр.компен.направ.!GB17</f>
        <v>0</v>
      </c>
      <c r="AC17" s="67">
        <f t="shared" si="12"/>
        <v>2230</v>
      </c>
      <c r="AD17" s="67">
        <f>Расчет_гр.компен.направ.!GD17</f>
        <v>718858092</v>
      </c>
      <c r="AE17" s="36">
        <f>Расчет_гр.компен.направ.!FG17</f>
        <v>0</v>
      </c>
      <c r="AF17" s="36">
        <f>Расчет_гр.компен.направ.!FH17</f>
        <v>0</v>
      </c>
      <c r="AG17" s="36">
        <f>Расчет_гр.компен.направ.!FI17</f>
        <v>0</v>
      </c>
      <c r="AH17" s="36">
        <f>Расчет_гр.компен.направ.!FJ17</f>
        <v>0</v>
      </c>
      <c r="AI17" s="36">
        <f>Расчет_гр.компен.направ.!FK17</f>
        <v>0</v>
      </c>
      <c r="AJ17" s="36">
        <f>Расчет_гр.компен.направ.!FL17</f>
        <v>0</v>
      </c>
      <c r="AK17" s="36">
        <f>Расчет_гр.компен.направ.!FM17</f>
        <v>2217</v>
      </c>
      <c r="AL17" s="36">
        <f>Расчет_гр.компен.направ.!FN17</f>
        <v>714170292</v>
      </c>
      <c r="AM17" s="36">
        <f>Расчет_гр.компен.направ.!FO17</f>
        <v>0</v>
      </c>
      <c r="AN17" s="36">
        <f>Расчет_гр.компен.направ.!FP17</f>
        <v>0</v>
      </c>
      <c r="AO17" s="36">
        <f>Расчет_гр.компен.направ.!FQ17</f>
        <v>13</v>
      </c>
      <c r="AP17" s="36">
        <f>Расчет_гр.компен.направ.!FR17</f>
        <v>4687800</v>
      </c>
      <c r="AQ17" s="36">
        <f>Расчет_гр.компен.направ.!FS17</f>
        <v>0</v>
      </c>
      <c r="AR17" s="36">
        <f>Расчет_гр.компен.направ.!FT17</f>
        <v>0</v>
      </c>
      <c r="AS17" s="36">
        <f>Расчет_гр.компен.направ.!FU17</f>
        <v>0</v>
      </c>
      <c r="AT17" s="36">
        <f>Расчет_гр.компен.направ.!FV17</f>
        <v>0</v>
      </c>
      <c r="AU17" s="36">
        <f>Расчет_гр.компен.направ.!FW17</f>
        <v>0</v>
      </c>
      <c r="AV17" s="36">
        <f>Расчет_гр.компен.направ.!FX17</f>
        <v>0</v>
      </c>
      <c r="AW17" s="36">
        <f>Расчет_гр.компен.направ.!FY17</f>
        <v>0</v>
      </c>
      <c r="AX17" s="36">
        <f>Расчет_гр.компен.направ.!FZ17</f>
        <v>0</v>
      </c>
      <c r="AY17" s="67">
        <f t="shared" si="13"/>
        <v>0</v>
      </c>
      <c r="AZ17" s="67">
        <v>0</v>
      </c>
      <c r="BA17" s="67">
        <f t="shared" si="14"/>
        <v>0</v>
      </c>
      <c r="BB17" s="36">
        <f>Расчет_гр.комбинир.напрв.!HO17</f>
        <v>0</v>
      </c>
      <c r="BC17" s="36">
        <f>Расчет_гр.комбинир.напрв.!HP17</f>
        <v>0</v>
      </c>
      <c r="BD17" s="36">
        <f>Расчет_гр.комбинир.напрв.!HQ17</f>
        <v>0</v>
      </c>
      <c r="BE17" s="36">
        <f>Расчет_гр.комбинир.напрв.!HR17</f>
        <v>0</v>
      </c>
      <c r="BF17" s="36">
        <f>Расчет_гр.комбинир.напрв.!IL17</f>
        <v>0</v>
      </c>
      <c r="BG17" s="36">
        <f>Расчет_гр.комбинир.напрв.!HS17</f>
        <v>0</v>
      </c>
      <c r="BH17" s="36">
        <f>Расчет_гр.комбинир.напрв.!HT17</f>
        <v>0</v>
      </c>
      <c r="BI17" s="36">
        <f>Расчет_гр.комбинир.напрв.!HU17</f>
        <v>0</v>
      </c>
      <c r="BJ17" s="36">
        <f>Расчет_гр.комбинир.напрв.!HV17</f>
        <v>0</v>
      </c>
      <c r="BK17" s="36">
        <f>Расчет_гр.комбинир.напрв.!HW17</f>
        <v>0</v>
      </c>
      <c r="BL17" s="36">
        <f>Расчет_гр.комбинир.напрв.!HX17</f>
        <v>0</v>
      </c>
      <c r="BM17" s="36">
        <f>Расчет_гр.комбинир.напрв.!HY17</f>
        <v>0</v>
      </c>
      <c r="BN17" s="36">
        <f>Расчет_гр.комбинир.напрв.!HZ17</f>
        <v>0</v>
      </c>
      <c r="BO17" s="36">
        <f>Расчет_гр.комбинир.напрв.!IA17</f>
        <v>0</v>
      </c>
      <c r="BP17" s="36">
        <f>Расчет_гр.комбинир.напрв.!IB17</f>
        <v>0</v>
      </c>
      <c r="BQ17" s="36">
        <f>Расчет_гр.комбинир.напрв.!IC17</f>
        <v>0</v>
      </c>
      <c r="BR17" s="36">
        <f>Расчет_гр.комбинир.напрв.!ID17</f>
        <v>0</v>
      </c>
      <c r="BS17" s="36">
        <f>Расчет_гр.комбинир.напрв.!IE17</f>
        <v>0</v>
      </c>
      <c r="BT17" s="36">
        <f>Расчет_гр.комбинир.напрв.!IF17</f>
        <v>0</v>
      </c>
      <c r="BU17" s="36">
        <f>Расчет_гр.комбинир.напрв.!IG17</f>
        <v>0</v>
      </c>
      <c r="BV17" s="36">
        <f>Расчет_гр.комбинир.напрв.!IH17</f>
        <v>0</v>
      </c>
      <c r="BW17" s="36">
        <f t="shared" si="15"/>
        <v>0</v>
      </c>
      <c r="BX17" s="36">
        <f t="shared" si="15"/>
        <v>0</v>
      </c>
      <c r="BY17" s="36">
        <f t="shared" si="15"/>
        <v>0</v>
      </c>
      <c r="BZ17" s="36">
        <f t="shared" si="15"/>
        <v>0</v>
      </c>
      <c r="CA17" s="36">
        <f t="shared" si="0"/>
        <v>0</v>
      </c>
      <c r="CB17" s="36">
        <f t="shared" si="0"/>
        <v>0</v>
      </c>
      <c r="CC17" s="36">
        <f t="shared" si="0"/>
        <v>2879</v>
      </c>
      <c r="CD17" s="36">
        <f t="shared" si="0"/>
        <v>762441336</v>
      </c>
      <c r="CE17" s="36">
        <f t="shared" si="0"/>
        <v>1642</v>
      </c>
      <c r="CF17" s="36">
        <f t="shared" si="0"/>
        <v>170082984</v>
      </c>
      <c r="CG17" s="36">
        <f t="shared" si="0"/>
        <v>5628</v>
      </c>
      <c r="CH17" s="36">
        <f t="shared" si="0"/>
        <v>465910428</v>
      </c>
      <c r="CI17" s="36">
        <f t="shared" si="0"/>
        <v>0</v>
      </c>
      <c r="CJ17" s="36">
        <f t="shared" si="0"/>
        <v>0</v>
      </c>
      <c r="CK17" s="36">
        <f t="shared" si="0"/>
        <v>0</v>
      </c>
      <c r="CL17" s="36">
        <f t="shared" si="0"/>
        <v>0</v>
      </c>
      <c r="CM17" s="36">
        <f t="shared" si="0"/>
        <v>0</v>
      </c>
      <c r="CN17" s="36">
        <f t="shared" si="0"/>
        <v>0</v>
      </c>
      <c r="CO17" s="36">
        <f t="shared" si="0"/>
        <v>57</v>
      </c>
      <c r="CP17" s="36">
        <f t="shared" si="0"/>
        <v>5892432</v>
      </c>
      <c r="CQ17" s="36">
        <f t="shared" si="16"/>
        <v>1642</v>
      </c>
      <c r="CR17" s="36">
        <f t="shared" si="16"/>
        <v>170082984</v>
      </c>
      <c r="CS17" s="36">
        <f t="shared" si="1"/>
        <v>1642</v>
      </c>
      <c r="CT17" s="36">
        <f t="shared" si="17"/>
        <v>8564</v>
      </c>
      <c r="CU17" s="36">
        <f t="shared" si="17"/>
        <v>1234244196</v>
      </c>
      <c r="CV17" s="36">
        <f t="shared" si="2"/>
        <v>10206</v>
      </c>
      <c r="CW17" s="66">
        <f t="shared" si="3"/>
        <v>1404327200</v>
      </c>
      <c r="CX17" s="36">
        <f t="shared" si="18"/>
        <v>1271432400</v>
      </c>
      <c r="CY17" s="36">
        <f t="shared" si="19"/>
        <v>132894800</v>
      </c>
      <c r="CZ17" s="68">
        <v>1168319.7</v>
      </c>
      <c r="DA17" s="69">
        <f t="shared" si="4"/>
        <v>120.20059235498638</v>
      </c>
      <c r="DB17" s="70">
        <f t="shared" si="5"/>
        <v>116190.39999999991</v>
      </c>
      <c r="DC17" s="71">
        <v>1223862.3999999999</v>
      </c>
      <c r="DD17" s="72">
        <f t="shared" si="6"/>
        <v>116190399.99999991</v>
      </c>
      <c r="DE17" s="72">
        <f t="shared" si="7"/>
        <v>1288136.8</v>
      </c>
      <c r="DF17" s="68">
        <f t="shared" si="8"/>
        <v>180464800</v>
      </c>
      <c r="DG17" s="73">
        <f t="shared" si="20"/>
        <v>-16704400</v>
      </c>
    </row>
    <row r="18" spans="1:112" s="28" customFormat="1" ht="12.75" customHeight="1" x14ac:dyDescent="0.25">
      <c r="A18" s="37">
        <v>7</v>
      </c>
      <c r="B18" s="46" t="s">
        <v>82</v>
      </c>
      <c r="C18" s="67">
        <f t="shared" si="9"/>
        <v>1055</v>
      </c>
      <c r="D18" s="67">
        <f>Расчет_гр.общеразв.напрв.!FH18</f>
        <v>100354128</v>
      </c>
      <c r="E18" s="67">
        <f t="shared" si="10"/>
        <v>2900</v>
      </c>
      <c r="F18" s="67">
        <f>Расчет_гр.общеразв.напрв.!FJ18</f>
        <v>222304848</v>
      </c>
      <c r="G18" s="36">
        <f>Расчет_гр.общеразв.напрв.!EM18</f>
        <v>0</v>
      </c>
      <c r="H18" s="36">
        <f>Расчет_гр.общеразв.напрв.!EN18</f>
        <v>0</v>
      </c>
      <c r="I18" s="36">
        <f>Расчет_гр.общеразв.напрв.!EO18</f>
        <v>0</v>
      </c>
      <c r="J18" s="36">
        <f>Расчет_гр.общеразв.напрв.!EP18</f>
        <v>0</v>
      </c>
      <c r="K18" s="36">
        <f>Расчет_гр.общеразв.напрв.!EQ18</f>
        <v>730</v>
      </c>
      <c r="L18" s="36">
        <f>Расчет_гр.общеразв.напрв.!ER18</f>
        <v>66382476</v>
      </c>
      <c r="M18" s="36">
        <f>Расчет_гр.общеразв.напрв.!ES18</f>
        <v>1739</v>
      </c>
      <c r="N18" s="36">
        <f>Расчет_гр.общеразв.напрв.!ET18</f>
        <v>126522552</v>
      </c>
      <c r="O18" s="36">
        <f>Расчет_гр.общеразв.напрв.!EU18</f>
        <v>325</v>
      </c>
      <c r="P18" s="36">
        <f>Расчет_гр.общеразв.напрв.!EV18</f>
        <v>33971652</v>
      </c>
      <c r="Q18" s="36">
        <f>Расчет_гр.общеразв.напрв.!EW18</f>
        <v>1145</v>
      </c>
      <c r="R18" s="36">
        <f>Расчет_гр.общеразв.напрв.!EX18</f>
        <v>94275096</v>
      </c>
      <c r="S18" s="36">
        <f>Расчет_гр.общеразв.напрв.!EY18</f>
        <v>0</v>
      </c>
      <c r="T18" s="36">
        <f>Расчет_гр.общеразв.напрв.!EZ18</f>
        <v>0</v>
      </c>
      <c r="U18" s="36">
        <f>Расчет_гр.общеразв.напрв.!FA18</f>
        <v>0</v>
      </c>
      <c r="V18" s="36">
        <f>Расчет_гр.общеразв.напрв.!FB18</f>
        <v>0</v>
      </c>
      <c r="W18" s="36">
        <f>Расчет_гр.общеразв.напрв.!FC18</f>
        <v>0</v>
      </c>
      <c r="X18" s="36">
        <f>Расчет_гр.общеразв.напрв.!FD18</f>
        <v>0</v>
      </c>
      <c r="Y18" s="36">
        <f>Расчет_гр.общеразв.напрв.!FE18</f>
        <v>16</v>
      </c>
      <c r="Z18" s="36">
        <f>Расчет_гр.общеразв.напрв.!FF18</f>
        <v>1507200</v>
      </c>
      <c r="AA18" s="67">
        <f t="shared" si="11"/>
        <v>0</v>
      </c>
      <c r="AB18" s="67">
        <f>Расчет_гр.компен.направ.!GB18</f>
        <v>0</v>
      </c>
      <c r="AC18" s="67">
        <f t="shared" si="12"/>
        <v>205</v>
      </c>
      <c r="AD18" s="67">
        <f>Расчет_гр.компен.направ.!GD18</f>
        <v>66025560</v>
      </c>
      <c r="AE18" s="36">
        <f>Расчет_гр.компен.направ.!FG18</f>
        <v>0</v>
      </c>
      <c r="AF18" s="36">
        <f>Расчет_гр.компен.направ.!FH18</f>
        <v>0</v>
      </c>
      <c r="AG18" s="36">
        <f>Расчет_гр.компен.направ.!FI18</f>
        <v>0</v>
      </c>
      <c r="AH18" s="36">
        <f>Расчет_гр.компен.направ.!FJ18</f>
        <v>0</v>
      </c>
      <c r="AI18" s="36">
        <f>Расчет_гр.компен.направ.!FK18</f>
        <v>0</v>
      </c>
      <c r="AJ18" s="36">
        <f>Расчет_гр.компен.направ.!FL18</f>
        <v>0</v>
      </c>
      <c r="AK18" s="36">
        <f>Расчет_гр.компен.направ.!FM18</f>
        <v>193</v>
      </c>
      <c r="AL18" s="36">
        <f>Расчет_гр.компен.направ.!FN18</f>
        <v>61698360</v>
      </c>
      <c r="AM18" s="36">
        <f>Расчет_гр.компен.направ.!FO18</f>
        <v>0</v>
      </c>
      <c r="AN18" s="36">
        <f>Расчет_гр.компен.направ.!FP18</f>
        <v>0</v>
      </c>
      <c r="AO18" s="36">
        <f>Расчет_гр.компен.направ.!FQ18</f>
        <v>12</v>
      </c>
      <c r="AP18" s="36">
        <f>Расчет_гр.компен.направ.!FR18</f>
        <v>4327200</v>
      </c>
      <c r="AQ18" s="36">
        <f>Расчет_гр.компен.направ.!FS18</f>
        <v>0</v>
      </c>
      <c r="AR18" s="36">
        <f>Расчет_гр.компен.направ.!FT18</f>
        <v>0</v>
      </c>
      <c r="AS18" s="36">
        <f>Расчет_гр.компен.направ.!FU18</f>
        <v>0</v>
      </c>
      <c r="AT18" s="36">
        <f>Расчет_гр.компен.направ.!FV18</f>
        <v>0</v>
      </c>
      <c r="AU18" s="36">
        <f>Расчет_гр.компен.направ.!FW18</f>
        <v>0</v>
      </c>
      <c r="AV18" s="36">
        <f>Расчет_гр.компен.направ.!FX18</f>
        <v>0</v>
      </c>
      <c r="AW18" s="36">
        <f>Расчет_гр.компен.направ.!FY18</f>
        <v>0</v>
      </c>
      <c r="AX18" s="36">
        <f>Расчет_гр.компен.направ.!FZ18</f>
        <v>0</v>
      </c>
      <c r="AY18" s="67">
        <f t="shared" si="13"/>
        <v>0</v>
      </c>
      <c r="AZ18" s="67">
        <v>0</v>
      </c>
      <c r="BA18" s="67">
        <f t="shared" si="14"/>
        <v>15</v>
      </c>
      <c r="BB18" s="36">
        <f>Расчет_гр.комбинир.напрв.!HO18</f>
        <v>0</v>
      </c>
      <c r="BC18" s="36">
        <f>Расчет_гр.комбинир.напрв.!HP18</f>
        <v>0</v>
      </c>
      <c r="BD18" s="36">
        <f>Расчет_гр.комбинир.напрв.!HQ18</f>
        <v>0</v>
      </c>
      <c r="BE18" s="36">
        <f>Расчет_гр.комбинир.напрв.!HR18</f>
        <v>0</v>
      </c>
      <c r="BF18" s="36">
        <f>Расчет_гр.комбинир.напрв.!IL18</f>
        <v>1881000</v>
      </c>
      <c r="BG18" s="36">
        <f>Расчет_гр.комбинир.напрв.!HS18</f>
        <v>0</v>
      </c>
      <c r="BH18" s="36">
        <f>Расчет_гр.комбинир.напрв.!HT18</f>
        <v>0</v>
      </c>
      <c r="BI18" s="36">
        <f>Расчет_гр.комбинир.напрв.!HU18</f>
        <v>0</v>
      </c>
      <c r="BJ18" s="36">
        <f>Расчет_гр.комбинир.напрв.!HV18</f>
        <v>0</v>
      </c>
      <c r="BK18" s="36">
        <f>Расчет_гр.комбинир.напрв.!HW18</f>
        <v>0</v>
      </c>
      <c r="BL18" s="36">
        <f>Расчет_гр.комбинир.напрв.!HX18</f>
        <v>0</v>
      </c>
      <c r="BM18" s="36">
        <f>Расчет_гр.комбинир.напрв.!HY18</f>
        <v>15</v>
      </c>
      <c r="BN18" s="36">
        <f>Расчет_гр.комбинир.напрв.!HZ18</f>
        <v>1881000</v>
      </c>
      <c r="BO18" s="36">
        <f>Расчет_гр.комбинир.напрв.!IA18</f>
        <v>0</v>
      </c>
      <c r="BP18" s="36">
        <f>Расчет_гр.комбинир.напрв.!IB18</f>
        <v>0</v>
      </c>
      <c r="BQ18" s="36">
        <f>Расчет_гр.комбинир.напрв.!IC18</f>
        <v>0</v>
      </c>
      <c r="BR18" s="36">
        <f>Расчет_гр.комбинир.напрв.!ID18</f>
        <v>0</v>
      </c>
      <c r="BS18" s="36">
        <f>Расчет_гр.комбинир.напрв.!IE18</f>
        <v>0</v>
      </c>
      <c r="BT18" s="36">
        <f>Расчет_гр.комбинир.напрв.!IF18</f>
        <v>0</v>
      </c>
      <c r="BU18" s="36">
        <f>Расчет_гр.комбинир.напрв.!IG18</f>
        <v>0</v>
      </c>
      <c r="BV18" s="36">
        <f>Расчет_гр.комбинир.напрв.!IH18</f>
        <v>0</v>
      </c>
      <c r="BW18" s="36">
        <f t="shared" si="15"/>
        <v>0</v>
      </c>
      <c r="BX18" s="36">
        <f t="shared" si="15"/>
        <v>0</v>
      </c>
      <c r="BY18" s="36">
        <f t="shared" si="15"/>
        <v>0</v>
      </c>
      <c r="BZ18" s="36">
        <f t="shared" si="15"/>
        <v>0</v>
      </c>
      <c r="CA18" s="36">
        <f t="shared" si="0"/>
        <v>730</v>
      </c>
      <c r="CB18" s="36">
        <f t="shared" si="0"/>
        <v>66382476</v>
      </c>
      <c r="CC18" s="36">
        <f t="shared" si="0"/>
        <v>1932</v>
      </c>
      <c r="CD18" s="36">
        <f t="shared" si="0"/>
        <v>188220912</v>
      </c>
      <c r="CE18" s="36">
        <f t="shared" si="0"/>
        <v>325</v>
      </c>
      <c r="CF18" s="36">
        <f t="shared" si="0"/>
        <v>33971652</v>
      </c>
      <c r="CG18" s="36">
        <f t="shared" si="0"/>
        <v>1172</v>
      </c>
      <c r="CH18" s="36">
        <f t="shared" si="0"/>
        <v>100483296</v>
      </c>
      <c r="CI18" s="36">
        <f t="shared" si="0"/>
        <v>0</v>
      </c>
      <c r="CJ18" s="36">
        <f t="shared" si="0"/>
        <v>0</v>
      </c>
      <c r="CK18" s="36">
        <f t="shared" si="0"/>
        <v>0</v>
      </c>
      <c r="CL18" s="36">
        <f t="shared" si="0"/>
        <v>0</v>
      </c>
      <c r="CM18" s="36">
        <f t="shared" si="0"/>
        <v>0</v>
      </c>
      <c r="CN18" s="36">
        <f t="shared" si="0"/>
        <v>0</v>
      </c>
      <c r="CO18" s="36">
        <f t="shared" si="0"/>
        <v>16</v>
      </c>
      <c r="CP18" s="36">
        <f t="shared" si="0"/>
        <v>1507200</v>
      </c>
      <c r="CQ18" s="36">
        <f t="shared" si="16"/>
        <v>1055</v>
      </c>
      <c r="CR18" s="36">
        <f t="shared" si="16"/>
        <v>100354128</v>
      </c>
      <c r="CS18" s="36">
        <f t="shared" si="1"/>
        <v>1055</v>
      </c>
      <c r="CT18" s="36">
        <f t="shared" si="17"/>
        <v>3120</v>
      </c>
      <c r="CU18" s="36">
        <f t="shared" si="17"/>
        <v>290211408</v>
      </c>
      <c r="CV18" s="36">
        <f t="shared" si="2"/>
        <v>4175</v>
      </c>
      <c r="CW18" s="66">
        <f t="shared" si="3"/>
        <v>390565500</v>
      </c>
      <c r="CX18" s="36">
        <f t="shared" si="18"/>
        <v>353605400</v>
      </c>
      <c r="CY18" s="36">
        <f t="shared" si="19"/>
        <v>36960100</v>
      </c>
      <c r="CZ18" s="68">
        <v>363274.5</v>
      </c>
      <c r="DA18" s="69">
        <f t="shared" si="4"/>
        <v>107.51250087743567</v>
      </c>
      <c r="DB18" s="70">
        <f t="shared" si="5"/>
        <v>32314.400000000023</v>
      </c>
      <c r="DC18" s="71">
        <v>386489</v>
      </c>
      <c r="DD18" s="72">
        <f t="shared" si="6"/>
        <v>32314400.000000022</v>
      </c>
      <c r="DE18" s="72">
        <f t="shared" si="7"/>
        <v>358251.1</v>
      </c>
      <c r="DF18" s="68">
        <f t="shared" si="8"/>
        <v>4076500</v>
      </c>
      <c r="DG18" s="73">
        <f t="shared" si="20"/>
        <v>-4645700</v>
      </c>
    </row>
    <row r="19" spans="1:112" s="28" customFormat="1" ht="12.75" customHeight="1" x14ac:dyDescent="0.25">
      <c r="A19" s="37">
        <v>8</v>
      </c>
      <c r="B19" s="46" t="s">
        <v>83</v>
      </c>
      <c r="C19" s="67">
        <f t="shared" si="9"/>
        <v>908</v>
      </c>
      <c r="D19" s="67">
        <f>Расчет_гр.общеразв.напрв.!FH19</f>
        <v>86841696</v>
      </c>
      <c r="E19" s="67">
        <f t="shared" si="10"/>
        <v>2583</v>
      </c>
      <c r="F19" s="67">
        <f>Расчет_гр.общеразв.напрв.!FJ19</f>
        <v>192858432</v>
      </c>
      <c r="G19" s="36">
        <f>Расчет_гр.общеразв.напрв.!EM19</f>
        <v>0</v>
      </c>
      <c r="H19" s="36">
        <f>Расчет_гр.общеразв.напрв.!EN19</f>
        <v>0</v>
      </c>
      <c r="I19" s="36">
        <f>Расчет_гр.общеразв.напрв.!EO19</f>
        <v>0</v>
      </c>
      <c r="J19" s="36">
        <f>Расчет_гр.общеразв.напрв.!EP19</f>
        <v>0</v>
      </c>
      <c r="K19" s="36">
        <f>Расчет_гр.общеразв.напрв.!EQ19</f>
        <v>673</v>
      </c>
      <c r="L19" s="36">
        <f>Расчет_гр.общеразв.напрв.!ER19</f>
        <v>63475176</v>
      </c>
      <c r="M19" s="36">
        <f>Расчет_гр.общеразв.напрв.!ES19</f>
        <v>2047</v>
      </c>
      <c r="N19" s="36">
        <f>Расчет_гр.общеразв.напрв.!ET19</f>
        <v>146924208</v>
      </c>
      <c r="O19" s="36">
        <f>Расчет_гр.общеразв.напрв.!EU19</f>
        <v>235</v>
      </c>
      <c r="P19" s="36">
        <f>Расчет_гр.общеразв.напрв.!EV19</f>
        <v>23366520</v>
      </c>
      <c r="Q19" s="36">
        <f>Расчет_гр.общеразв.напрв.!EW19</f>
        <v>536</v>
      </c>
      <c r="R19" s="36">
        <f>Расчет_гр.общеразв.напрв.!EX19</f>
        <v>45934224</v>
      </c>
      <c r="S19" s="36">
        <f>Расчет_гр.общеразв.напрв.!EY19</f>
        <v>0</v>
      </c>
      <c r="T19" s="36">
        <f>Расчет_гр.общеразв.напрв.!EZ19</f>
        <v>0</v>
      </c>
      <c r="U19" s="36">
        <f>Расчет_гр.общеразв.напрв.!FA19</f>
        <v>0</v>
      </c>
      <c r="V19" s="36">
        <f>Расчет_гр.общеразв.напрв.!FB19</f>
        <v>0</v>
      </c>
      <c r="W19" s="36">
        <f>Расчет_гр.общеразв.напрв.!FC19</f>
        <v>0</v>
      </c>
      <c r="X19" s="36">
        <f>Расчет_гр.общеразв.напрв.!FD19</f>
        <v>0</v>
      </c>
      <c r="Y19" s="36">
        <f>Расчет_гр.общеразв.напрв.!FE19</f>
        <v>0</v>
      </c>
      <c r="Z19" s="36">
        <f>Расчет_гр.общеразв.напрв.!FF19</f>
        <v>0</v>
      </c>
      <c r="AA19" s="67">
        <f t="shared" si="11"/>
        <v>20</v>
      </c>
      <c r="AB19" s="67">
        <f>Расчет_гр.компен.направ.!GB19</f>
        <v>10788240</v>
      </c>
      <c r="AC19" s="67">
        <f t="shared" si="12"/>
        <v>385</v>
      </c>
      <c r="AD19" s="67">
        <f>Расчет_гр.компен.направ.!GD19</f>
        <v>127998096</v>
      </c>
      <c r="AE19" s="36">
        <f>Расчет_гр.компен.направ.!FG19</f>
        <v>0</v>
      </c>
      <c r="AF19" s="36">
        <f>Расчет_гр.компен.направ.!FH19</f>
        <v>0</v>
      </c>
      <c r="AG19" s="36">
        <f>Расчет_гр.компен.направ.!FI19</f>
        <v>0</v>
      </c>
      <c r="AH19" s="36">
        <f>Расчет_гр.компен.направ.!FJ19</f>
        <v>0</v>
      </c>
      <c r="AI19" s="36">
        <f>Расчет_гр.компен.направ.!FK19</f>
        <v>20</v>
      </c>
      <c r="AJ19" s="36">
        <f>Расчет_гр.компен.направ.!FL19</f>
        <v>10788240</v>
      </c>
      <c r="AK19" s="36">
        <f>Расчет_гр.компен.направ.!FM19</f>
        <v>320</v>
      </c>
      <c r="AL19" s="36">
        <f>Расчет_гр.компен.направ.!FN19</f>
        <v>101513352</v>
      </c>
      <c r="AM19" s="36">
        <f>Расчет_гр.компен.направ.!FO19</f>
        <v>0</v>
      </c>
      <c r="AN19" s="36">
        <f>Расчет_гр.компен.направ.!FP19</f>
        <v>0</v>
      </c>
      <c r="AO19" s="36">
        <f>Расчет_гр.компен.направ.!FQ19</f>
        <v>65</v>
      </c>
      <c r="AP19" s="36">
        <f>Расчет_гр.компен.направ.!FR19</f>
        <v>26484744</v>
      </c>
      <c r="AQ19" s="36">
        <f>Расчет_гр.компен.направ.!FS19</f>
        <v>0</v>
      </c>
      <c r="AR19" s="36">
        <f>Расчет_гр.компен.направ.!FT19</f>
        <v>0</v>
      </c>
      <c r="AS19" s="36">
        <f>Расчет_гр.компен.направ.!FU19</f>
        <v>0</v>
      </c>
      <c r="AT19" s="36">
        <f>Расчет_гр.компен.направ.!FV19</f>
        <v>0</v>
      </c>
      <c r="AU19" s="36">
        <f>Расчет_гр.компен.направ.!FW19</f>
        <v>0</v>
      </c>
      <c r="AV19" s="36">
        <f>Расчет_гр.компен.направ.!FX19</f>
        <v>0</v>
      </c>
      <c r="AW19" s="36">
        <f>Расчет_гр.компен.направ.!FY19</f>
        <v>0</v>
      </c>
      <c r="AX19" s="36">
        <f>Расчет_гр.компен.направ.!FZ19</f>
        <v>0</v>
      </c>
      <c r="AY19" s="67">
        <f t="shared" si="13"/>
        <v>0</v>
      </c>
      <c r="AZ19" s="67">
        <v>0</v>
      </c>
      <c r="BA19" s="67">
        <f t="shared" si="14"/>
        <v>0</v>
      </c>
      <c r="BB19" s="36">
        <f>Расчет_гр.комбинир.напрв.!HO19</f>
        <v>0</v>
      </c>
      <c r="BC19" s="36">
        <f>Расчет_гр.комбинир.напрв.!HP19</f>
        <v>0</v>
      </c>
      <c r="BD19" s="36">
        <f>Расчет_гр.комбинир.напрв.!HQ19</f>
        <v>0</v>
      </c>
      <c r="BE19" s="36">
        <f>Расчет_гр.комбинир.напрв.!HR19</f>
        <v>0</v>
      </c>
      <c r="BF19" s="36">
        <f>Расчет_гр.комбинир.напрв.!IL19</f>
        <v>0</v>
      </c>
      <c r="BG19" s="36">
        <f>Расчет_гр.комбинир.напрв.!HS19</f>
        <v>0</v>
      </c>
      <c r="BH19" s="36">
        <f>Расчет_гр.комбинир.напрв.!HT19</f>
        <v>0</v>
      </c>
      <c r="BI19" s="36">
        <f>Расчет_гр.комбинир.напрв.!HU19</f>
        <v>0</v>
      </c>
      <c r="BJ19" s="36">
        <f>Расчет_гр.комбинир.напрв.!HV19</f>
        <v>0</v>
      </c>
      <c r="BK19" s="36">
        <f>Расчет_гр.комбинир.напрв.!HW19</f>
        <v>0</v>
      </c>
      <c r="BL19" s="36">
        <f>Расчет_гр.комбинир.напрв.!HX19</f>
        <v>0</v>
      </c>
      <c r="BM19" s="36">
        <f>Расчет_гр.комбинир.напрв.!HY19</f>
        <v>0</v>
      </c>
      <c r="BN19" s="36">
        <f>Расчет_гр.комбинир.напрв.!HZ19</f>
        <v>0</v>
      </c>
      <c r="BO19" s="36">
        <f>Расчет_гр.комбинир.напрв.!IA19</f>
        <v>0</v>
      </c>
      <c r="BP19" s="36">
        <f>Расчет_гр.комбинир.напрв.!IB19</f>
        <v>0</v>
      </c>
      <c r="BQ19" s="36">
        <f>Расчет_гр.комбинир.напрв.!IC19</f>
        <v>0</v>
      </c>
      <c r="BR19" s="36">
        <f>Расчет_гр.комбинир.напрв.!ID19</f>
        <v>0</v>
      </c>
      <c r="BS19" s="36">
        <f>Расчет_гр.комбинир.напрв.!IE19</f>
        <v>0</v>
      </c>
      <c r="BT19" s="36">
        <f>Расчет_гр.комбинир.напрв.!IF19</f>
        <v>0</v>
      </c>
      <c r="BU19" s="36">
        <f>Расчет_гр.комбинир.напрв.!IG19</f>
        <v>0</v>
      </c>
      <c r="BV19" s="36">
        <f>Расчет_гр.комбинир.напрв.!IH19</f>
        <v>0</v>
      </c>
      <c r="BW19" s="36">
        <f t="shared" si="15"/>
        <v>0</v>
      </c>
      <c r="BX19" s="36">
        <f t="shared" si="15"/>
        <v>0</v>
      </c>
      <c r="BY19" s="36">
        <f t="shared" si="15"/>
        <v>0</v>
      </c>
      <c r="BZ19" s="36">
        <f t="shared" si="15"/>
        <v>0</v>
      </c>
      <c r="CA19" s="36">
        <f t="shared" si="0"/>
        <v>693</v>
      </c>
      <c r="CB19" s="36">
        <f t="shared" si="0"/>
        <v>74263416</v>
      </c>
      <c r="CC19" s="36">
        <f t="shared" si="0"/>
        <v>2367</v>
      </c>
      <c r="CD19" s="36">
        <f t="shared" si="0"/>
        <v>248437560</v>
      </c>
      <c r="CE19" s="36">
        <f t="shared" si="0"/>
        <v>235</v>
      </c>
      <c r="CF19" s="36">
        <f t="shared" si="0"/>
        <v>23366520</v>
      </c>
      <c r="CG19" s="36">
        <f t="shared" si="0"/>
        <v>601</v>
      </c>
      <c r="CH19" s="36">
        <f t="shared" si="0"/>
        <v>72418968</v>
      </c>
      <c r="CI19" s="36">
        <f t="shared" si="0"/>
        <v>0</v>
      </c>
      <c r="CJ19" s="36">
        <f t="shared" si="0"/>
        <v>0</v>
      </c>
      <c r="CK19" s="36">
        <f t="shared" si="0"/>
        <v>0</v>
      </c>
      <c r="CL19" s="36">
        <f t="shared" si="0"/>
        <v>0</v>
      </c>
      <c r="CM19" s="36">
        <f t="shared" si="0"/>
        <v>0</v>
      </c>
      <c r="CN19" s="36">
        <f t="shared" si="0"/>
        <v>0</v>
      </c>
      <c r="CO19" s="36">
        <f t="shared" si="0"/>
        <v>0</v>
      </c>
      <c r="CP19" s="36">
        <f t="shared" si="0"/>
        <v>0</v>
      </c>
      <c r="CQ19" s="36">
        <f t="shared" si="16"/>
        <v>928</v>
      </c>
      <c r="CR19" s="36">
        <f t="shared" si="16"/>
        <v>97629936</v>
      </c>
      <c r="CS19" s="36">
        <f t="shared" si="1"/>
        <v>928</v>
      </c>
      <c r="CT19" s="36">
        <f t="shared" si="17"/>
        <v>2968</v>
      </c>
      <c r="CU19" s="36">
        <f t="shared" si="17"/>
        <v>320856528</v>
      </c>
      <c r="CV19" s="36">
        <f t="shared" si="2"/>
        <v>3896</v>
      </c>
      <c r="CW19" s="66">
        <f>ROUND((CR19+CU19),-2)</f>
        <v>418486500</v>
      </c>
      <c r="CX19" s="36">
        <f t="shared" si="18"/>
        <v>378884100</v>
      </c>
      <c r="CY19" s="36">
        <f t="shared" si="19"/>
        <v>39602400</v>
      </c>
      <c r="CZ19" s="68">
        <v>394348.6</v>
      </c>
      <c r="DA19" s="69">
        <f t="shared" si="4"/>
        <v>106.12095491146667</v>
      </c>
      <c r="DB19" s="70">
        <f t="shared" si="5"/>
        <v>34624.5</v>
      </c>
      <c r="DC19" s="71">
        <v>415289.3</v>
      </c>
      <c r="DD19" s="72">
        <f t="shared" si="6"/>
        <v>34624500</v>
      </c>
      <c r="DE19" s="72">
        <f t="shared" si="7"/>
        <v>383862</v>
      </c>
      <c r="DF19" s="68">
        <f t="shared" si="8"/>
        <v>3197200</v>
      </c>
      <c r="DG19" s="73">
        <f t="shared" si="20"/>
        <v>-4977900</v>
      </c>
    </row>
    <row r="20" spans="1:112" s="28" customFormat="1" ht="12.75" customHeight="1" x14ac:dyDescent="0.25">
      <c r="A20" s="37">
        <v>9</v>
      </c>
      <c r="B20" s="46" t="s">
        <v>84</v>
      </c>
      <c r="C20" s="67">
        <f t="shared" si="9"/>
        <v>803</v>
      </c>
      <c r="D20" s="67">
        <f>Расчет_гр.общеразв.напрв.!FH20</f>
        <v>80241696</v>
      </c>
      <c r="E20" s="67">
        <f t="shared" si="10"/>
        <v>3018</v>
      </c>
      <c r="F20" s="67">
        <f>Расчет_гр.общеразв.напрв.!FJ20</f>
        <v>244189248</v>
      </c>
      <c r="G20" s="36">
        <f>Расчет_гр.общеразв.напрв.!EM20</f>
        <v>0</v>
      </c>
      <c r="H20" s="36">
        <f>Расчет_гр.общеразв.напрв.!EN20</f>
        <v>0</v>
      </c>
      <c r="I20" s="36">
        <f>Расчет_гр.общеразв.напрв.!EO20</f>
        <v>58</v>
      </c>
      <c r="J20" s="36">
        <f>Расчет_гр.общеразв.напрв.!EP20</f>
        <v>1951584</v>
      </c>
      <c r="K20" s="36">
        <f>Расчет_гр.общеразв.напрв.!EQ20</f>
        <v>0</v>
      </c>
      <c r="L20" s="36">
        <f>Расчет_гр.общеразв.напрв.!ER20</f>
        <v>0</v>
      </c>
      <c r="M20" s="36">
        <f>Расчет_гр.общеразв.напрв.!ES20</f>
        <v>40</v>
      </c>
      <c r="N20" s="36">
        <f>Расчет_гр.общеразв.напрв.!ET20</f>
        <v>4408320</v>
      </c>
      <c r="O20" s="36">
        <f>Расчет_гр.общеразв.напрв.!EU20</f>
        <v>803</v>
      </c>
      <c r="P20" s="36">
        <f>Расчет_гр.общеразв.напрв.!EV20</f>
        <v>80241696</v>
      </c>
      <c r="Q20" s="36">
        <f>Расчет_гр.общеразв.напрв.!EW20</f>
        <v>2910</v>
      </c>
      <c r="R20" s="36">
        <f>Расчет_гр.общеразв.напрв.!EX20</f>
        <v>236887344</v>
      </c>
      <c r="S20" s="36">
        <f>Расчет_гр.общеразв.напрв.!EY20</f>
        <v>0</v>
      </c>
      <c r="T20" s="36">
        <f>Расчет_гр.общеразв.напрв.!EZ20</f>
        <v>0</v>
      </c>
      <c r="U20" s="36">
        <f>Расчет_гр.общеразв.напрв.!FA20</f>
        <v>0</v>
      </c>
      <c r="V20" s="36">
        <f>Расчет_гр.общеразв.напрв.!FB20</f>
        <v>0</v>
      </c>
      <c r="W20" s="36">
        <f>Расчет_гр.общеразв.напрв.!FC20</f>
        <v>0</v>
      </c>
      <c r="X20" s="36">
        <f>Расчет_гр.общеразв.напрв.!FD20</f>
        <v>0</v>
      </c>
      <c r="Y20" s="36">
        <f>Расчет_гр.общеразв.напрв.!FE20</f>
        <v>10</v>
      </c>
      <c r="Z20" s="36">
        <f>Расчет_гр.общеразв.напрв.!FF20</f>
        <v>942000</v>
      </c>
      <c r="AA20" s="67">
        <f t="shared" si="11"/>
        <v>0</v>
      </c>
      <c r="AB20" s="67">
        <f>Расчет_гр.компен.направ.!GB20</f>
        <v>0</v>
      </c>
      <c r="AC20" s="67">
        <f t="shared" si="12"/>
        <v>1066</v>
      </c>
      <c r="AD20" s="67">
        <f>Расчет_гр.компен.направ.!GD20</f>
        <v>385175148</v>
      </c>
      <c r="AE20" s="36">
        <f>Расчет_гр.компен.направ.!FG20</f>
        <v>0</v>
      </c>
      <c r="AF20" s="36">
        <f>Расчет_гр.компен.направ.!FH20</f>
        <v>0</v>
      </c>
      <c r="AG20" s="36">
        <f>Расчет_гр.компен.направ.!FI20</f>
        <v>0</v>
      </c>
      <c r="AH20" s="36">
        <f>Расчет_гр.компен.направ.!FJ20</f>
        <v>0</v>
      </c>
      <c r="AI20" s="36">
        <f>Расчет_гр.компен.направ.!FK20</f>
        <v>0</v>
      </c>
      <c r="AJ20" s="36">
        <f>Расчет_гр.компен.направ.!FL20</f>
        <v>0</v>
      </c>
      <c r="AK20" s="36">
        <f>Расчет_гр.компен.направ.!FM20</f>
        <v>0</v>
      </c>
      <c r="AL20" s="36">
        <f>Расчет_гр.компен.направ.!FN20</f>
        <v>0</v>
      </c>
      <c r="AM20" s="36">
        <f>Расчет_гр.компен.направ.!FO20</f>
        <v>0</v>
      </c>
      <c r="AN20" s="36">
        <f>Расчет_гр.компен.направ.!FP20</f>
        <v>0</v>
      </c>
      <c r="AO20" s="36">
        <f>Расчет_гр.компен.направ.!FQ20</f>
        <v>1066</v>
      </c>
      <c r="AP20" s="36">
        <f>Расчет_гр.компен.направ.!FR20</f>
        <v>385175148</v>
      </c>
      <c r="AQ20" s="36">
        <f>Расчет_гр.компен.направ.!FS20</f>
        <v>0</v>
      </c>
      <c r="AR20" s="36">
        <f>Расчет_гр.компен.направ.!FT20</f>
        <v>0</v>
      </c>
      <c r="AS20" s="36">
        <f>Расчет_гр.компен.направ.!FU20</f>
        <v>0</v>
      </c>
      <c r="AT20" s="36">
        <f>Расчет_гр.компен.направ.!FV20</f>
        <v>0</v>
      </c>
      <c r="AU20" s="36">
        <f>Расчет_гр.компен.направ.!FW20</f>
        <v>0</v>
      </c>
      <c r="AV20" s="36">
        <f>Расчет_гр.компен.направ.!FX20</f>
        <v>0</v>
      </c>
      <c r="AW20" s="36">
        <f>Расчет_гр.компен.направ.!FY20</f>
        <v>0</v>
      </c>
      <c r="AX20" s="36">
        <f>Расчет_гр.компен.направ.!FZ20</f>
        <v>0</v>
      </c>
      <c r="AY20" s="67">
        <f t="shared" si="13"/>
        <v>0</v>
      </c>
      <c r="AZ20" s="67">
        <v>0</v>
      </c>
      <c r="BA20" s="67">
        <f t="shared" si="14"/>
        <v>0</v>
      </c>
      <c r="BB20" s="36">
        <f>Расчет_гр.комбинир.напрв.!HO20</f>
        <v>0</v>
      </c>
      <c r="BC20" s="36">
        <f>Расчет_гр.комбинир.напрв.!HP20</f>
        <v>0</v>
      </c>
      <c r="BD20" s="36">
        <f>Расчет_гр.комбинир.напрв.!HQ20</f>
        <v>0</v>
      </c>
      <c r="BE20" s="36">
        <f>Расчет_гр.комбинир.напрв.!HR20</f>
        <v>0</v>
      </c>
      <c r="BF20" s="36">
        <f>Расчет_гр.комбинир.напрв.!IL20</f>
        <v>0</v>
      </c>
      <c r="BG20" s="36">
        <f>Расчет_гр.комбинир.напрв.!HS20</f>
        <v>0</v>
      </c>
      <c r="BH20" s="36">
        <f>Расчет_гр.комбинир.напрв.!HT20</f>
        <v>0</v>
      </c>
      <c r="BI20" s="36">
        <f>Расчет_гр.комбинир.напрв.!HU20</f>
        <v>0</v>
      </c>
      <c r="BJ20" s="36">
        <f>Расчет_гр.комбинир.напрв.!HV20</f>
        <v>0</v>
      </c>
      <c r="BK20" s="36">
        <f>Расчет_гр.комбинир.напрв.!HW20</f>
        <v>0</v>
      </c>
      <c r="BL20" s="36">
        <f>Расчет_гр.комбинир.напрв.!HX20</f>
        <v>0</v>
      </c>
      <c r="BM20" s="36">
        <f>Расчет_гр.комбинир.напрв.!HY20</f>
        <v>0</v>
      </c>
      <c r="BN20" s="36">
        <f>Расчет_гр.комбинир.напрв.!HZ20</f>
        <v>0</v>
      </c>
      <c r="BO20" s="36">
        <f>Расчет_гр.комбинир.напрв.!IA20</f>
        <v>0</v>
      </c>
      <c r="BP20" s="36">
        <f>Расчет_гр.комбинир.напрв.!IB20</f>
        <v>0</v>
      </c>
      <c r="BQ20" s="36">
        <f>Расчет_гр.комбинир.напрв.!IC20</f>
        <v>0</v>
      </c>
      <c r="BR20" s="36">
        <f>Расчет_гр.комбинир.напрв.!ID20</f>
        <v>0</v>
      </c>
      <c r="BS20" s="36">
        <f>Расчет_гр.комбинир.напрв.!IE20</f>
        <v>0</v>
      </c>
      <c r="BT20" s="36">
        <f>Расчет_гр.комбинир.напрв.!IF20</f>
        <v>0</v>
      </c>
      <c r="BU20" s="36">
        <f>Расчет_гр.комбинир.напрв.!IG20</f>
        <v>0</v>
      </c>
      <c r="BV20" s="36">
        <f>Расчет_гр.комбинир.напрв.!IH20</f>
        <v>0</v>
      </c>
      <c r="BW20" s="36">
        <f t="shared" si="15"/>
        <v>0</v>
      </c>
      <c r="BX20" s="36">
        <f t="shared" si="15"/>
        <v>0</v>
      </c>
      <c r="BY20" s="36">
        <f t="shared" si="15"/>
        <v>58</v>
      </c>
      <c r="BZ20" s="36">
        <f t="shared" si="15"/>
        <v>1951584</v>
      </c>
      <c r="CA20" s="36">
        <f t="shared" si="0"/>
        <v>0</v>
      </c>
      <c r="CB20" s="36">
        <f t="shared" si="0"/>
        <v>0</v>
      </c>
      <c r="CC20" s="36">
        <f t="shared" si="0"/>
        <v>40</v>
      </c>
      <c r="CD20" s="36">
        <f t="shared" si="0"/>
        <v>4408320</v>
      </c>
      <c r="CE20" s="36">
        <f t="shared" si="0"/>
        <v>803</v>
      </c>
      <c r="CF20" s="36">
        <f t="shared" si="0"/>
        <v>80241696</v>
      </c>
      <c r="CG20" s="36">
        <f t="shared" si="0"/>
        <v>3976</v>
      </c>
      <c r="CH20" s="36">
        <f t="shared" si="0"/>
        <v>622062492</v>
      </c>
      <c r="CI20" s="36">
        <f t="shared" si="0"/>
        <v>0</v>
      </c>
      <c r="CJ20" s="36">
        <f t="shared" si="0"/>
        <v>0</v>
      </c>
      <c r="CK20" s="36">
        <f t="shared" si="0"/>
        <v>0</v>
      </c>
      <c r="CL20" s="36">
        <f t="shared" si="0"/>
        <v>0</v>
      </c>
      <c r="CM20" s="36">
        <f t="shared" si="0"/>
        <v>0</v>
      </c>
      <c r="CN20" s="36">
        <f t="shared" si="0"/>
        <v>0</v>
      </c>
      <c r="CO20" s="36">
        <f t="shared" si="0"/>
        <v>10</v>
      </c>
      <c r="CP20" s="36">
        <f t="shared" si="0"/>
        <v>942000</v>
      </c>
      <c r="CQ20" s="36">
        <f t="shared" si="16"/>
        <v>803</v>
      </c>
      <c r="CR20" s="36">
        <f t="shared" si="16"/>
        <v>80241696</v>
      </c>
      <c r="CS20" s="36">
        <f t="shared" si="1"/>
        <v>803</v>
      </c>
      <c r="CT20" s="36">
        <f t="shared" si="17"/>
        <v>4084</v>
      </c>
      <c r="CU20" s="36">
        <f t="shared" si="17"/>
        <v>629364396</v>
      </c>
      <c r="CV20" s="36">
        <f t="shared" si="2"/>
        <v>4887</v>
      </c>
      <c r="CW20" s="66">
        <f t="shared" si="3"/>
        <v>709606100</v>
      </c>
      <c r="CX20" s="36">
        <f t="shared" si="18"/>
        <v>642454400</v>
      </c>
      <c r="CY20" s="36">
        <f t="shared" si="19"/>
        <v>67151700</v>
      </c>
      <c r="CZ20" s="68">
        <v>644185.69999999995</v>
      </c>
      <c r="DA20" s="69">
        <f t="shared" si="4"/>
        <v>110.15551882011663</v>
      </c>
      <c r="DB20" s="70">
        <f t="shared" si="5"/>
        <v>58711</v>
      </c>
      <c r="DC20" s="71">
        <v>605242.9</v>
      </c>
      <c r="DD20" s="72">
        <f t="shared" si="6"/>
        <v>58711000</v>
      </c>
      <c r="DE20" s="72">
        <f t="shared" si="7"/>
        <v>650895.1</v>
      </c>
      <c r="DF20" s="68">
        <f t="shared" si="8"/>
        <v>104363200</v>
      </c>
      <c r="DG20" s="73">
        <f t="shared" si="20"/>
        <v>-8440700</v>
      </c>
    </row>
    <row r="21" spans="1:112" s="28" customFormat="1" ht="12.75" customHeight="1" x14ac:dyDescent="0.25">
      <c r="A21" s="37">
        <v>10</v>
      </c>
      <c r="B21" s="46" t="s">
        <v>85</v>
      </c>
      <c r="C21" s="67">
        <f t="shared" si="9"/>
        <v>368</v>
      </c>
      <c r="D21" s="67">
        <f>Расчет_гр.общеразв.напрв.!FH21</f>
        <v>34935060</v>
      </c>
      <c r="E21" s="67">
        <f t="shared" si="10"/>
        <v>790</v>
      </c>
      <c r="F21" s="67">
        <f>Расчет_гр.общеразв.напрв.!FJ21</f>
        <v>60766992</v>
      </c>
      <c r="G21" s="36">
        <f>Расчет_гр.общеразв.напрв.!EM21</f>
        <v>0</v>
      </c>
      <c r="H21" s="36">
        <f>Расчет_гр.общеразв.напрв.!EN21</f>
        <v>0</v>
      </c>
      <c r="I21" s="36">
        <f>Расчет_гр.общеразв.напрв.!EO21</f>
        <v>0</v>
      </c>
      <c r="J21" s="36">
        <f>Расчет_гр.общеразв.напрв.!EP21</f>
        <v>0</v>
      </c>
      <c r="K21" s="36">
        <f>Расчет_гр.общеразв.напрв.!EQ21</f>
        <v>326</v>
      </c>
      <c r="L21" s="36">
        <f>Расчет_гр.общеразв.напрв.!ER21</f>
        <v>30758916</v>
      </c>
      <c r="M21" s="36">
        <f>Расчет_гр.общеразв.напрв.!ES21</f>
        <v>581</v>
      </c>
      <c r="N21" s="36">
        <f>Расчет_гр.общеразв.напрв.!ET21</f>
        <v>43890660</v>
      </c>
      <c r="O21" s="36">
        <f>Расчет_гр.общеразв.напрв.!EU21</f>
        <v>42</v>
      </c>
      <c r="P21" s="36">
        <f>Расчет_гр.общеразв.напрв.!EV21</f>
        <v>4176144</v>
      </c>
      <c r="Q21" s="36">
        <f>Расчет_гр.общеразв.напрв.!EW21</f>
        <v>209</v>
      </c>
      <c r="R21" s="36">
        <f>Расчет_гр.общеразв.напрв.!EX21</f>
        <v>16876332</v>
      </c>
      <c r="S21" s="36">
        <f>Расчет_гр.общеразв.напрв.!EY21</f>
        <v>0</v>
      </c>
      <c r="T21" s="36">
        <f>Расчет_гр.общеразв.напрв.!EZ21</f>
        <v>0</v>
      </c>
      <c r="U21" s="36">
        <f>Расчет_гр.общеразв.напрв.!FA21</f>
        <v>0</v>
      </c>
      <c r="V21" s="36">
        <f>Расчет_гр.общеразв.напрв.!FB21</f>
        <v>0</v>
      </c>
      <c r="W21" s="36">
        <f>Расчет_гр.общеразв.напрв.!FC21</f>
        <v>0</v>
      </c>
      <c r="X21" s="36">
        <f>Расчет_гр.общеразв.напрв.!FD21</f>
        <v>0</v>
      </c>
      <c r="Y21" s="36">
        <f>Расчет_гр.общеразв.напрв.!FE21</f>
        <v>0</v>
      </c>
      <c r="Z21" s="36">
        <f>Расчет_гр.общеразв.напрв.!FF21</f>
        <v>0</v>
      </c>
      <c r="AA21" s="67">
        <f t="shared" si="11"/>
        <v>0</v>
      </c>
      <c r="AB21" s="67">
        <f>Расчет_гр.компен.направ.!GB21</f>
        <v>0</v>
      </c>
      <c r="AC21" s="67">
        <f t="shared" si="12"/>
        <v>195</v>
      </c>
      <c r="AD21" s="67">
        <f>Расчет_гр.компен.направ.!GD21</f>
        <v>65683920</v>
      </c>
      <c r="AE21" s="36">
        <f>Расчет_гр.компен.направ.!FG21</f>
        <v>0</v>
      </c>
      <c r="AF21" s="36">
        <f>Расчет_гр.компен.направ.!FH21</f>
        <v>0</v>
      </c>
      <c r="AG21" s="36">
        <f>Расчет_гр.компен.направ.!FI21</f>
        <v>0</v>
      </c>
      <c r="AH21" s="36">
        <f>Расчет_гр.компен.направ.!FJ21</f>
        <v>0</v>
      </c>
      <c r="AI21" s="36">
        <f>Расчет_гр.компен.направ.!FK21</f>
        <v>0</v>
      </c>
      <c r="AJ21" s="36">
        <f>Расчет_гр.компен.направ.!FL21</f>
        <v>0</v>
      </c>
      <c r="AK21" s="36">
        <f>Расчет_гр.компен.направ.!FM21</f>
        <v>180</v>
      </c>
      <c r="AL21" s="36">
        <f>Расчет_гр.компен.направ.!FN21</f>
        <v>60274920</v>
      </c>
      <c r="AM21" s="36">
        <f>Расчет_гр.компен.направ.!FO21</f>
        <v>0</v>
      </c>
      <c r="AN21" s="36">
        <f>Расчет_гр.компен.направ.!FP21</f>
        <v>0</v>
      </c>
      <c r="AO21" s="36">
        <f>Расчет_гр.компен.направ.!FQ21</f>
        <v>15</v>
      </c>
      <c r="AP21" s="36">
        <f>Расчет_гр.компен.направ.!FR21</f>
        <v>5409000</v>
      </c>
      <c r="AQ21" s="36">
        <f>Расчет_гр.компен.направ.!FS21</f>
        <v>0</v>
      </c>
      <c r="AR21" s="36">
        <f>Расчет_гр.компен.направ.!FT21</f>
        <v>0</v>
      </c>
      <c r="AS21" s="36">
        <f>Расчет_гр.компен.направ.!FU21</f>
        <v>0</v>
      </c>
      <c r="AT21" s="36">
        <f>Расчет_гр.компен.направ.!FV21</f>
        <v>0</v>
      </c>
      <c r="AU21" s="36">
        <f>Расчет_гр.компен.направ.!FW21</f>
        <v>0</v>
      </c>
      <c r="AV21" s="36">
        <f>Расчет_гр.компен.направ.!FX21</f>
        <v>0</v>
      </c>
      <c r="AW21" s="36">
        <f>Расчет_гр.компен.направ.!FY21</f>
        <v>0</v>
      </c>
      <c r="AX21" s="36">
        <f>Расчет_гр.компен.направ.!FZ21</f>
        <v>0</v>
      </c>
      <c r="AY21" s="67">
        <f t="shared" si="13"/>
        <v>0</v>
      </c>
      <c r="AZ21" s="67">
        <v>0</v>
      </c>
      <c r="BA21" s="67">
        <f t="shared" si="14"/>
        <v>50</v>
      </c>
      <c r="BB21" s="36">
        <f>Расчет_гр.комбинир.напрв.!HO21</f>
        <v>0</v>
      </c>
      <c r="BC21" s="36">
        <f>Расчет_гр.комбинир.напрв.!HP21</f>
        <v>0</v>
      </c>
      <c r="BD21" s="36">
        <f>Расчет_гр.комбинир.напрв.!HQ21</f>
        <v>0</v>
      </c>
      <c r="BE21" s="36">
        <f>Расчет_гр.комбинир.напрв.!HR21</f>
        <v>0</v>
      </c>
      <c r="BF21" s="36">
        <f>Расчет_гр.комбинир.напрв.!IL21</f>
        <v>6217800</v>
      </c>
      <c r="BG21" s="36">
        <f>Расчет_гр.комбинир.напрв.!HS21</f>
        <v>0</v>
      </c>
      <c r="BH21" s="36">
        <f>Расчет_гр.комбинир.напрв.!HT21</f>
        <v>0</v>
      </c>
      <c r="BI21" s="36">
        <f>Расчет_гр.комбинир.напрв.!HU21</f>
        <v>50</v>
      </c>
      <c r="BJ21" s="36">
        <f>Расчет_гр.комбинир.напрв.!HV21</f>
        <v>6217800</v>
      </c>
      <c r="BK21" s="36">
        <f>Расчет_гр.комбинир.напрв.!HW21</f>
        <v>0</v>
      </c>
      <c r="BL21" s="36">
        <f>Расчет_гр.комбинир.напрв.!HX21</f>
        <v>0</v>
      </c>
      <c r="BM21" s="36">
        <f>Расчет_гр.комбинир.напрв.!HY21</f>
        <v>0</v>
      </c>
      <c r="BN21" s="36">
        <f>Расчет_гр.комбинир.напрв.!HZ21</f>
        <v>0</v>
      </c>
      <c r="BO21" s="36">
        <f>Расчет_гр.комбинир.напрв.!IA21</f>
        <v>0</v>
      </c>
      <c r="BP21" s="36">
        <f>Расчет_гр.комбинир.напрв.!IB21</f>
        <v>0</v>
      </c>
      <c r="BQ21" s="36">
        <f>Расчет_гр.комбинир.напрв.!IC21</f>
        <v>0</v>
      </c>
      <c r="BR21" s="36">
        <f>Расчет_гр.комбинир.напрв.!ID21</f>
        <v>0</v>
      </c>
      <c r="BS21" s="36">
        <f>Расчет_гр.комбинир.напрв.!IE21</f>
        <v>0</v>
      </c>
      <c r="BT21" s="36">
        <f>Расчет_гр.комбинир.напрв.!IF21</f>
        <v>0</v>
      </c>
      <c r="BU21" s="36">
        <f>Расчет_гр.комбинир.напрв.!IG21</f>
        <v>0</v>
      </c>
      <c r="BV21" s="36">
        <f>Расчет_гр.комбинир.напрв.!IH21</f>
        <v>0</v>
      </c>
      <c r="BW21" s="36">
        <f t="shared" si="15"/>
        <v>0</v>
      </c>
      <c r="BX21" s="36">
        <f t="shared" si="15"/>
        <v>0</v>
      </c>
      <c r="BY21" s="36">
        <f t="shared" si="15"/>
        <v>0</v>
      </c>
      <c r="BZ21" s="36">
        <f t="shared" si="15"/>
        <v>0</v>
      </c>
      <c r="CA21" s="36">
        <f t="shared" si="0"/>
        <v>326</v>
      </c>
      <c r="CB21" s="36">
        <f t="shared" si="0"/>
        <v>30758916</v>
      </c>
      <c r="CC21" s="36">
        <f t="shared" si="0"/>
        <v>811</v>
      </c>
      <c r="CD21" s="36">
        <f t="shared" si="0"/>
        <v>110383380</v>
      </c>
      <c r="CE21" s="36">
        <f t="shared" si="0"/>
        <v>42</v>
      </c>
      <c r="CF21" s="36">
        <f t="shared" si="0"/>
        <v>4176144</v>
      </c>
      <c r="CG21" s="36">
        <f t="shared" si="0"/>
        <v>224</v>
      </c>
      <c r="CH21" s="36">
        <f t="shared" si="0"/>
        <v>22285332</v>
      </c>
      <c r="CI21" s="36">
        <f t="shared" si="0"/>
        <v>0</v>
      </c>
      <c r="CJ21" s="36">
        <f t="shared" si="0"/>
        <v>0</v>
      </c>
      <c r="CK21" s="36">
        <f t="shared" si="0"/>
        <v>0</v>
      </c>
      <c r="CL21" s="36">
        <f t="shared" si="0"/>
        <v>0</v>
      </c>
      <c r="CM21" s="36">
        <f t="shared" si="0"/>
        <v>0</v>
      </c>
      <c r="CN21" s="36">
        <f t="shared" si="0"/>
        <v>0</v>
      </c>
      <c r="CO21" s="36">
        <f t="shared" si="0"/>
        <v>0</v>
      </c>
      <c r="CP21" s="36">
        <f t="shared" si="0"/>
        <v>0</v>
      </c>
      <c r="CQ21" s="36">
        <f t="shared" si="16"/>
        <v>368</v>
      </c>
      <c r="CR21" s="36">
        <f t="shared" si="16"/>
        <v>34935060</v>
      </c>
      <c r="CS21" s="36">
        <f t="shared" si="1"/>
        <v>368</v>
      </c>
      <c r="CT21" s="36">
        <f t="shared" si="17"/>
        <v>1035</v>
      </c>
      <c r="CU21" s="36">
        <f t="shared" si="17"/>
        <v>132668712</v>
      </c>
      <c r="CV21" s="36">
        <f t="shared" si="2"/>
        <v>1403</v>
      </c>
      <c r="CW21" s="66">
        <f t="shared" si="3"/>
        <v>167603800</v>
      </c>
      <c r="CX21" s="36">
        <f t="shared" si="18"/>
        <v>151743100</v>
      </c>
      <c r="CY21" s="36">
        <f t="shared" si="19"/>
        <v>15860700</v>
      </c>
      <c r="CZ21" s="68">
        <v>168359.9</v>
      </c>
      <c r="DA21" s="69">
        <f t="shared" si="4"/>
        <v>99.55090256052658</v>
      </c>
      <c r="DB21" s="70">
        <f t="shared" si="5"/>
        <v>13867.099999999977</v>
      </c>
      <c r="DC21" s="71">
        <v>182467.1</v>
      </c>
      <c r="DD21" s="72">
        <f t="shared" si="6"/>
        <v>13867099.999999978</v>
      </c>
      <c r="DE21" s="72">
        <f t="shared" si="7"/>
        <v>153736.70000000001</v>
      </c>
      <c r="DF21" s="68">
        <f t="shared" si="8"/>
        <v>-14863300</v>
      </c>
      <c r="DG21" s="73">
        <f t="shared" si="20"/>
        <v>-1993600</v>
      </c>
    </row>
    <row r="22" spans="1:112" s="28" customFormat="1" ht="12.75" customHeight="1" x14ac:dyDescent="0.25">
      <c r="A22" s="37">
        <v>11</v>
      </c>
      <c r="B22" s="46" t="s">
        <v>86</v>
      </c>
      <c r="C22" s="67">
        <f t="shared" si="9"/>
        <v>805</v>
      </c>
      <c r="D22" s="67">
        <f>Расчет_гр.общеразв.напрв.!FH22</f>
        <v>75324300</v>
      </c>
      <c r="E22" s="67">
        <f t="shared" si="10"/>
        <v>2519</v>
      </c>
      <c r="F22" s="67">
        <f>Расчет_гр.общеразв.напрв.!FJ22</f>
        <v>207820560</v>
      </c>
      <c r="G22" s="36">
        <f>Расчет_гр.общеразв.напрв.!EM22</f>
        <v>17</v>
      </c>
      <c r="H22" s="36">
        <f>Расчет_гр.общеразв.напрв.!EN22</f>
        <v>704412</v>
      </c>
      <c r="I22" s="36">
        <f>Расчет_гр.общеразв.напрв.!EO22</f>
        <v>0</v>
      </c>
      <c r="J22" s="36">
        <f>Расчет_гр.общеразв.напрв.!EP22</f>
        <v>0</v>
      </c>
      <c r="K22" s="36">
        <f>Расчет_гр.общеразв.напрв.!EQ22</f>
        <v>538</v>
      </c>
      <c r="L22" s="36">
        <f>Расчет_гр.общеразв.напрв.!ER22</f>
        <v>49178448</v>
      </c>
      <c r="M22" s="36">
        <f>Расчет_гр.общеразв.напрв.!ES22</f>
        <v>284</v>
      </c>
      <c r="N22" s="36">
        <f>Расчет_гр.общеразв.напрв.!ET22</f>
        <v>20606700</v>
      </c>
      <c r="O22" s="36">
        <f>Расчет_гр.общеразв.напрв.!EU22</f>
        <v>250</v>
      </c>
      <c r="P22" s="36">
        <f>Расчет_гр.общеразв.напрв.!EV22</f>
        <v>25441440</v>
      </c>
      <c r="Q22" s="36">
        <f>Расчет_гр.общеразв.напрв.!EW22</f>
        <v>2235</v>
      </c>
      <c r="R22" s="36">
        <f>Расчет_гр.общеразв.напрв.!EX22</f>
        <v>187213860</v>
      </c>
      <c r="S22" s="36">
        <f>Расчет_гр.общеразв.напрв.!EY22</f>
        <v>0</v>
      </c>
      <c r="T22" s="36">
        <f>Расчет_гр.общеразв.напрв.!EZ22</f>
        <v>0</v>
      </c>
      <c r="U22" s="36">
        <f>Расчет_гр.общеразв.напрв.!FA22</f>
        <v>0</v>
      </c>
      <c r="V22" s="36">
        <f>Расчет_гр.общеразв.напрв.!FB22</f>
        <v>0</v>
      </c>
      <c r="W22" s="36">
        <f>Расчет_гр.общеразв.напрв.!FC22</f>
        <v>0</v>
      </c>
      <c r="X22" s="36">
        <f>Расчет_гр.общеразв.напрв.!FD22</f>
        <v>0</v>
      </c>
      <c r="Y22" s="36">
        <f>Расчет_гр.общеразв.напрв.!FE22</f>
        <v>0</v>
      </c>
      <c r="Z22" s="36">
        <f>Расчет_гр.общеразв.напрв.!FF22</f>
        <v>0</v>
      </c>
      <c r="AA22" s="67">
        <f t="shared" si="11"/>
        <v>0</v>
      </c>
      <c r="AB22" s="67">
        <f>Расчет_гр.компен.направ.!GB22</f>
        <v>0</v>
      </c>
      <c r="AC22" s="67">
        <f t="shared" si="12"/>
        <v>268</v>
      </c>
      <c r="AD22" s="67">
        <f>Расчет_гр.компен.направ.!GD22</f>
        <v>89111880</v>
      </c>
      <c r="AE22" s="36">
        <f>Расчет_гр.компен.направ.!FG22</f>
        <v>0</v>
      </c>
      <c r="AF22" s="36">
        <f>Расчет_гр.компен.направ.!FH22</f>
        <v>0</v>
      </c>
      <c r="AG22" s="36">
        <f>Расчет_гр.компен.направ.!FI22</f>
        <v>0</v>
      </c>
      <c r="AH22" s="36">
        <f>Расчет_гр.компен.направ.!FJ22</f>
        <v>0</v>
      </c>
      <c r="AI22" s="36">
        <f>Расчет_гр.компен.направ.!FK22</f>
        <v>0</v>
      </c>
      <c r="AJ22" s="36">
        <f>Расчет_гр.компен.направ.!FL22</f>
        <v>0</v>
      </c>
      <c r="AK22" s="36">
        <f>Расчет_гр.компен.направ.!FM22</f>
        <v>242</v>
      </c>
      <c r="AL22" s="36">
        <f>Расчет_гр.компен.направ.!FN22</f>
        <v>78113940</v>
      </c>
      <c r="AM22" s="36">
        <f>Расчет_гр.компен.направ.!FO22</f>
        <v>0</v>
      </c>
      <c r="AN22" s="36">
        <f>Расчет_гр.компен.направ.!FP22</f>
        <v>0</v>
      </c>
      <c r="AO22" s="36">
        <f>Расчет_гр.компен.направ.!FQ22</f>
        <v>0</v>
      </c>
      <c r="AP22" s="36">
        <f>Расчет_гр.компен.направ.!FR22</f>
        <v>0</v>
      </c>
      <c r="AQ22" s="36">
        <f>Расчет_гр.компен.направ.!FS22</f>
        <v>0</v>
      </c>
      <c r="AR22" s="36">
        <f>Расчет_гр.компен.направ.!FT22</f>
        <v>0</v>
      </c>
      <c r="AS22" s="36">
        <f>Расчет_гр.компен.направ.!FU22</f>
        <v>0</v>
      </c>
      <c r="AT22" s="36">
        <f>Расчет_гр.компен.направ.!FV22</f>
        <v>0</v>
      </c>
      <c r="AU22" s="36">
        <f>Расчет_гр.компен.направ.!FW22</f>
        <v>0</v>
      </c>
      <c r="AV22" s="36">
        <f>Расчет_гр.компен.направ.!FX22</f>
        <v>0</v>
      </c>
      <c r="AW22" s="36">
        <f>Расчет_гр.компен.направ.!FY22</f>
        <v>26</v>
      </c>
      <c r="AX22" s="36">
        <f>Расчет_гр.компен.направ.!FZ22</f>
        <v>10997940</v>
      </c>
      <c r="AY22" s="67">
        <f t="shared" si="13"/>
        <v>0</v>
      </c>
      <c r="AZ22" s="67">
        <v>0</v>
      </c>
      <c r="BA22" s="67">
        <f t="shared" si="14"/>
        <v>0</v>
      </c>
      <c r="BB22" s="36">
        <f>Расчет_гр.комбинир.напрв.!HO22</f>
        <v>0</v>
      </c>
      <c r="BC22" s="36">
        <f>Расчет_гр.комбинир.напрв.!HP22</f>
        <v>0</v>
      </c>
      <c r="BD22" s="36">
        <f>Расчет_гр.комбинир.напрв.!HQ22</f>
        <v>0</v>
      </c>
      <c r="BE22" s="36">
        <f>Расчет_гр.комбинир.напрв.!HR22</f>
        <v>0</v>
      </c>
      <c r="BF22" s="36">
        <f>Расчет_гр.комбинир.напрв.!IL22</f>
        <v>0</v>
      </c>
      <c r="BG22" s="36">
        <f>Расчет_гр.комбинир.напрв.!HS22</f>
        <v>0</v>
      </c>
      <c r="BH22" s="36">
        <f>Расчет_гр.комбинир.напрв.!HT22</f>
        <v>0</v>
      </c>
      <c r="BI22" s="36">
        <f>Расчет_гр.комбинир.напрв.!HU22</f>
        <v>0</v>
      </c>
      <c r="BJ22" s="36">
        <f>Расчет_гр.комбинир.напрв.!HV22</f>
        <v>0</v>
      </c>
      <c r="BK22" s="36">
        <f>Расчет_гр.комбинир.напрв.!HW22</f>
        <v>0</v>
      </c>
      <c r="BL22" s="36">
        <f>Расчет_гр.комбинир.напрв.!HX22</f>
        <v>0</v>
      </c>
      <c r="BM22" s="36">
        <f>Расчет_гр.комбинир.напрв.!HY22</f>
        <v>0</v>
      </c>
      <c r="BN22" s="36">
        <f>Расчет_гр.комбинир.напрв.!HZ22</f>
        <v>0</v>
      </c>
      <c r="BO22" s="36">
        <f>Расчет_гр.комбинир.напрв.!IA22</f>
        <v>0</v>
      </c>
      <c r="BP22" s="36">
        <f>Расчет_гр.комбинир.напрв.!IB22</f>
        <v>0</v>
      </c>
      <c r="BQ22" s="36">
        <f>Расчет_гр.комбинир.напрв.!IC22</f>
        <v>0</v>
      </c>
      <c r="BR22" s="36">
        <f>Расчет_гр.комбинир.напрв.!ID22</f>
        <v>0</v>
      </c>
      <c r="BS22" s="36">
        <f>Расчет_гр.комбинир.напрв.!IE22</f>
        <v>0</v>
      </c>
      <c r="BT22" s="36">
        <f>Расчет_гр.комбинир.напрв.!IF22</f>
        <v>0</v>
      </c>
      <c r="BU22" s="36">
        <f>Расчет_гр.комбинир.напрв.!IG22</f>
        <v>0</v>
      </c>
      <c r="BV22" s="36">
        <f>Расчет_гр.комбинир.напрв.!IH22</f>
        <v>0</v>
      </c>
      <c r="BW22" s="36">
        <f t="shared" si="15"/>
        <v>17</v>
      </c>
      <c r="BX22" s="36">
        <f t="shared" si="15"/>
        <v>704412</v>
      </c>
      <c r="BY22" s="36">
        <f t="shared" si="15"/>
        <v>0</v>
      </c>
      <c r="BZ22" s="36">
        <f t="shared" si="15"/>
        <v>0</v>
      </c>
      <c r="CA22" s="36">
        <f t="shared" si="0"/>
        <v>538</v>
      </c>
      <c r="CB22" s="36">
        <f t="shared" si="0"/>
        <v>49178448</v>
      </c>
      <c r="CC22" s="36">
        <f t="shared" si="0"/>
        <v>526</v>
      </c>
      <c r="CD22" s="36">
        <f t="shared" si="0"/>
        <v>98720640</v>
      </c>
      <c r="CE22" s="36">
        <f t="shared" si="0"/>
        <v>250</v>
      </c>
      <c r="CF22" s="36">
        <f t="shared" si="0"/>
        <v>25441440</v>
      </c>
      <c r="CG22" s="36">
        <f t="shared" si="0"/>
        <v>2235</v>
      </c>
      <c r="CH22" s="36">
        <f t="shared" si="0"/>
        <v>187213860</v>
      </c>
      <c r="CI22" s="36">
        <f t="shared" si="0"/>
        <v>0</v>
      </c>
      <c r="CJ22" s="36">
        <f t="shared" si="0"/>
        <v>0</v>
      </c>
      <c r="CK22" s="36">
        <f t="shared" si="0"/>
        <v>0</v>
      </c>
      <c r="CL22" s="36">
        <f t="shared" si="0"/>
        <v>0</v>
      </c>
      <c r="CM22" s="36">
        <f t="shared" si="0"/>
        <v>0</v>
      </c>
      <c r="CN22" s="36">
        <f t="shared" si="0"/>
        <v>0</v>
      </c>
      <c r="CO22" s="36">
        <f t="shared" si="0"/>
        <v>26</v>
      </c>
      <c r="CP22" s="36">
        <f t="shared" si="0"/>
        <v>10997940</v>
      </c>
      <c r="CQ22" s="36">
        <f t="shared" si="16"/>
        <v>805</v>
      </c>
      <c r="CR22" s="36">
        <f t="shared" si="16"/>
        <v>75324300</v>
      </c>
      <c r="CS22" s="36">
        <f t="shared" si="1"/>
        <v>805</v>
      </c>
      <c r="CT22" s="36">
        <f t="shared" si="17"/>
        <v>2787</v>
      </c>
      <c r="CU22" s="36">
        <f t="shared" si="17"/>
        <v>296932440</v>
      </c>
      <c r="CV22" s="36">
        <f t="shared" si="2"/>
        <v>3592</v>
      </c>
      <c r="CW22" s="66">
        <f t="shared" si="3"/>
        <v>372256700</v>
      </c>
      <c r="CX22" s="36">
        <f t="shared" si="18"/>
        <v>337029200</v>
      </c>
      <c r="CY22" s="36">
        <f t="shared" si="19"/>
        <v>35227500</v>
      </c>
      <c r="CZ22" s="68">
        <v>327484.90000000002</v>
      </c>
      <c r="DA22" s="69">
        <f t="shared" si="4"/>
        <v>113.6714089718335</v>
      </c>
      <c r="DB22" s="70">
        <f t="shared" si="5"/>
        <v>30799.5</v>
      </c>
      <c r="DC22" s="71">
        <v>328241.90000000002</v>
      </c>
      <c r="DD22" s="72">
        <f t="shared" si="6"/>
        <v>30799500</v>
      </c>
      <c r="DE22" s="72">
        <f t="shared" si="7"/>
        <v>341457.2</v>
      </c>
      <c r="DF22" s="68">
        <f t="shared" si="8"/>
        <v>44014800</v>
      </c>
      <c r="DG22" s="73">
        <f t="shared" si="20"/>
        <v>-4428000</v>
      </c>
    </row>
    <row r="23" spans="1:112" s="28" customFormat="1" ht="12.75" customHeight="1" x14ac:dyDescent="0.25">
      <c r="A23" s="37">
        <v>12</v>
      </c>
      <c r="B23" s="46" t="s">
        <v>87</v>
      </c>
      <c r="C23" s="67">
        <f t="shared" si="9"/>
        <v>482</v>
      </c>
      <c r="D23" s="67">
        <f>Расчет_гр.общеразв.напрв.!FH23</f>
        <v>49142556</v>
      </c>
      <c r="E23" s="67">
        <f t="shared" si="10"/>
        <v>2125</v>
      </c>
      <c r="F23" s="67">
        <f>Расчет_гр.общеразв.напрв.!FJ23</f>
        <v>166407744</v>
      </c>
      <c r="G23" s="36">
        <f>Расчет_гр.общеразв.напрв.!EM23</f>
        <v>0</v>
      </c>
      <c r="H23" s="36">
        <f>Расчет_гр.общеразв.напрв.!EN23</f>
        <v>0</v>
      </c>
      <c r="I23" s="36">
        <f>Расчет_гр.общеразв.напрв.!EO23</f>
        <v>0</v>
      </c>
      <c r="J23" s="36">
        <f>Расчет_гр.общеразв.напрв.!EP23</f>
        <v>0</v>
      </c>
      <c r="K23" s="36">
        <f>Расчет_гр.общеразв.напрв.!EQ23</f>
        <v>472</v>
      </c>
      <c r="L23" s="36">
        <f>Расчет_гр.общеразв.напрв.!ER23</f>
        <v>48148236</v>
      </c>
      <c r="M23" s="36">
        <f>Расчет_гр.общеразв.напрв.!ES23</f>
        <v>2075</v>
      </c>
      <c r="N23" s="36">
        <f>Расчет_гр.общеразв.напрв.!ET23</f>
        <v>162370344</v>
      </c>
      <c r="O23" s="36">
        <f>Расчет_гр.общеразв.напрв.!EU23</f>
        <v>10</v>
      </c>
      <c r="P23" s="36">
        <f>Расчет_гр.общеразв.напрв.!EV23</f>
        <v>994320</v>
      </c>
      <c r="Q23" s="36">
        <f>Расчет_гр.общеразв.напрв.!EW23</f>
        <v>50</v>
      </c>
      <c r="R23" s="36">
        <f>Расчет_гр.общеразв.напрв.!EX23</f>
        <v>4037400</v>
      </c>
      <c r="S23" s="36">
        <f>Расчет_гр.общеразв.напрв.!EY23</f>
        <v>0</v>
      </c>
      <c r="T23" s="36">
        <f>Расчет_гр.общеразв.напрв.!EZ23</f>
        <v>0</v>
      </c>
      <c r="U23" s="36">
        <f>Расчет_гр.общеразв.напрв.!FA23</f>
        <v>0</v>
      </c>
      <c r="V23" s="36">
        <f>Расчет_гр.общеразв.напрв.!FB23</f>
        <v>0</v>
      </c>
      <c r="W23" s="36">
        <f>Расчет_гр.общеразв.напрв.!FC23</f>
        <v>0</v>
      </c>
      <c r="X23" s="36">
        <f>Расчет_гр.общеразв.напрв.!FD23</f>
        <v>0</v>
      </c>
      <c r="Y23" s="36">
        <f>Расчет_гр.общеразв.напрв.!FE23</f>
        <v>0</v>
      </c>
      <c r="Z23" s="36">
        <f>Расчет_гр.общеразв.напрв.!FF23</f>
        <v>0</v>
      </c>
      <c r="AA23" s="67">
        <f t="shared" si="11"/>
        <v>0</v>
      </c>
      <c r="AB23" s="67">
        <f>Расчет_гр.компен.направ.!GB23</f>
        <v>0</v>
      </c>
      <c r="AC23" s="67">
        <f t="shared" si="12"/>
        <v>219</v>
      </c>
      <c r="AD23" s="67">
        <f>Расчет_гр.компен.направ.!GD23</f>
        <v>73203480</v>
      </c>
      <c r="AE23" s="36">
        <f>Расчет_гр.компен.направ.!FG23</f>
        <v>0</v>
      </c>
      <c r="AF23" s="36">
        <f>Расчет_гр.компен.направ.!FH23</f>
        <v>0</v>
      </c>
      <c r="AG23" s="36">
        <f>Расчет_гр.компен.направ.!FI23</f>
        <v>0</v>
      </c>
      <c r="AH23" s="36">
        <f>Расчет_гр.компен.направ.!FJ23</f>
        <v>0</v>
      </c>
      <c r="AI23" s="36">
        <f>Расчет_гр.компен.направ.!FK23</f>
        <v>0</v>
      </c>
      <c r="AJ23" s="36">
        <f>Расчет_гр.компен.направ.!FL23</f>
        <v>0</v>
      </c>
      <c r="AK23" s="36">
        <f>Расчет_гр.компен.направ.!FM23</f>
        <v>204</v>
      </c>
      <c r="AL23" s="36">
        <f>Расчет_гр.компен.направ.!FN23</f>
        <v>66892860</v>
      </c>
      <c r="AM23" s="36">
        <f>Расчет_гр.компен.направ.!FO23</f>
        <v>0</v>
      </c>
      <c r="AN23" s="36">
        <f>Расчет_гр.компен.направ.!FP23</f>
        <v>0</v>
      </c>
      <c r="AO23" s="36">
        <f>Расчет_гр.компен.направ.!FQ23</f>
        <v>0</v>
      </c>
      <c r="AP23" s="36">
        <f>Расчет_гр.компен.направ.!FR23</f>
        <v>0</v>
      </c>
      <c r="AQ23" s="36">
        <f>Расчет_гр.компен.направ.!FS23</f>
        <v>0</v>
      </c>
      <c r="AR23" s="36">
        <f>Расчет_гр.компен.направ.!FT23</f>
        <v>0</v>
      </c>
      <c r="AS23" s="36">
        <f>Расчет_гр.компен.направ.!FU23</f>
        <v>0</v>
      </c>
      <c r="AT23" s="36">
        <f>Расчет_гр.компен.направ.!FV23</f>
        <v>0</v>
      </c>
      <c r="AU23" s="36">
        <f>Расчет_гр.компен.направ.!FW23</f>
        <v>0</v>
      </c>
      <c r="AV23" s="36">
        <f>Расчет_гр.компен.направ.!FX23</f>
        <v>0</v>
      </c>
      <c r="AW23" s="36">
        <f>Расчет_гр.компен.направ.!FY23</f>
        <v>15</v>
      </c>
      <c r="AX23" s="36">
        <f>Расчет_гр.компен.направ.!FZ23</f>
        <v>6310620</v>
      </c>
      <c r="AY23" s="67">
        <f t="shared" si="13"/>
        <v>0</v>
      </c>
      <c r="AZ23" s="67">
        <v>0</v>
      </c>
      <c r="BA23" s="67">
        <f t="shared" si="14"/>
        <v>0</v>
      </c>
      <c r="BB23" s="36">
        <f>Расчет_гр.комбинир.напрв.!HO23</f>
        <v>0</v>
      </c>
      <c r="BC23" s="36">
        <f>Расчет_гр.комбинир.напрв.!HP23</f>
        <v>0</v>
      </c>
      <c r="BD23" s="36">
        <f>Расчет_гр.комбинир.напрв.!HQ23</f>
        <v>0</v>
      </c>
      <c r="BE23" s="36">
        <f>Расчет_гр.комбинир.напрв.!HR23</f>
        <v>0</v>
      </c>
      <c r="BF23" s="36">
        <f>Расчет_гр.комбинир.напрв.!IL23</f>
        <v>0</v>
      </c>
      <c r="BG23" s="36">
        <f>Расчет_гр.комбинир.напрв.!HS23</f>
        <v>0</v>
      </c>
      <c r="BH23" s="36">
        <f>Расчет_гр.комбинир.напрв.!HT23</f>
        <v>0</v>
      </c>
      <c r="BI23" s="36">
        <f>Расчет_гр.комбинир.напрв.!HU23</f>
        <v>0</v>
      </c>
      <c r="BJ23" s="36">
        <f>Расчет_гр.комбинир.напрв.!HV23</f>
        <v>0</v>
      </c>
      <c r="BK23" s="36">
        <f>Расчет_гр.комбинир.напрв.!HW23</f>
        <v>0</v>
      </c>
      <c r="BL23" s="36">
        <f>Расчет_гр.комбинир.напрв.!HX23</f>
        <v>0</v>
      </c>
      <c r="BM23" s="36">
        <f>Расчет_гр.комбинир.напрв.!HY23</f>
        <v>0</v>
      </c>
      <c r="BN23" s="36">
        <f>Расчет_гр.комбинир.напрв.!HZ23</f>
        <v>0</v>
      </c>
      <c r="BO23" s="36">
        <f>Расчет_гр.комбинир.напрв.!IA23</f>
        <v>0</v>
      </c>
      <c r="BP23" s="36">
        <f>Расчет_гр.комбинир.напрв.!IB23</f>
        <v>0</v>
      </c>
      <c r="BQ23" s="36">
        <f>Расчет_гр.комбинир.напрв.!IC23</f>
        <v>0</v>
      </c>
      <c r="BR23" s="36">
        <f>Расчет_гр.комбинир.напрв.!ID23</f>
        <v>0</v>
      </c>
      <c r="BS23" s="36">
        <f>Расчет_гр.комбинир.напрв.!IE23</f>
        <v>0</v>
      </c>
      <c r="BT23" s="36">
        <f>Расчет_гр.комбинир.напрв.!IF23</f>
        <v>0</v>
      </c>
      <c r="BU23" s="36">
        <f>Расчет_гр.комбинир.напрв.!IG23</f>
        <v>0</v>
      </c>
      <c r="BV23" s="36">
        <f>Расчет_гр.комбинир.напрв.!IH23</f>
        <v>0</v>
      </c>
      <c r="BW23" s="36">
        <f t="shared" si="15"/>
        <v>0</v>
      </c>
      <c r="BX23" s="36">
        <f t="shared" si="15"/>
        <v>0</v>
      </c>
      <c r="BY23" s="36">
        <f t="shared" si="15"/>
        <v>0</v>
      </c>
      <c r="BZ23" s="36">
        <f t="shared" si="15"/>
        <v>0</v>
      </c>
      <c r="CA23" s="36">
        <f t="shared" si="0"/>
        <v>472</v>
      </c>
      <c r="CB23" s="36">
        <f t="shared" si="0"/>
        <v>48148236</v>
      </c>
      <c r="CC23" s="36">
        <f t="shared" si="0"/>
        <v>2279</v>
      </c>
      <c r="CD23" s="36">
        <f t="shared" si="0"/>
        <v>229263204</v>
      </c>
      <c r="CE23" s="36">
        <f t="shared" si="0"/>
        <v>10</v>
      </c>
      <c r="CF23" s="36">
        <f t="shared" si="0"/>
        <v>994320</v>
      </c>
      <c r="CG23" s="36">
        <f t="shared" si="0"/>
        <v>50</v>
      </c>
      <c r="CH23" s="36">
        <f t="shared" si="0"/>
        <v>4037400</v>
      </c>
      <c r="CI23" s="36">
        <f t="shared" si="0"/>
        <v>0</v>
      </c>
      <c r="CJ23" s="36">
        <f t="shared" si="0"/>
        <v>0</v>
      </c>
      <c r="CK23" s="36">
        <f t="shared" si="0"/>
        <v>0</v>
      </c>
      <c r="CL23" s="36">
        <f t="shared" si="0"/>
        <v>0</v>
      </c>
      <c r="CM23" s="36">
        <f t="shared" si="0"/>
        <v>0</v>
      </c>
      <c r="CN23" s="36">
        <f t="shared" si="0"/>
        <v>0</v>
      </c>
      <c r="CO23" s="36">
        <f t="shared" si="0"/>
        <v>15</v>
      </c>
      <c r="CP23" s="36">
        <f t="shared" si="0"/>
        <v>6310620</v>
      </c>
      <c r="CQ23" s="36">
        <f t="shared" si="16"/>
        <v>482</v>
      </c>
      <c r="CR23" s="36">
        <f t="shared" si="16"/>
        <v>49142556</v>
      </c>
      <c r="CS23" s="36">
        <f t="shared" si="1"/>
        <v>482</v>
      </c>
      <c r="CT23" s="36">
        <f t="shared" si="17"/>
        <v>2344</v>
      </c>
      <c r="CU23" s="36">
        <f t="shared" si="17"/>
        <v>239611224</v>
      </c>
      <c r="CV23" s="36">
        <f t="shared" si="2"/>
        <v>2826</v>
      </c>
      <c r="CW23" s="66">
        <f t="shared" si="3"/>
        <v>288753800</v>
      </c>
      <c r="CX23" s="36">
        <f t="shared" si="18"/>
        <v>261428300</v>
      </c>
      <c r="CY23" s="36">
        <f t="shared" si="19"/>
        <v>27325500</v>
      </c>
      <c r="CZ23" s="68">
        <v>268529.7</v>
      </c>
      <c r="DA23" s="69">
        <f t="shared" si="4"/>
        <v>107.53142017437922</v>
      </c>
      <c r="DB23" s="70">
        <f t="shared" si="5"/>
        <v>23890.700000000012</v>
      </c>
      <c r="DC23" s="71">
        <v>281446.7</v>
      </c>
      <c r="DD23" s="72">
        <f t="shared" si="6"/>
        <v>23890700.000000011</v>
      </c>
      <c r="DE23" s="72">
        <f t="shared" si="7"/>
        <v>264863.09999999998</v>
      </c>
      <c r="DF23" s="68">
        <f t="shared" si="8"/>
        <v>7307100</v>
      </c>
      <c r="DG23" s="73">
        <f t="shared" si="20"/>
        <v>-3434799.9999999702</v>
      </c>
    </row>
    <row r="24" spans="1:112" s="28" customFormat="1" ht="12.75" customHeight="1" x14ac:dyDescent="0.25">
      <c r="A24" s="37">
        <v>13</v>
      </c>
      <c r="B24" s="46" t="s">
        <v>88</v>
      </c>
      <c r="C24" s="67">
        <f t="shared" si="9"/>
        <v>469</v>
      </c>
      <c r="D24" s="67">
        <f>Расчет_гр.общеразв.напрв.!FH24</f>
        <v>44781528</v>
      </c>
      <c r="E24" s="67">
        <f t="shared" si="10"/>
        <v>903</v>
      </c>
      <c r="F24" s="67">
        <f>Расчет_гр.общеразв.напрв.!FJ24</f>
        <v>69348036</v>
      </c>
      <c r="G24" s="36">
        <f>Расчет_гр.общеразв.напрв.!EM24</f>
        <v>0</v>
      </c>
      <c r="H24" s="36">
        <f>Расчет_гр.общеразв.напрв.!EN24</f>
        <v>0</v>
      </c>
      <c r="I24" s="36">
        <f>Расчет_гр.общеразв.напрв.!EO24</f>
        <v>0</v>
      </c>
      <c r="J24" s="36">
        <f>Расчет_гр.общеразв.напрв.!EP24</f>
        <v>0</v>
      </c>
      <c r="K24" s="36">
        <f>Расчет_гр.общеразв.напрв.!EQ24</f>
        <v>332</v>
      </c>
      <c r="L24" s="36">
        <f>Расчет_гр.общеразв.напрв.!ER24</f>
        <v>31159344</v>
      </c>
      <c r="M24" s="36">
        <f>Расчет_гр.общеразв.напрв.!ES24</f>
        <v>686</v>
      </c>
      <c r="N24" s="36">
        <f>Расчет_гр.общеразв.напрв.!ET24</f>
        <v>51825720</v>
      </c>
      <c r="O24" s="36">
        <f>Расчет_гр.общеразв.напрв.!EU24</f>
        <v>137</v>
      </c>
      <c r="P24" s="36">
        <f>Расчет_гр.общеразв.напрв.!EV24</f>
        <v>13622184</v>
      </c>
      <c r="Q24" s="36">
        <f>Расчет_гр.общеразв.напрв.!EW24</f>
        <v>217</v>
      </c>
      <c r="R24" s="36">
        <f>Расчет_гр.общеразв.напрв.!EX24</f>
        <v>17522316</v>
      </c>
      <c r="S24" s="36">
        <f>Расчет_гр.общеразв.напрв.!EY24</f>
        <v>0</v>
      </c>
      <c r="T24" s="36">
        <f>Расчет_гр.общеразв.напрв.!EZ24</f>
        <v>0</v>
      </c>
      <c r="U24" s="36">
        <f>Расчет_гр.общеразв.напрв.!FA24</f>
        <v>0</v>
      </c>
      <c r="V24" s="36">
        <f>Расчет_гр.общеразв.напрв.!FB24</f>
        <v>0</v>
      </c>
      <c r="W24" s="36">
        <f>Расчет_гр.общеразв.напрв.!FC24</f>
        <v>0</v>
      </c>
      <c r="X24" s="36">
        <f>Расчет_гр.общеразв.напрв.!FD24</f>
        <v>0</v>
      </c>
      <c r="Y24" s="36">
        <f>Расчет_гр.общеразв.напрв.!FE24</f>
        <v>0</v>
      </c>
      <c r="Z24" s="36">
        <f>Расчет_гр.общеразв.напрв.!FF24</f>
        <v>0</v>
      </c>
      <c r="AA24" s="67">
        <f t="shared" si="11"/>
        <v>0</v>
      </c>
      <c r="AB24" s="67">
        <f>Расчет_гр.компен.направ.!GB24</f>
        <v>0</v>
      </c>
      <c r="AC24" s="67">
        <f t="shared" si="12"/>
        <v>162</v>
      </c>
      <c r="AD24" s="67">
        <f>Расчет_гр.компен.направ.!GD24</f>
        <v>57265764</v>
      </c>
      <c r="AE24" s="36">
        <f>Расчет_гр.компен.направ.!FG24</f>
        <v>0</v>
      </c>
      <c r="AF24" s="36">
        <f>Расчет_гр.компен.направ.!FH24</f>
        <v>0</v>
      </c>
      <c r="AG24" s="36">
        <f>Расчет_гр.компен.направ.!FI24</f>
        <v>0</v>
      </c>
      <c r="AH24" s="36">
        <f>Расчет_гр.компен.направ.!FJ24</f>
        <v>0</v>
      </c>
      <c r="AI24" s="36">
        <f>Расчет_гр.компен.направ.!FK24</f>
        <v>0</v>
      </c>
      <c r="AJ24" s="36">
        <f>Расчет_гр.компен.направ.!FL24</f>
        <v>0</v>
      </c>
      <c r="AK24" s="36">
        <f>Расчет_гр.компен.направ.!FM24</f>
        <v>162</v>
      </c>
      <c r="AL24" s="36">
        <f>Расчет_гр.компен.направ.!FN24</f>
        <v>57265764</v>
      </c>
      <c r="AM24" s="36">
        <f>Расчет_гр.компен.направ.!FO24</f>
        <v>0</v>
      </c>
      <c r="AN24" s="36">
        <f>Расчет_гр.компен.направ.!FP24</f>
        <v>0</v>
      </c>
      <c r="AO24" s="36">
        <f>Расчет_гр.компен.направ.!FQ24</f>
        <v>0</v>
      </c>
      <c r="AP24" s="36">
        <f>Расчет_гр.компен.направ.!FR24</f>
        <v>0</v>
      </c>
      <c r="AQ24" s="36">
        <f>Расчет_гр.компен.направ.!FS24</f>
        <v>0</v>
      </c>
      <c r="AR24" s="36">
        <f>Расчет_гр.компен.направ.!FT24</f>
        <v>0</v>
      </c>
      <c r="AS24" s="36">
        <f>Расчет_гр.компен.направ.!FU24</f>
        <v>0</v>
      </c>
      <c r="AT24" s="36">
        <f>Расчет_гр.компен.направ.!FV24</f>
        <v>0</v>
      </c>
      <c r="AU24" s="36">
        <f>Расчет_гр.компен.направ.!FW24</f>
        <v>0</v>
      </c>
      <c r="AV24" s="36">
        <f>Расчет_гр.компен.направ.!FX24</f>
        <v>0</v>
      </c>
      <c r="AW24" s="36">
        <f>Расчет_гр.компен.направ.!FY24</f>
        <v>0</v>
      </c>
      <c r="AX24" s="36">
        <f>Расчет_гр.компен.направ.!FZ24</f>
        <v>0</v>
      </c>
      <c r="AY24" s="67">
        <f t="shared" si="13"/>
        <v>0</v>
      </c>
      <c r="AZ24" s="67">
        <v>0</v>
      </c>
      <c r="BA24" s="67">
        <f t="shared" si="14"/>
        <v>26</v>
      </c>
      <c r="BB24" s="36">
        <f>Расчет_гр.комбинир.напрв.!HO24</f>
        <v>0</v>
      </c>
      <c r="BC24" s="36">
        <f>Расчет_гр.комбинир.напрв.!HP24</f>
        <v>0</v>
      </c>
      <c r="BD24" s="36">
        <f>Расчет_гр.комбинир.напрв.!HQ24</f>
        <v>0</v>
      </c>
      <c r="BE24" s="36">
        <f>Расчет_гр.комбинир.напрв.!HR24</f>
        <v>0</v>
      </c>
      <c r="BF24" s="36">
        <f>Расчет_гр.комбинир.напрв.!IL24</f>
        <v>3233256</v>
      </c>
      <c r="BG24" s="36">
        <f>Расчет_гр.комбинир.напрв.!HS24</f>
        <v>0</v>
      </c>
      <c r="BH24" s="36">
        <f>Расчет_гр.комбинир.напрв.!HT24</f>
        <v>0</v>
      </c>
      <c r="BI24" s="36">
        <f>Расчет_гр.комбинир.напрв.!HU24</f>
        <v>26</v>
      </c>
      <c r="BJ24" s="36">
        <f>Расчет_гр.комбинир.напрв.!HV24</f>
        <v>3233256</v>
      </c>
      <c r="BK24" s="36">
        <f>Расчет_гр.комбинир.напрв.!HW24</f>
        <v>0</v>
      </c>
      <c r="BL24" s="36">
        <f>Расчет_гр.комбинир.напрв.!HX24</f>
        <v>0</v>
      </c>
      <c r="BM24" s="36">
        <f>Расчет_гр.комбинир.напрв.!HY24</f>
        <v>0</v>
      </c>
      <c r="BN24" s="36">
        <f>Расчет_гр.комбинир.напрв.!HZ24</f>
        <v>0</v>
      </c>
      <c r="BO24" s="36">
        <f>Расчет_гр.комбинир.напрв.!IA24</f>
        <v>0</v>
      </c>
      <c r="BP24" s="36">
        <f>Расчет_гр.комбинир.напрв.!IB24</f>
        <v>0</v>
      </c>
      <c r="BQ24" s="36">
        <f>Расчет_гр.комбинир.напрв.!IC24</f>
        <v>0</v>
      </c>
      <c r="BR24" s="36">
        <f>Расчет_гр.комбинир.напрв.!ID24</f>
        <v>0</v>
      </c>
      <c r="BS24" s="36">
        <f>Расчет_гр.комбинир.напрв.!IE24</f>
        <v>0</v>
      </c>
      <c r="BT24" s="36">
        <f>Расчет_гр.комбинир.напрв.!IF24</f>
        <v>0</v>
      </c>
      <c r="BU24" s="36">
        <f>Расчет_гр.комбинир.напрв.!IG24</f>
        <v>0</v>
      </c>
      <c r="BV24" s="36">
        <f>Расчет_гр.комбинир.напрв.!IH24</f>
        <v>0</v>
      </c>
      <c r="BW24" s="36">
        <f t="shared" si="15"/>
        <v>0</v>
      </c>
      <c r="BX24" s="36">
        <f t="shared" si="15"/>
        <v>0</v>
      </c>
      <c r="BY24" s="36">
        <f t="shared" si="15"/>
        <v>0</v>
      </c>
      <c r="BZ24" s="36">
        <f t="shared" si="15"/>
        <v>0</v>
      </c>
      <c r="CA24" s="36">
        <f t="shared" si="0"/>
        <v>332</v>
      </c>
      <c r="CB24" s="36">
        <f t="shared" si="0"/>
        <v>31159344</v>
      </c>
      <c r="CC24" s="36">
        <f t="shared" si="0"/>
        <v>874</v>
      </c>
      <c r="CD24" s="36">
        <f t="shared" si="0"/>
        <v>112324740</v>
      </c>
      <c r="CE24" s="36">
        <f t="shared" si="0"/>
        <v>137</v>
      </c>
      <c r="CF24" s="36">
        <f t="shared" si="0"/>
        <v>13622184</v>
      </c>
      <c r="CG24" s="36">
        <f t="shared" si="0"/>
        <v>217</v>
      </c>
      <c r="CH24" s="36">
        <f t="shared" si="0"/>
        <v>17522316</v>
      </c>
      <c r="CI24" s="36">
        <f t="shared" si="0"/>
        <v>0</v>
      </c>
      <c r="CJ24" s="36">
        <f t="shared" si="0"/>
        <v>0</v>
      </c>
      <c r="CK24" s="36">
        <f t="shared" si="0"/>
        <v>0</v>
      </c>
      <c r="CL24" s="36">
        <f t="shared" si="0"/>
        <v>0</v>
      </c>
      <c r="CM24" s="36">
        <f t="shared" si="0"/>
        <v>0</v>
      </c>
      <c r="CN24" s="36">
        <f t="shared" si="0"/>
        <v>0</v>
      </c>
      <c r="CO24" s="36">
        <f t="shared" si="0"/>
        <v>0</v>
      </c>
      <c r="CP24" s="36">
        <f t="shared" si="0"/>
        <v>0</v>
      </c>
      <c r="CQ24" s="36">
        <f t="shared" si="16"/>
        <v>469</v>
      </c>
      <c r="CR24" s="36">
        <f t="shared" si="16"/>
        <v>44781528</v>
      </c>
      <c r="CS24" s="36">
        <f t="shared" si="1"/>
        <v>469</v>
      </c>
      <c r="CT24" s="36">
        <f t="shared" si="17"/>
        <v>1091</v>
      </c>
      <c r="CU24" s="36">
        <f t="shared" si="17"/>
        <v>129847056</v>
      </c>
      <c r="CV24" s="36">
        <f t="shared" si="2"/>
        <v>1560</v>
      </c>
      <c r="CW24" s="66">
        <f t="shared" si="3"/>
        <v>174628600</v>
      </c>
      <c r="CX24" s="36">
        <f t="shared" si="18"/>
        <v>158103100</v>
      </c>
      <c r="CY24" s="36">
        <f t="shared" si="19"/>
        <v>16525500</v>
      </c>
      <c r="CZ24" s="68">
        <v>164112.9</v>
      </c>
      <c r="DA24" s="69">
        <f t="shared" si="4"/>
        <v>106.40760110874892</v>
      </c>
      <c r="DB24" s="70">
        <f t="shared" si="5"/>
        <v>14448.300000000017</v>
      </c>
      <c r="DC24" s="71">
        <v>172428.3</v>
      </c>
      <c r="DD24" s="72">
        <f t="shared" si="6"/>
        <v>14448300.000000017</v>
      </c>
      <c r="DE24" s="72">
        <f t="shared" si="7"/>
        <v>160180.29999999999</v>
      </c>
      <c r="DF24" s="68">
        <f t="shared" si="8"/>
        <v>2200300</v>
      </c>
      <c r="DG24" s="73">
        <f t="shared" si="20"/>
        <v>-2077200</v>
      </c>
    </row>
    <row r="25" spans="1:112" s="28" customFormat="1" ht="12.75" customHeight="1" x14ac:dyDescent="0.25">
      <c r="A25" s="37">
        <v>14</v>
      </c>
      <c r="B25" s="46" t="s">
        <v>89</v>
      </c>
      <c r="C25" s="67">
        <f t="shared" si="9"/>
        <v>523</v>
      </c>
      <c r="D25" s="67">
        <f>Расчет_гр.общеразв.напрв.!FH25</f>
        <v>55371384</v>
      </c>
      <c r="E25" s="67">
        <f t="shared" si="10"/>
        <v>1826</v>
      </c>
      <c r="F25" s="67">
        <f>Расчет_гр.общеразв.напрв.!FJ25</f>
        <v>151735632</v>
      </c>
      <c r="G25" s="36">
        <f>Расчет_гр.общеразв.напрв.!EM25</f>
        <v>0</v>
      </c>
      <c r="H25" s="36">
        <f>Расчет_гр.общеразв.напрв.!EN25</f>
        <v>0</v>
      </c>
      <c r="I25" s="36">
        <f>Расчет_гр.общеразв.напрв.!EO25</f>
        <v>0</v>
      </c>
      <c r="J25" s="36">
        <f>Расчет_гр.общеразв.напрв.!EP25</f>
        <v>0</v>
      </c>
      <c r="K25" s="36">
        <f>Расчет_гр.общеразв.напрв.!EQ25</f>
        <v>345</v>
      </c>
      <c r="L25" s="36">
        <f>Расчет_гр.общеразв.напрв.!ER25</f>
        <v>34426380</v>
      </c>
      <c r="M25" s="36">
        <f>Расчет_гр.общеразв.напрв.!ES25</f>
        <v>773</v>
      </c>
      <c r="N25" s="36">
        <f>Расчет_гр.общеразв.напрв.!ET25</f>
        <v>59950056</v>
      </c>
      <c r="O25" s="36">
        <f>Расчет_гр.общеразв.напрв.!EU25</f>
        <v>178</v>
      </c>
      <c r="P25" s="36">
        <f>Расчет_гр.общеразв.напрв.!EV25</f>
        <v>20945004</v>
      </c>
      <c r="Q25" s="36">
        <f>Расчет_гр.общеразв.напрв.!EW25</f>
        <v>1036</v>
      </c>
      <c r="R25" s="36">
        <f>Расчет_гр.общеразв.напрв.!EX25</f>
        <v>89943864</v>
      </c>
      <c r="S25" s="36">
        <f>Расчет_гр.общеразв.напрв.!EY25</f>
        <v>0</v>
      </c>
      <c r="T25" s="36">
        <f>Расчет_гр.общеразв.напрв.!EZ25</f>
        <v>0</v>
      </c>
      <c r="U25" s="36">
        <f>Расчет_гр.общеразв.напрв.!FA25</f>
        <v>0</v>
      </c>
      <c r="V25" s="36">
        <f>Расчет_гр.общеразв.напрв.!FB25</f>
        <v>0</v>
      </c>
      <c r="W25" s="36">
        <f>Расчет_гр.общеразв.напрв.!FC25</f>
        <v>0</v>
      </c>
      <c r="X25" s="36">
        <f>Расчет_гр.общеразв.напрв.!FD25</f>
        <v>0</v>
      </c>
      <c r="Y25" s="36">
        <f>Расчет_гр.общеразв.напрв.!FE25</f>
        <v>17</v>
      </c>
      <c r="Z25" s="36">
        <f>Расчет_гр.общеразв.напрв.!FF25</f>
        <v>1841712</v>
      </c>
      <c r="AA25" s="67">
        <f t="shared" si="11"/>
        <v>0</v>
      </c>
      <c r="AB25" s="67">
        <f>Расчет_гр.компен.направ.!GB25</f>
        <v>0</v>
      </c>
      <c r="AC25" s="67">
        <f t="shared" si="12"/>
        <v>369</v>
      </c>
      <c r="AD25" s="67">
        <f>Расчет_гр.компен.направ.!GD25</f>
        <v>117572796</v>
      </c>
      <c r="AE25" s="36">
        <f>Расчет_гр.компен.направ.!FG25</f>
        <v>0</v>
      </c>
      <c r="AF25" s="36">
        <f>Расчет_гр.компен.направ.!FH25</f>
        <v>0</v>
      </c>
      <c r="AG25" s="36">
        <f>Расчет_гр.компен.направ.!FI25</f>
        <v>0</v>
      </c>
      <c r="AH25" s="36">
        <f>Расчет_гр.компен.направ.!FJ25</f>
        <v>0</v>
      </c>
      <c r="AI25" s="36">
        <f>Расчет_гр.компен.направ.!FK25</f>
        <v>0</v>
      </c>
      <c r="AJ25" s="36">
        <f>Расчет_гр.компен.направ.!FL25</f>
        <v>0</v>
      </c>
      <c r="AK25" s="36">
        <f>Расчет_гр.компен.направ.!FM25</f>
        <v>369</v>
      </c>
      <c r="AL25" s="36">
        <f>Расчет_гр.компен.направ.!FN25</f>
        <v>117572796</v>
      </c>
      <c r="AM25" s="36">
        <f>Расчет_гр.компен.направ.!FO25</f>
        <v>0</v>
      </c>
      <c r="AN25" s="36">
        <f>Расчет_гр.компен.направ.!FP25</f>
        <v>0</v>
      </c>
      <c r="AO25" s="36">
        <f>Расчет_гр.компен.направ.!FQ25</f>
        <v>0</v>
      </c>
      <c r="AP25" s="36">
        <f>Расчет_гр.компен.направ.!FR25</f>
        <v>0</v>
      </c>
      <c r="AQ25" s="36">
        <f>Расчет_гр.компен.направ.!FS25</f>
        <v>0</v>
      </c>
      <c r="AR25" s="36">
        <f>Расчет_гр.компен.направ.!FT25</f>
        <v>0</v>
      </c>
      <c r="AS25" s="36">
        <f>Расчет_гр.компен.направ.!FU25</f>
        <v>0</v>
      </c>
      <c r="AT25" s="36">
        <f>Расчет_гр.компен.направ.!FV25</f>
        <v>0</v>
      </c>
      <c r="AU25" s="36">
        <f>Расчет_гр.компен.направ.!FW25</f>
        <v>0</v>
      </c>
      <c r="AV25" s="36">
        <f>Расчет_гр.компен.направ.!FX25</f>
        <v>0</v>
      </c>
      <c r="AW25" s="36">
        <f>Расчет_гр.компен.направ.!FY25</f>
        <v>0</v>
      </c>
      <c r="AX25" s="36">
        <f>Расчет_гр.компен.направ.!FZ25</f>
        <v>0</v>
      </c>
      <c r="AY25" s="67">
        <f t="shared" si="13"/>
        <v>0</v>
      </c>
      <c r="AZ25" s="67">
        <v>0</v>
      </c>
      <c r="BA25" s="67">
        <f t="shared" si="14"/>
        <v>0</v>
      </c>
      <c r="BB25" s="36">
        <f>Расчет_гр.комбинир.напрв.!HO25</f>
        <v>0</v>
      </c>
      <c r="BC25" s="36">
        <f>Расчет_гр.комбинир.напрв.!HP25</f>
        <v>0</v>
      </c>
      <c r="BD25" s="36">
        <f>Расчет_гр.комбинир.напрв.!HQ25</f>
        <v>0</v>
      </c>
      <c r="BE25" s="36">
        <f>Расчет_гр.комбинир.напрв.!HR25</f>
        <v>0</v>
      </c>
      <c r="BF25" s="36">
        <f>Расчет_гр.комбинир.напрв.!IL25</f>
        <v>0</v>
      </c>
      <c r="BG25" s="36">
        <f>Расчет_гр.комбинир.напрв.!HS25</f>
        <v>0</v>
      </c>
      <c r="BH25" s="36">
        <f>Расчет_гр.комбинир.напрв.!HT25</f>
        <v>0</v>
      </c>
      <c r="BI25" s="36">
        <f>Расчет_гр.комбинир.напрв.!HU25</f>
        <v>0</v>
      </c>
      <c r="BJ25" s="36">
        <f>Расчет_гр.комбинир.напрв.!HV25</f>
        <v>0</v>
      </c>
      <c r="BK25" s="36">
        <f>Расчет_гр.комбинир.напрв.!HW25</f>
        <v>0</v>
      </c>
      <c r="BL25" s="36">
        <f>Расчет_гр.комбинир.напрв.!HX25</f>
        <v>0</v>
      </c>
      <c r="BM25" s="36">
        <f>Расчет_гр.комбинир.напрв.!HY25</f>
        <v>0</v>
      </c>
      <c r="BN25" s="36">
        <f>Расчет_гр.комбинир.напрв.!HZ25</f>
        <v>0</v>
      </c>
      <c r="BO25" s="36">
        <f>Расчет_гр.комбинир.напрв.!IA25</f>
        <v>0</v>
      </c>
      <c r="BP25" s="36">
        <f>Расчет_гр.комбинир.напрв.!IB25</f>
        <v>0</v>
      </c>
      <c r="BQ25" s="36">
        <f>Расчет_гр.комбинир.напрв.!IC25</f>
        <v>0</v>
      </c>
      <c r="BR25" s="36">
        <f>Расчет_гр.комбинир.напрв.!ID25</f>
        <v>0</v>
      </c>
      <c r="BS25" s="36">
        <f>Расчет_гр.комбинир.напрв.!IE25</f>
        <v>0</v>
      </c>
      <c r="BT25" s="36">
        <f>Расчет_гр.комбинир.напрв.!IF25</f>
        <v>0</v>
      </c>
      <c r="BU25" s="36">
        <f>Расчет_гр.комбинир.напрв.!IG25</f>
        <v>0</v>
      </c>
      <c r="BV25" s="36">
        <f>Расчет_гр.комбинир.напрв.!IH25</f>
        <v>0</v>
      </c>
      <c r="BW25" s="36">
        <f t="shared" si="15"/>
        <v>0</v>
      </c>
      <c r="BX25" s="36">
        <f t="shared" si="15"/>
        <v>0</v>
      </c>
      <c r="BY25" s="36">
        <f t="shared" si="15"/>
        <v>0</v>
      </c>
      <c r="BZ25" s="36">
        <f t="shared" si="15"/>
        <v>0</v>
      </c>
      <c r="CA25" s="36">
        <f t="shared" si="0"/>
        <v>345</v>
      </c>
      <c r="CB25" s="36">
        <f t="shared" si="0"/>
        <v>34426380</v>
      </c>
      <c r="CC25" s="36">
        <f t="shared" si="0"/>
        <v>1142</v>
      </c>
      <c r="CD25" s="36">
        <f t="shared" si="0"/>
        <v>177522852</v>
      </c>
      <c r="CE25" s="36">
        <f t="shared" si="0"/>
        <v>178</v>
      </c>
      <c r="CF25" s="36">
        <f t="shared" si="0"/>
        <v>20945004</v>
      </c>
      <c r="CG25" s="36">
        <f t="shared" si="0"/>
        <v>1036</v>
      </c>
      <c r="CH25" s="36">
        <f t="shared" si="0"/>
        <v>89943864</v>
      </c>
      <c r="CI25" s="36">
        <f t="shared" si="0"/>
        <v>0</v>
      </c>
      <c r="CJ25" s="36">
        <f t="shared" si="0"/>
        <v>0</v>
      </c>
      <c r="CK25" s="36">
        <f t="shared" si="0"/>
        <v>0</v>
      </c>
      <c r="CL25" s="36">
        <f t="shared" si="0"/>
        <v>0</v>
      </c>
      <c r="CM25" s="36">
        <f t="shared" si="0"/>
        <v>0</v>
      </c>
      <c r="CN25" s="36">
        <f t="shared" si="0"/>
        <v>0</v>
      </c>
      <c r="CO25" s="36">
        <f t="shared" si="0"/>
        <v>17</v>
      </c>
      <c r="CP25" s="36">
        <f t="shared" si="0"/>
        <v>1841712</v>
      </c>
      <c r="CQ25" s="36">
        <f t="shared" si="16"/>
        <v>523</v>
      </c>
      <c r="CR25" s="36">
        <f t="shared" si="16"/>
        <v>55371384</v>
      </c>
      <c r="CS25" s="36">
        <f t="shared" si="1"/>
        <v>523</v>
      </c>
      <c r="CT25" s="36">
        <f t="shared" si="17"/>
        <v>2195</v>
      </c>
      <c r="CU25" s="36">
        <f t="shared" si="17"/>
        <v>269308428</v>
      </c>
      <c r="CV25" s="36">
        <f t="shared" si="2"/>
        <v>2718</v>
      </c>
      <c r="CW25" s="66">
        <f t="shared" si="3"/>
        <v>324679800</v>
      </c>
      <c r="CX25" s="36">
        <f t="shared" si="18"/>
        <v>293954600</v>
      </c>
      <c r="CY25" s="36">
        <f t="shared" si="19"/>
        <v>30725200</v>
      </c>
      <c r="CZ25" s="68">
        <v>300696.59999999998</v>
      </c>
      <c r="DA25" s="69">
        <f t="shared" si="4"/>
        <v>107.97588000662461</v>
      </c>
      <c r="DB25" s="70">
        <f t="shared" si="5"/>
        <v>26863.200000000012</v>
      </c>
      <c r="DC25" s="71">
        <v>296909</v>
      </c>
      <c r="DD25" s="72">
        <f t="shared" si="6"/>
        <v>26863200.000000011</v>
      </c>
      <c r="DE25" s="72">
        <f t="shared" si="7"/>
        <v>297816.59999999998</v>
      </c>
      <c r="DF25" s="68">
        <f t="shared" si="8"/>
        <v>27770800</v>
      </c>
      <c r="DG25" s="73">
        <f t="shared" si="20"/>
        <v>-3862000</v>
      </c>
    </row>
    <row r="26" spans="1:112" s="28" customFormat="1" ht="12.75" customHeight="1" x14ac:dyDescent="0.25">
      <c r="A26" s="37">
        <v>15</v>
      </c>
      <c r="B26" s="46" t="s">
        <v>90</v>
      </c>
      <c r="C26" s="67">
        <f t="shared" si="9"/>
        <v>466</v>
      </c>
      <c r="D26" s="67">
        <f>Расчет_гр.общеразв.напрв.!FH26</f>
        <v>44661276</v>
      </c>
      <c r="E26" s="67">
        <f t="shared" si="10"/>
        <v>1242</v>
      </c>
      <c r="F26" s="67">
        <f>Расчет_гр.общеразв.напрв.!FJ26</f>
        <v>95051544</v>
      </c>
      <c r="G26" s="36">
        <f>Расчет_гр.общеразв.напрв.!EM26</f>
        <v>0</v>
      </c>
      <c r="H26" s="36">
        <f>Расчет_гр.общеразв.напрв.!EN26</f>
        <v>0</v>
      </c>
      <c r="I26" s="36">
        <f>Расчет_гр.общеразв.напрв.!EO26</f>
        <v>0</v>
      </c>
      <c r="J26" s="36">
        <f>Расчет_гр.общеразв.напрв.!EP26</f>
        <v>0</v>
      </c>
      <c r="K26" s="36">
        <f>Расчет_гр.общеразв.напрв.!EQ26</f>
        <v>466</v>
      </c>
      <c r="L26" s="36">
        <f>Расчет_гр.общеразв.напрв.!ER26</f>
        <v>44661276</v>
      </c>
      <c r="M26" s="36">
        <f>Расчет_гр.общеразв.напрв.!ES26</f>
        <v>1219</v>
      </c>
      <c r="N26" s="36">
        <f>Расчет_гр.общеразв.напрв.!ET26</f>
        <v>92884944</v>
      </c>
      <c r="O26" s="36">
        <f>Расчет_гр.общеразв.напрв.!EU26</f>
        <v>0</v>
      </c>
      <c r="P26" s="36">
        <f>Расчет_гр.общеразв.напрв.!EV26</f>
        <v>0</v>
      </c>
      <c r="Q26" s="36">
        <f>Расчет_гр.общеразв.напрв.!EW26</f>
        <v>0</v>
      </c>
      <c r="R26" s="36">
        <f>Расчет_гр.общеразв.напрв.!EX26</f>
        <v>0</v>
      </c>
      <c r="S26" s="36">
        <f>Расчет_гр.общеразв.напрв.!EY26</f>
        <v>0</v>
      </c>
      <c r="T26" s="36">
        <f>Расчет_гр.общеразв.напрв.!EZ26</f>
        <v>0</v>
      </c>
      <c r="U26" s="36">
        <f>Расчет_гр.общеразв.напрв.!FA26</f>
        <v>0</v>
      </c>
      <c r="V26" s="36">
        <f>Расчет_гр.общеразв.напрв.!FB26</f>
        <v>0</v>
      </c>
      <c r="W26" s="36">
        <f>Расчет_гр.общеразв.напрв.!FC26</f>
        <v>0</v>
      </c>
      <c r="X26" s="36">
        <f>Расчет_гр.общеразв.напрв.!FD26</f>
        <v>0</v>
      </c>
      <c r="Y26" s="36">
        <f>Расчет_гр.общеразв.напрв.!FE26</f>
        <v>23</v>
      </c>
      <c r="Z26" s="36">
        <f>Расчет_гр.общеразв.напрв.!FF26</f>
        <v>2166600</v>
      </c>
      <c r="AA26" s="67">
        <f t="shared" si="11"/>
        <v>0</v>
      </c>
      <c r="AB26" s="67">
        <f>Расчет_гр.компен.направ.!GB26</f>
        <v>0</v>
      </c>
      <c r="AC26" s="67">
        <f t="shared" si="12"/>
        <v>113</v>
      </c>
      <c r="AD26" s="67">
        <f>Расчет_гр.компен.направ.!GD26</f>
        <v>37791264</v>
      </c>
      <c r="AE26" s="36">
        <f>Расчет_гр.компен.направ.!FG26</f>
        <v>0</v>
      </c>
      <c r="AF26" s="36">
        <f>Расчет_гр.компен.направ.!FH26</f>
        <v>0</v>
      </c>
      <c r="AG26" s="36">
        <f>Расчет_гр.компен.направ.!FI26</f>
        <v>0</v>
      </c>
      <c r="AH26" s="36">
        <f>Расчет_гр.компен.направ.!FJ26</f>
        <v>0</v>
      </c>
      <c r="AI26" s="36">
        <f>Расчет_гр.компен.направ.!FK26</f>
        <v>0</v>
      </c>
      <c r="AJ26" s="36">
        <f>Расчет_гр.компен.направ.!FL26</f>
        <v>0</v>
      </c>
      <c r="AK26" s="36">
        <f>Расчет_гр.компен.направ.!FM26</f>
        <v>113</v>
      </c>
      <c r="AL26" s="36">
        <f>Расчет_гр.компен.направ.!FN26</f>
        <v>37791264</v>
      </c>
      <c r="AM26" s="36">
        <f>Расчет_гр.компен.направ.!FO26</f>
        <v>0</v>
      </c>
      <c r="AN26" s="36">
        <f>Расчет_гр.компен.направ.!FP26</f>
        <v>0</v>
      </c>
      <c r="AO26" s="36">
        <f>Расчет_гр.компен.направ.!FQ26</f>
        <v>0</v>
      </c>
      <c r="AP26" s="36">
        <f>Расчет_гр.компен.направ.!FR26</f>
        <v>0</v>
      </c>
      <c r="AQ26" s="36">
        <f>Расчет_гр.компен.направ.!FS26</f>
        <v>0</v>
      </c>
      <c r="AR26" s="36">
        <f>Расчет_гр.компен.направ.!FT26</f>
        <v>0</v>
      </c>
      <c r="AS26" s="36">
        <f>Расчет_гр.компен.направ.!FU26</f>
        <v>0</v>
      </c>
      <c r="AT26" s="36">
        <f>Расчет_гр.компен.направ.!FV26</f>
        <v>0</v>
      </c>
      <c r="AU26" s="36">
        <f>Расчет_гр.компен.направ.!FW26</f>
        <v>0</v>
      </c>
      <c r="AV26" s="36">
        <f>Расчет_гр.компен.направ.!FX26</f>
        <v>0</v>
      </c>
      <c r="AW26" s="36">
        <f>Расчет_гр.компен.направ.!FY26</f>
        <v>0</v>
      </c>
      <c r="AX26" s="36">
        <f>Расчет_гр.компен.направ.!FZ26</f>
        <v>0</v>
      </c>
      <c r="AY26" s="67">
        <f t="shared" si="13"/>
        <v>0</v>
      </c>
      <c r="AZ26" s="67">
        <v>0</v>
      </c>
      <c r="BA26" s="67">
        <f t="shared" si="14"/>
        <v>0</v>
      </c>
      <c r="BB26" s="36">
        <f>Расчет_гр.комбинир.напрв.!HO26</f>
        <v>0</v>
      </c>
      <c r="BC26" s="36">
        <f>Расчет_гр.комбинир.напрв.!HP26</f>
        <v>0</v>
      </c>
      <c r="BD26" s="36">
        <f>Расчет_гр.комбинир.напрв.!HQ26</f>
        <v>0</v>
      </c>
      <c r="BE26" s="36">
        <f>Расчет_гр.комбинир.напрв.!HR26</f>
        <v>0</v>
      </c>
      <c r="BF26" s="36">
        <f>Расчет_гр.комбинир.напрв.!IL26</f>
        <v>0</v>
      </c>
      <c r="BG26" s="36">
        <f>Расчет_гр.комбинир.напрв.!HS26</f>
        <v>0</v>
      </c>
      <c r="BH26" s="36">
        <f>Расчет_гр.комбинир.напрв.!HT26</f>
        <v>0</v>
      </c>
      <c r="BI26" s="36">
        <f>Расчет_гр.комбинир.напрв.!HU26</f>
        <v>0</v>
      </c>
      <c r="BJ26" s="36">
        <f>Расчет_гр.комбинир.напрв.!HV26</f>
        <v>0</v>
      </c>
      <c r="BK26" s="36">
        <f>Расчет_гр.комбинир.напрв.!HW26</f>
        <v>0</v>
      </c>
      <c r="BL26" s="36">
        <f>Расчет_гр.комбинир.напрв.!HX26</f>
        <v>0</v>
      </c>
      <c r="BM26" s="36">
        <f>Расчет_гр.комбинир.напрв.!HY26</f>
        <v>0</v>
      </c>
      <c r="BN26" s="36">
        <f>Расчет_гр.комбинир.напрв.!HZ26</f>
        <v>0</v>
      </c>
      <c r="BO26" s="36">
        <f>Расчет_гр.комбинир.напрв.!IA26</f>
        <v>0</v>
      </c>
      <c r="BP26" s="36">
        <f>Расчет_гр.комбинир.напрв.!IB26</f>
        <v>0</v>
      </c>
      <c r="BQ26" s="36">
        <f>Расчет_гр.комбинир.напрв.!IC26</f>
        <v>0</v>
      </c>
      <c r="BR26" s="36">
        <f>Расчет_гр.комбинир.напрв.!ID26</f>
        <v>0</v>
      </c>
      <c r="BS26" s="36">
        <f>Расчет_гр.комбинир.напрв.!IE26</f>
        <v>0</v>
      </c>
      <c r="BT26" s="36">
        <f>Расчет_гр.комбинир.напрв.!IF26</f>
        <v>0</v>
      </c>
      <c r="BU26" s="36">
        <f>Расчет_гр.комбинир.напрв.!IG26</f>
        <v>0</v>
      </c>
      <c r="BV26" s="36">
        <f>Расчет_гр.комбинир.напрв.!IH26</f>
        <v>0</v>
      </c>
      <c r="BW26" s="36">
        <f t="shared" si="15"/>
        <v>0</v>
      </c>
      <c r="BX26" s="36">
        <f t="shared" si="15"/>
        <v>0</v>
      </c>
      <c r="BY26" s="36">
        <f t="shared" si="15"/>
        <v>0</v>
      </c>
      <c r="BZ26" s="36">
        <f t="shared" si="15"/>
        <v>0</v>
      </c>
      <c r="CA26" s="36">
        <f t="shared" si="0"/>
        <v>466</v>
      </c>
      <c r="CB26" s="36">
        <f t="shared" si="0"/>
        <v>44661276</v>
      </c>
      <c r="CC26" s="36">
        <f t="shared" si="0"/>
        <v>1332</v>
      </c>
      <c r="CD26" s="36">
        <f t="shared" si="0"/>
        <v>130676208</v>
      </c>
      <c r="CE26" s="36">
        <f t="shared" si="0"/>
        <v>0</v>
      </c>
      <c r="CF26" s="36">
        <f t="shared" si="0"/>
        <v>0</v>
      </c>
      <c r="CG26" s="36">
        <f t="shared" si="0"/>
        <v>0</v>
      </c>
      <c r="CH26" s="36">
        <f t="shared" si="0"/>
        <v>0</v>
      </c>
      <c r="CI26" s="36">
        <f t="shared" si="0"/>
        <v>0</v>
      </c>
      <c r="CJ26" s="36">
        <f t="shared" si="0"/>
        <v>0</v>
      </c>
      <c r="CK26" s="36">
        <f t="shared" si="0"/>
        <v>0</v>
      </c>
      <c r="CL26" s="36">
        <f t="shared" si="0"/>
        <v>0</v>
      </c>
      <c r="CM26" s="36">
        <f t="shared" si="0"/>
        <v>0</v>
      </c>
      <c r="CN26" s="36">
        <f t="shared" si="0"/>
        <v>0</v>
      </c>
      <c r="CO26" s="36">
        <f t="shared" si="0"/>
        <v>23</v>
      </c>
      <c r="CP26" s="36">
        <f t="shared" si="0"/>
        <v>2166600</v>
      </c>
      <c r="CQ26" s="36">
        <f t="shared" si="16"/>
        <v>466</v>
      </c>
      <c r="CR26" s="36">
        <f t="shared" si="16"/>
        <v>44661276</v>
      </c>
      <c r="CS26" s="36">
        <f t="shared" si="1"/>
        <v>466</v>
      </c>
      <c r="CT26" s="36">
        <f t="shared" si="17"/>
        <v>1355</v>
      </c>
      <c r="CU26" s="36">
        <f t="shared" si="17"/>
        <v>132842808</v>
      </c>
      <c r="CV26" s="36">
        <f t="shared" si="2"/>
        <v>1821</v>
      </c>
      <c r="CW26" s="66">
        <f t="shared" si="3"/>
        <v>177504100</v>
      </c>
      <c r="CX26" s="36">
        <f t="shared" si="18"/>
        <v>160706500</v>
      </c>
      <c r="CY26" s="36">
        <f t="shared" si="19"/>
        <v>16797600</v>
      </c>
      <c r="CZ26" s="68">
        <v>169841.5</v>
      </c>
      <c r="DA26" s="69">
        <f t="shared" si="4"/>
        <v>104.5116181851903</v>
      </c>
      <c r="DB26" s="70">
        <f t="shared" si="5"/>
        <v>14686.200000000012</v>
      </c>
      <c r="DC26" s="71">
        <v>179932.1</v>
      </c>
      <c r="DD26" s="72">
        <f t="shared" si="6"/>
        <v>14686200.000000011</v>
      </c>
      <c r="DE26" s="72">
        <f t="shared" si="7"/>
        <v>162817.9</v>
      </c>
      <c r="DF26" s="68">
        <f t="shared" si="8"/>
        <v>-2428000</v>
      </c>
      <c r="DG26" s="73">
        <f t="shared" si="20"/>
        <v>-2111400</v>
      </c>
    </row>
    <row r="27" spans="1:112" s="28" customFormat="1" ht="12.75" customHeight="1" x14ac:dyDescent="0.25">
      <c r="A27" s="37">
        <v>16</v>
      </c>
      <c r="B27" s="46" t="s">
        <v>91</v>
      </c>
      <c r="C27" s="67">
        <f t="shared" si="9"/>
        <v>1056</v>
      </c>
      <c r="D27" s="67">
        <f>Расчет_гр.общеразв.напрв.!FH27</f>
        <v>99824124</v>
      </c>
      <c r="E27" s="67">
        <f t="shared" si="10"/>
        <v>2687</v>
      </c>
      <c r="F27" s="67">
        <f>Расчет_гр.общеразв.напрв.!FJ27</f>
        <v>206206620</v>
      </c>
      <c r="G27" s="36">
        <f>Расчет_гр.общеразв.напрв.!EM27</f>
        <v>0</v>
      </c>
      <c r="H27" s="36">
        <f>Расчет_гр.общеразв.напрв.!EN27</f>
        <v>0</v>
      </c>
      <c r="I27" s="36">
        <f>Расчет_гр.общеразв.напрв.!EO27</f>
        <v>0</v>
      </c>
      <c r="J27" s="36">
        <f>Расчет_гр.общеразв.напрв.!EP27</f>
        <v>0</v>
      </c>
      <c r="K27" s="36">
        <f>Расчет_гр.общеразв.напрв.!EQ27</f>
        <v>907</v>
      </c>
      <c r="L27" s="36">
        <f>Расчет_гр.общеразв.напрв.!ER27</f>
        <v>85008756</v>
      </c>
      <c r="M27" s="36">
        <f>Расчет_гр.общеразв.напрв.!ES27</f>
        <v>2368</v>
      </c>
      <c r="N27" s="36">
        <f>Расчет_гр.общеразв.напрв.!ET27</f>
        <v>180448008</v>
      </c>
      <c r="O27" s="36">
        <f>Расчет_гр.общеразв.напрв.!EU27</f>
        <v>149</v>
      </c>
      <c r="P27" s="36">
        <f>Расчет_гр.общеразв.напрв.!EV27</f>
        <v>14815368</v>
      </c>
      <c r="Q27" s="36">
        <f>Расчет_гр.общеразв.напрв.!EW27</f>
        <v>319</v>
      </c>
      <c r="R27" s="36">
        <f>Расчет_гр.общеразв.напрв.!EX27</f>
        <v>25758612</v>
      </c>
      <c r="S27" s="36">
        <f>Расчет_гр.общеразв.напрв.!EY27</f>
        <v>0</v>
      </c>
      <c r="T27" s="36">
        <f>Расчет_гр.общеразв.напрв.!EZ27</f>
        <v>0</v>
      </c>
      <c r="U27" s="36">
        <f>Расчет_гр.общеразв.напрв.!FA27</f>
        <v>0</v>
      </c>
      <c r="V27" s="36">
        <f>Расчет_гр.общеразв.напрв.!FB27</f>
        <v>0</v>
      </c>
      <c r="W27" s="36">
        <f>Расчет_гр.общеразв.напрв.!FC27</f>
        <v>0</v>
      </c>
      <c r="X27" s="36">
        <f>Расчет_гр.общеразв.напрв.!FD27</f>
        <v>0</v>
      </c>
      <c r="Y27" s="36">
        <f>Расчет_гр.общеразв.напрв.!FE27</f>
        <v>0</v>
      </c>
      <c r="Z27" s="36">
        <f>Расчет_гр.общеразв.напрв.!FF27</f>
        <v>0</v>
      </c>
      <c r="AA27" s="67">
        <f t="shared" si="11"/>
        <v>0</v>
      </c>
      <c r="AB27" s="67">
        <f>Расчет_гр.компен.направ.!GB27</f>
        <v>0</v>
      </c>
      <c r="AC27" s="67">
        <f t="shared" si="12"/>
        <v>235</v>
      </c>
      <c r="AD27" s="67">
        <f>Расчет_гр.компен.направ.!GD27</f>
        <v>72379152</v>
      </c>
      <c r="AE27" s="36">
        <f>Расчет_гр.компен.направ.!FG27</f>
        <v>0</v>
      </c>
      <c r="AF27" s="36">
        <f>Расчет_гр.компен.направ.!FH27</f>
        <v>0</v>
      </c>
      <c r="AG27" s="36">
        <f>Расчет_гр.компен.направ.!FI27</f>
        <v>0</v>
      </c>
      <c r="AH27" s="36">
        <f>Расчет_гр.компен.направ.!FJ27</f>
        <v>0</v>
      </c>
      <c r="AI27" s="36">
        <f>Расчет_гр.компен.направ.!FK27</f>
        <v>0</v>
      </c>
      <c r="AJ27" s="36">
        <f>Расчет_гр.компен.направ.!FL27</f>
        <v>0</v>
      </c>
      <c r="AK27" s="36">
        <f>Расчет_гр.компен.направ.!FM27</f>
        <v>221</v>
      </c>
      <c r="AL27" s="36">
        <f>Расчет_гр.компен.направ.!FN27</f>
        <v>67330752</v>
      </c>
      <c r="AM27" s="36">
        <f>Расчет_гр.компен.направ.!FO27</f>
        <v>0</v>
      </c>
      <c r="AN27" s="36">
        <f>Расчет_гр.компен.направ.!FP27</f>
        <v>0</v>
      </c>
      <c r="AO27" s="36">
        <f>Расчет_гр.компен.направ.!FQ27</f>
        <v>14</v>
      </c>
      <c r="AP27" s="36">
        <f>Расчет_гр.компен.направ.!FR27</f>
        <v>5048400</v>
      </c>
      <c r="AQ27" s="36">
        <f>Расчет_гр.компен.направ.!FS27</f>
        <v>0</v>
      </c>
      <c r="AR27" s="36">
        <f>Расчет_гр.компен.направ.!FT27</f>
        <v>0</v>
      </c>
      <c r="AS27" s="36">
        <f>Расчет_гр.компен.направ.!FU27</f>
        <v>0</v>
      </c>
      <c r="AT27" s="36">
        <f>Расчет_гр.компен.направ.!FV27</f>
        <v>0</v>
      </c>
      <c r="AU27" s="36">
        <f>Расчет_гр.компен.направ.!FW27</f>
        <v>0</v>
      </c>
      <c r="AV27" s="36">
        <f>Расчет_гр.компен.направ.!FX27</f>
        <v>0</v>
      </c>
      <c r="AW27" s="36">
        <f>Расчет_гр.компен.направ.!FY27</f>
        <v>0</v>
      </c>
      <c r="AX27" s="36">
        <f>Расчет_гр.компен.направ.!FZ27</f>
        <v>0</v>
      </c>
      <c r="AY27" s="67">
        <f t="shared" si="13"/>
        <v>0</v>
      </c>
      <c r="AZ27" s="67">
        <v>0</v>
      </c>
      <c r="BA27" s="67">
        <f t="shared" si="14"/>
        <v>0</v>
      </c>
      <c r="BB27" s="36">
        <f>Расчет_гр.комбинир.напрв.!HO27</f>
        <v>0</v>
      </c>
      <c r="BC27" s="36">
        <f>Расчет_гр.комбинир.напрв.!HP27</f>
        <v>0</v>
      </c>
      <c r="BD27" s="36">
        <f>Расчет_гр.комбинир.напрв.!HQ27</f>
        <v>0</v>
      </c>
      <c r="BE27" s="36">
        <f>Расчет_гр.комбинир.напрв.!HR27</f>
        <v>0</v>
      </c>
      <c r="BF27" s="36">
        <f>Расчет_гр.комбинир.напрв.!IL27</f>
        <v>0</v>
      </c>
      <c r="BG27" s="36">
        <f>Расчет_гр.комбинир.напрв.!HS27</f>
        <v>0</v>
      </c>
      <c r="BH27" s="36">
        <f>Расчет_гр.комбинир.напрв.!HT27</f>
        <v>0</v>
      </c>
      <c r="BI27" s="36">
        <f>Расчет_гр.комбинир.напрв.!HU27</f>
        <v>0</v>
      </c>
      <c r="BJ27" s="36">
        <f>Расчет_гр.комбинир.напрв.!HV27</f>
        <v>0</v>
      </c>
      <c r="BK27" s="36">
        <f>Расчет_гр.комбинир.напрв.!HW27</f>
        <v>0</v>
      </c>
      <c r="BL27" s="36">
        <f>Расчет_гр.комбинир.напрв.!HX27</f>
        <v>0</v>
      </c>
      <c r="BM27" s="36">
        <f>Расчет_гр.комбинир.напрв.!HY27</f>
        <v>0</v>
      </c>
      <c r="BN27" s="36">
        <f>Расчет_гр.комбинир.напрв.!HZ27</f>
        <v>0</v>
      </c>
      <c r="BO27" s="36">
        <f>Расчет_гр.комбинир.напрв.!IA27</f>
        <v>0</v>
      </c>
      <c r="BP27" s="36">
        <f>Расчет_гр.комбинир.напрв.!IB27</f>
        <v>0</v>
      </c>
      <c r="BQ27" s="36">
        <f>Расчет_гр.комбинир.напрв.!IC27</f>
        <v>0</v>
      </c>
      <c r="BR27" s="36">
        <f>Расчет_гр.комбинир.напрв.!ID27</f>
        <v>0</v>
      </c>
      <c r="BS27" s="36">
        <f>Расчет_гр.комбинир.напрв.!IE27</f>
        <v>0</v>
      </c>
      <c r="BT27" s="36">
        <f>Расчет_гр.комбинир.напрв.!IF27</f>
        <v>0</v>
      </c>
      <c r="BU27" s="36">
        <f>Расчет_гр.комбинир.напрв.!IG27</f>
        <v>0</v>
      </c>
      <c r="BV27" s="36">
        <f>Расчет_гр.комбинир.напрв.!IH27</f>
        <v>0</v>
      </c>
      <c r="BW27" s="36">
        <f t="shared" si="15"/>
        <v>0</v>
      </c>
      <c r="BX27" s="36">
        <f t="shared" si="15"/>
        <v>0</v>
      </c>
      <c r="BY27" s="36">
        <f t="shared" si="15"/>
        <v>0</v>
      </c>
      <c r="BZ27" s="36">
        <f t="shared" si="15"/>
        <v>0</v>
      </c>
      <c r="CA27" s="36">
        <f t="shared" si="0"/>
        <v>907</v>
      </c>
      <c r="CB27" s="36">
        <f t="shared" si="0"/>
        <v>85008756</v>
      </c>
      <c r="CC27" s="36">
        <f t="shared" si="0"/>
        <v>2589</v>
      </c>
      <c r="CD27" s="36">
        <f t="shared" si="0"/>
        <v>247778760</v>
      </c>
      <c r="CE27" s="36">
        <f t="shared" si="0"/>
        <v>149</v>
      </c>
      <c r="CF27" s="36">
        <f t="shared" si="0"/>
        <v>14815368</v>
      </c>
      <c r="CG27" s="36">
        <f t="shared" si="0"/>
        <v>333</v>
      </c>
      <c r="CH27" s="36">
        <f t="shared" si="0"/>
        <v>30807012</v>
      </c>
      <c r="CI27" s="36">
        <f t="shared" si="0"/>
        <v>0</v>
      </c>
      <c r="CJ27" s="36">
        <f t="shared" si="0"/>
        <v>0</v>
      </c>
      <c r="CK27" s="36">
        <f t="shared" si="0"/>
        <v>0</v>
      </c>
      <c r="CL27" s="36">
        <f t="shared" si="0"/>
        <v>0</v>
      </c>
      <c r="CM27" s="36">
        <f t="shared" si="0"/>
        <v>0</v>
      </c>
      <c r="CN27" s="36">
        <f t="shared" si="0"/>
        <v>0</v>
      </c>
      <c r="CO27" s="36">
        <f t="shared" si="0"/>
        <v>0</v>
      </c>
      <c r="CP27" s="36">
        <f t="shared" ref="CP27:CP29" si="21">Z27+AX27+BV27</f>
        <v>0</v>
      </c>
      <c r="CQ27" s="36">
        <f t="shared" si="16"/>
        <v>1056</v>
      </c>
      <c r="CR27" s="36">
        <f t="shared" si="16"/>
        <v>99824124</v>
      </c>
      <c r="CS27" s="36">
        <f t="shared" si="1"/>
        <v>1056</v>
      </c>
      <c r="CT27" s="36">
        <f t="shared" si="17"/>
        <v>2922</v>
      </c>
      <c r="CU27" s="36">
        <f t="shared" si="17"/>
        <v>278585772</v>
      </c>
      <c r="CV27" s="36">
        <f t="shared" si="2"/>
        <v>3978</v>
      </c>
      <c r="CW27" s="66">
        <f t="shared" si="3"/>
        <v>378409900</v>
      </c>
      <c r="CX27" s="36">
        <f t="shared" si="18"/>
        <v>342600100</v>
      </c>
      <c r="CY27" s="36">
        <f t="shared" si="19"/>
        <v>35809800</v>
      </c>
      <c r="CZ27" s="68">
        <v>360923.7</v>
      </c>
      <c r="DA27" s="69">
        <f t="shared" si="4"/>
        <v>104.84484670859797</v>
      </c>
      <c r="DB27" s="70">
        <f t="shared" si="5"/>
        <v>31308.600000000035</v>
      </c>
      <c r="DC27" s="71">
        <v>381107.20000000001</v>
      </c>
      <c r="DD27" s="72">
        <f t="shared" si="6"/>
        <v>31308600.000000034</v>
      </c>
      <c r="DE27" s="72">
        <f t="shared" si="7"/>
        <v>347101.3</v>
      </c>
      <c r="DF27" s="68">
        <f t="shared" si="8"/>
        <v>-2697300</v>
      </c>
      <c r="DG27" s="73">
        <f t="shared" si="20"/>
        <v>-4501200</v>
      </c>
    </row>
    <row r="28" spans="1:112" s="28" customFormat="1" ht="12.75" customHeight="1" x14ac:dyDescent="0.25">
      <c r="A28" s="37">
        <v>17</v>
      </c>
      <c r="B28" s="46" t="s">
        <v>92</v>
      </c>
      <c r="C28" s="67">
        <f t="shared" si="9"/>
        <v>769</v>
      </c>
      <c r="D28" s="67">
        <f>Расчет_гр.общеразв.напрв.!FH28</f>
        <v>69566784</v>
      </c>
      <c r="E28" s="67">
        <f t="shared" si="10"/>
        <v>4101</v>
      </c>
      <c r="F28" s="67">
        <f>Расчет_гр.общеразв.напрв.!FJ28</f>
        <v>308370036</v>
      </c>
      <c r="G28" s="36">
        <f>Расчет_гр.общеразв.напрв.!EM28</f>
        <v>0</v>
      </c>
      <c r="H28" s="36">
        <f>Расчет_гр.общеразв.напрв.!EN28</f>
        <v>0</v>
      </c>
      <c r="I28" s="36">
        <f>Расчет_гр.общеразв.напрв.!EO28</f>
        <v>0</v>
      </c>
      <c r="J28" s="36">
        <f>Расчет_гр.общеразв.напрв.!EP28</f>
        <v>0</v>
      </c>
      <c r="K28" s="36">
        <f>Расчет_гр.общеразв.напрв.!EQ28</f>
        <v>769</v>
      </c>
      <c r="L28" s="36">
        <f>Расчет_гр.общеразв.напрв.!ER28</f>
        <v>69566784</v>
      </c>
      <c r="M28" s="36">
        <f>Расчет_гр.общеразв.напрв.!ES28</f>
        <v>2951</v>
      </c>
      <c r="N28" s="36">
        <f>Расчет_гр.общеразв.напрв.!ET28</f>
        <v>212967720</v>
      </c>
      <c r="O28" s="36">
        <f>Расчет_гр.общеразв.напрв.!EU28</f>
        <v>0</v>
      </c>
      <c r="P28" s="36">
        <f>Расчет_гр.общеразв.напрв.!EV28</f>
        <v>0</v>
      </c>
      <c r="Q28" s="36">
        <f>Расчет_гр.общеразв.напрв.!EW28</f>
        <v>1112</v>
      </c>
      <c r="R28" s="36">
        <f>Расчет_гр.общеразв.напрв.!EX28</f>
        <v>91822716</v>
      </c>
      <c r="S28" s="36">
        <f>Расчет_гр.общеразв.напрв.!EY28</f>
        <v>0</v>
      </c>
      <c r="T28" s="36">
        <f>Расчет_гр.общеразв.напрв.!EZ28</f>
        <v>0</v>
      </c>
      <c r="U28" s="36">
        <f>Расчет_гр.общеразв.напрв.!FA28</f>
        <v>0</v>
      </c>
      <c r="V28" s="36">
        <f>Расчет_гр.общеразв.напрв.!FB28</f>
        <v>0</v>
      </c>
      <c r="W28" s="36">
        <f>Расчет_гр.общеразв.напрв.!FC28</f>
        <v>0</v>
      </c>
      <c r="X28" s="36">
        <f>Расчет_гр.общеразв.напрв.!FD28</f>
        <v>0</v>
      </c>
      <c r="Y28" s="36">
        <f>Расчет_гр.общеразв.напрв.!FE28</f>
        <v>38</v>
      </c>
      <c r="Z28" s="36">
        <f>Расчет_гр.общеразв.напрв.!FF28</f>
        <v>3579600</v>
      </c>
      <c r="AA28" s="67">
        <f t="shared" si="11"/>
        <v>0</v>
      </c>
      <c r="AB28" s="67">
        <f>Расчет_гр.компен.направ.!GB28</f>
        <v>0</v>
      </c>
      <c r="AC28" s="67">
        <f t="shared" si="12"/>
        <v>286</v>
      </c>
      <c r="AD28" s="67">
        <f>Расчет_гр.компен.направ.!GD28</f>
        <v>94481760</v>
      </c>
      <c r="AE28" s="36">
        <f>Расчет_гр.компен.направ.!FG28</f>
        <v>0</v>
      </c>
      <c r="AF28" s="36">
        <f>Расчет_гр.компен.направ.!FH28</f>
        <v>0</v>
      </c>
      <c r="AG28" s="36">
        <f>Расчет_гр.компен.направ.!FI28</f>
        <v>0</v>
      </c>
      <c r="AH28" s="36">
        <f>Расчет_гр.компен.направ.!FJ28</f>
        <v>0</v>
      </c>
      <c r="AI28" s="36">
        <f>Расчет_гр.компен.направ.!FK28</f>
        <v>0</v>
      </c>
      <c r="AJ28" s="36">
        <f>Расчет_гр.компен.направ.!FL28</f>
        <v>0</v>
      </c>
      <c r="AK28" s="36">
        <f>Расчет_гр.компен.направ.!FM28</f>
        <v>286</v>
      </c>
      <c r="AL28" s="36">
        <f>Расчет_гр.компен.направ.!FN28</f>
        <v>94481760</v>
      </c>
      <c r="AM28" s="36">
        <f>Расчет_гр.компен.направ.!FO28</f>
        <v>0</v>
      </c>
      <c r="AN28" s="36">
        <f>Расчет_гр.компен.направ.!FP28</f>
        <v>0</v>
      </c>
      <c r="AO28" s="36">
        <f>Расчет_гр.компен.направ.!FQ28</f>
        <v>0</v>
      </c>
      <c r="AP28" s="36">
        <f>Расчет_гр.компен.направ.!FR28</f>
        <v>0</v>
      </c>
      <c r="AQ28" s="36">
        <f>Расчет_гр.компен.направ.!FS28</f>
        <v>0</v>
      </c>
      <c r="AR28" s="36">
        <f>Расчет_гр.компен.направ.!FT28</f>
        <v>0</v>
      </c>
      <c r="AS28" s="36">
        <f>Расчет_гр.компен.направ.!FU28</f>
        <v>0</v>
      </c>
      <c r="AT28" s="36">
        <f>Расчет_гр.компен.направ.!FV28</f>
        <v>0</v>
      </c>
      <c r="AU28" s="36">
        <f>Расчет_гр.компен.направ.!FW28</f>
        <v>0</v>
      </c>
      <c r="AV28" s="36">
        <f>Расчет_гр.компен.направ.!FX28</f>
        <v>0</v>
      </c>
      <c r="AW28" s="36">
        <f>Расчет_гр.компен.направ.!FY28</f>
        <v>0</v>
      </c>
      <c r="AX28" s="36">
        <f>Расчет_гр.компен.направ.!FZ28</f>
        <v>0</v>
      </c>
      <c r="AY28" s="67">
        <f t="shared" si="13"/>
        <v>0</v>
      </c>
      <c r="AZ28" s="67">
        <v>0</v>
      </c>
      <c r="BA28" s="67">
        <f t="shared" si="14"/>
        <v>148</v>
      </c>
      <c r="BB28" s="36">
        <f>Расчет_гр.комбинир.напрв.!HO28</f>
        <v>0</v>
      </c>
      <c r="BC28" s="36">
        <f>Расчет_гр.комбинир.напрв.!HP28</f>
        <v>0</v>
      </c>
      <c r="BD28" s="36">
        <f>Расчет_гр.комбинир.напрв.!HQ28</f>
        <v>0</v>
      </c>
      <c r="BE28" s="36">
        <f>Расчет_гр.комбинир.напрв.!HR28</f>
        <v>0</v>
      </c>
      <c r="BF28" s="36">
        <f>Расчет_гр.комбинир.напрв.!IL28</f>
        <v>19324728</v>
      </c>
      <c r="BG28" s="36">
        <f>Расчет_гр.комбинир.напрв.!HS28</f>
        <v>0</v>
      </c>
      <c r="BH28" s="36">
        <f>Расчет_гр.комбинир.напрв.!HT28</f>
        <v>0</v>
      </c>
      <c r="BI28" s="36">
        <f>Расчет_гр.комбинир.напрв.!HU28</f>
        <v>88</v>
      </c>
      <c r="BJ28" s="36">
        <f>Расчет_гр.комбинир.напрв.!HV28</f>
        <v>10797048</v>
      </c>
      <c r="BK28" s="36">
        <f>Расчет_гр.комбинир.напрв.!HW28</f>
        <v>0</v>
      </c>
      <c r="BL28" s="36">
        <f>Расчет_гр.комбинир.напрв.!HX28</f>
        <v>0</v>
      </c>
      <c r="BM28" s="36">
        <f>Расчет_гр.комбинир.напрв.!HY28</f>
        <v>60</v>
      </c>
      <c r="BN28" s="36">
        <f>Расчет_гр.комбинир.напрв.!HZ28</f>
        <v>8527680</v>
      </c>
      <c r="BO28" s="36">
        <f>Расчет_гр.комбинир.напрв.!IA28</f>
        <v>0</v>
      </c>
      <c r="BP28" s="36">
        <f>Расчет_гр.комбинир.напрв.!IB28</f>
        <v>0</v>
      </c>
      <c r="BQ28" s="36">
        <f>Расчет_гр.комбинир.напрв.!IC28</f>
        <v>0</v>
      </c>
      <c r="BR28" s="36">
        <f>Расчет_гр.комбинир.напрв.!ID28</f>
        <v>0</v>
      </c>
      <c r="BS28" s="36">
        <f>Расчет_гр.комбинир.напрв.!IE28</f>
        <v>0</v>
      </c>
      <c r="BT28" s="36">
        <f>Расчет_гр.комбинир.напрв.!IF28</f>
        <v>0</v>
      </c>
      <c r="BU28" s="36">
        <f>Расчет_гр.комбинир.напрв.!IG28</f>
        <v>0</v>
      </c>
      <c r="BV28" s="36">
        <f>Расчет_гр.комбинир.напрв.!IH28</f>
        <v>0</v>
      </c>
      <c r="BW28" s="36">
        <f t="shared" si="15"/>
        <v>0</v>
      </c>
      <c r="BX28" s="36">
        <f t="shared" si="15"/>
        <v>0</v>
      </c>
      <c r="BY28" s="36">
        <f t="shared" si="15"/>
        <v>0</v>
      </c>
      <c r="BZ28" s="36">
        <f t="shared" si="15"/>
        <v>0</v>
      </c>
      <c r="CA28" s="36">
        <f t="shared" ref="CA28:CO29" si="22">K28+AI28+BG28</f>
        <v>769</v>
      </c>
      <c r="CB28" s="36">
        <f t="shared" si="22"/>
        <v>69566784</v>
      </c>
      <c r="CC28" s="36">
        <f t="shared" si="22"/>
        <v>3325</v>
      </c>
      <c r="CD28" s="36">
        <f t="shared" si="22"/>
        <v>318246528</v>
      </c>
      <c r="CE28" s="36">
        <f t="shared" si="22"/>
        <v>0</v>
      </c>
      <c r="CF28" s="36">
        <f t="shared" si="22"/>
        <v>0</v>
      </c>
      <c r="CG28" s="36">
        <f t="shared" si="22"/>
        <v>1172</v>
      </c>
      <c r="CH28" s="36">
        <f t="shared" si="22"/>
        <v>100350396</v>
      </c>
      <c r="CI28" s="36">
        <f t="shared" si="22"/>
        <v>0</v>
      </c>
      <c r="CJ28" s="36">
        <f t="shared" si="22"/>
        <v>0</v>
      </c>
      <c r="CK28" s="36">
        <f t="shared" si="22"/>
        <v>0</v>
      </c>
      <c r="CL28" s="36">
        <f t="shared" si="22"/>
        <v>0</v>
      </c>
      <c r="CM28" s="36">
        <f t="shared" si="22"/>
        <v>0</v>
      </c>
      <c r="CN28" s="36">
        <f t="shared" si="22"/>
        <v>0</v>
      </c>
      <c r="CO28" s="36">
        <f t="shared" si="22"/>
        <v>38</v>
      </c>
      <c r="CP28" s="36">
        <f t="shared" si="21"/>
        <v>3579600</v>
      </c>
      <c r="CQ28" s="36">
        <f t="shared" si="16"/>
        <v>769</v>
      </c>
      <c r="CR28" s="36">
        <f t="shared" si="16"/>
        <v>69566784</v>
      </c>
      <c r="CS28" s="36">
        <f t="shared" si="1"/>
        <v>769</v>
      </c>
      <c r="CT28" s="36">
        <f t="shared" si="17"/>
        <v>4535</v>
      </c>
      <c r="CU28" s="36">
        <f t="shared" si="17"/>
        <v>422176524</v>
      </c>
      <c r="CV28" s="36">
        <f t="shared" si="2"/>
        <v>5304</v>
      </c>
      <c r="CW28" s="66">
        <f t="shared" si="3"/>
        <v>491743300</v>
      </c>
      <c r="CX28" s="36">
        <f t="shared" si="18"/>
        <v>445208500</v>
      </c>
      <c r="CY28" s="36">
        <f t="shared" si="19"/>
        <v>46534800</v>
      </c>
      <c r="CZ28" s="68">
        <v>418546.9</v>
      </c>
      <c r="DA28" s="69">
        <f t="shared" si="4"/>
        <v>117.48821936084104</v>
      </c>
      <c r="DB28" s="70">
        <f t="shared" si="5"/>
        <v>40685.599999999977</v>
      </c>
      <c r="DC28" s="71">
        <v>442143.1</v>
      </c>
      <c r="DD28" s="72">
        <f t="shared" si="6"/>
        <v>40685599.999999978</v>
      </c>
      <c r="DE28" s="72">
        <f t="shared" si="7"/>
        <v>451057.7</v>
      </c>
      <c r="DF28" s="68">
        <f t="shared" si="8"/>
        <v>49600200</v>
      </c>
      <c r="DG28" s="73">
        <f t="shared" si="20"/>
        <v>-5849200</v>
      </c>
    </row>
    <row r="29" spans="1:112" s="28" customFormat="1" ht="12.75" customHeight="1" x14ac:dyDescent="0.25">
      <c r="A29" s="37">
        <v>18</v>
      </c>
      <c r="B29" s="46" t="s">
        <v>93</v>
      </c>
      <c r="C29" s="67">
        <f t="shared" si="9"/>
        <v>834</v>
      </c>
      <c r="D29" s="67">
        <f>Расчет_гр.общеразв.напрв.!FH29</f>
        <v>82926288</v>
      </c>
      <c r="E29" s="67">
        <f t="shared" si="10"/>
        <v>2481</v>
      </c>
      <c r="F29" s="67">
        <f>Расчет_гр.общеразв.напрв.!FJ29</f>
        <v>200335788</v>
      </c>
      <c r="G29" s="36">
        <f>Расчет_гр.общеразв.напрв.!EM29</f>
        <v>0</v>
      </c>
      <c r="H29" s="36">
        <f>Расчет_гр.общеразв.напрв.!EN29</f>
        <v>0</v>
      </c>
      <c r="I29" s="36">
        <f>Расчет_гр.общеразв.напрв.!EO29</f>
        <v>0</v>
      </c>
      <c r="J29" s="36">
        <f>Расчет_гр.общеразв.напрв.!EP29</f>
        <v>0</v>
      </c>
      <c r="K29" s="36">
        <f>Расчет_гр.общеразв.напрв.!EQ29</f>
        <v>0</v>
      </c>
      <c r="L29" s="36">
        <f>Расчет_гр.общеразв.напрв.!ER29</f>
        <v>0</v>
      </c>
      <c r="M29" s="36">
        <f>Расчет_гр.общеразв.напрв.!ES29</f>
        <v>0</v>
      </c>
      <c r="N29" s="36">
        <f>Расчет_гр.общеразв.напрв.!ET29</f>
        <v>0</v>
      </c>
      <c r="O29" s="36">
        <f>Расчет_гр.общеразв.напрв.!EU29</f>
        <v>834</v>
      </c>
      <c r="P29" s="36">
        <f>Расчет_гр.общеразв.напрв.!EV29</f>
        <v>82926288</v>
      </c>
      <c r="Q29" s="36">
        <f>Расчет_гр.общеразв.напрв.!EW29</f>
        <v>2481</v>
      </c>
      <c r="R29" s="36">
        <f>Расчет_гр.общеразв.напрв.!EX29</f>
        <v>200335788</v>
      </c>
      <c r="S29" s="36">
        <f>Расчет_гр.общеразв.напрв.!EY29</f>
        <v>0</v>
      </c>
      <c r="T29" s="36">
        <f>Расчет_гр.общеразв.напрв.!EZ29</f>
        <v>0</v>
      </c>
      <c r="U29" s="36">
        <f>Расчет_гр.общеразв.напрв.!FA29</f>
        <v>0</v>
      </c>
      <c r="V29" s="36">
        <f>Расчет_гр.общеразв.напрв.!FB29</f>
        <v>0</v>
      </c>
      <c r="W29" s="36">
        <f>Расчет_гр.общеразв.напрв.!FC29</f>
        <v>0</v>
      </c>
      <c r="X29" s="36">
        <f>Расчет_гр.общеразв.напрв.!FD29</f>
        <v>0</v>
      </c>
      <c r="Y29" s="36">
        <f>Расчет_гр.общеразв.напрв.!FE29</f>
        <v>0</v>
      </c>
      <c r="Z29" s="36">
        <f>Расчет_гр.общеразв.напрв.!FF29</f>
        <v>0</v>
      </c>
      <c r="AA29" s="67">
        <f t="shared" si="11"/>
        <v>0</v>
      </c>
      <c r="AB29" s="67">
        <f>Расчет_гр.компен.направ.!GB29</f>
        <v>0</v>
      </c>
      <c r="AC29" s="67">
        <f t="shared" si="12"/>
        <v>413</v>
      </c>
      <c r="AD29" s="67">
        <f>Расчет_гр.компен.направ.!GD29</f>
        <v>147924948</v>
      </c>
      <c r="AE29" s="36">
        <f>Расчет_гр.компен.направ.!FG29</f>
        <v>0</v>
      </c>
      <c r="AF29" s="36">
        <f>Расчет_гр.компен.направ.!FH29</f>
        <v>0</v>
      </c>
      <c r="AG29" s="36">
        <f>Расчет_гр.компен.направ.!FI29</f>
        <v>0</v>
      </c>
      <c r="AH29" s="36">
        <f>Расчет_гр.компен.направ.!FJ29</f>
        <v>0</v>
      </c>
      <c r="AI29" s="36">
        <f>Расчет_гр.компен.направ.!FK29</f>
        <v>0</v>
      </c>
      <c r="AJ29" s="36">
        <f>Расчет_гр.компен.направ.!FL29</f>
        <v>0</v>
      </c>
      <c r="AK29" s="36">
        <f>Расчет_гр.компен.направ.!FM29</f>
        <v>78</v>
      </c>
      <c r="AL29" s="36">
        <f>Расчет_гр.компен.направ.!FN29</f>
        <v>26747784</v>
      </c>
      <c r="AM29" s="36">
        <f>Расчет_гр.компен.направ.!FO29</f>
        <v>0</v>
      </c>
      <c r="AN29" s="36">
        <f>Расчет_гр.компен.направ.!FP29</f>
        <v>0</v>
      </c>
      <c r="AO29" s="36">
        <f>Расчет_гр.компен.направ.!FQ29</f>
        <v>335</v>
      </c>
      <c r="AP29" s="36">
        <f>Расчет_гр.компен.направ.!FR29</f>
        <v>121177164</v>
      </c>
      <c r="AQ29" s="36">
        <f>Расчет_гр.компен.направ.!FS29</f>
        <v>0</v>
      </c>
      <c r="AR29" s="36">
        <f>Расчет_гр.компен.направ.!FT29</f>
        <v>0</v>
      </c>
      <c r="AS29" s="36">
        <f>Расчет_гр.компен.направ.!FU29</f>
        <v>0</v>
      </c>
      <c r="AT29" s="36">
        <f>Расчет_гр.компен.направ.!FV29</f>
        <v>0</v>
      </c>
      <c r="AU29" s="36">
        <f>Расчет_гр.компен.направ.!FW29</f>
        <v>0</v>
      </c>
      <c r="AV29" s="36">
        <f>Расчет_гр.компен.направ.!FX29</f>
        <v>0</v>
      </c>
      <c r="AW29" s="36">
        <f>Расчет_гр.компен.направ.!FY29</f>
        <v>0</v>
      </c>
      <c r="AX29" s="36">
        <f>Расчет_гр.компен.направ.!FZ29</f>
        <v>0</v>
      </c>
      <c r="AY29" s="67">
        <f t="shared" si="13"/>
        <v>0</v>
      </c>
      <c r="AZ29" s="67">
        <v>0</v>
      </c>
      <c r="BA29" s="67">
        <f t="shared" si="14"/>
        <v>0</v>
      </c>
      <c r="BB29" s="36">
        <f>Расчет_гр.комбинир.напрв.!HO29</f>
        <v>0</v>
      </c>
      <c r="BC29" s="36">
        <f>Расчет_гр.комбинир.напрв.!HP29</f>
        <v>0</v>
      </c>
      <c r="BD29" s="36">
        <f>Расчет_гр.комбинир.напрв.!HQ29</f>
        <v>0</v>
      </c>
      <c r="BE29" s="36">
        <f>Расчет_гр.комбинир.напрв.!HR29</f>
        <v>0</v>
      </c>
      <c r="BF29" s="36">
        <f>Расчет_гр.комбинир.напрв.!IL29</f>
        <v>0</v>
      </c>
      <c r="BG29" s="36">
        <f>Расчет_гр.комбинир.напрв.!HS29</f>
        <v>0</v>
      </c>
      <c r="BH29" s="36">
        <f>Расчет_гр.комбинир.напрв.!HT29</f>
        <v>0</v>
      </c>
      <c r="BI29" s="36">
        <f>Расчет_гр.комбинир.напрв.!HU29</f>
        <v>0</v>
      </c>
      <c r="BJ29" s="36">
        <f>Расчет_гр.комбинир.напрв.!HV29</f>
        <v>0</v>
      </c>
      <c r="BK29" s="36">
        <f>Расчет_гр.комбинир.напрв.!HW29</f>
        <v>0</v>
      </c>
      <c r="BL29" s="36">
        <f>Расчет_гр.комбинир.напрв.!HX29</f>
        <v>0</v>
      </c>
      <c r="BM29" s="36">
        <f>Расчет_гр.комбинир.напрв.!HY29</f>
        <v>0</v>
      </c>
      <c r="BN29" s="36">
        <f>Расчет_гр.комбинир.напрв.!HZ29</f>
        <v>0</v>
      </c>
      <c r="BO29" s="36">
        <f>Расчет_гр.комбинир.напрв.!IA29</f>
        <v>0</v>
      </c>
      <c r="BP29" s="36">
        <f>Расчет_гр.комбинир.напрв.!IB29</f>
        <v>0</v>
      </c>
      <c r="BQ29" s="36">
        <f>Расчет_гр.комбинир.напрв.!IC29</f>
        <v>0</v>
      </c>
      <c r="BR29" s="36">
        <f>Расчет_гр.комбинир.напрв.!ID29</f>
        <v>0</v>
      </c>
      <c r="BS29" s="36">
        <f>Расчет_гр.комбинир.напрв.!IE29</f>
        <v>0</v>
      </c>
      <c r="BT29" s="36">
        <f>Расчет_гр.комбинир.напрв.!IF29</f>
        <v>0</v>
      </c>
      <c r="BU29" s="36">
        <f>Расчет_гр.комбинир.напрв.!IG29</f>
        <v>0</v>
      </c>
      <c r="BV29" s="36">
        <f>Расчет_гр.комбинир.напрв.!IH29</f>
        <v>0</v>
      </c>
      <c r="BW29" s="36">
        <f t="shared" si="15"/>
        <v>0</v>
      </c>
      <c r="BX29" s="36">
        <f t="shared" si="15"/>
        <v>0</v>
      </c>
      <c r="BY29" s="36">
        <f t="shared" si="15"/>
        <v>0</v>
      </c>
      <c r="BZ29" s="36">
        <f t="shared" si="15"/>
        <v>0</v>
      </c>
      <c r="CA29" s="36">
        <f t="shared" si="22"/>
        <v>0</v>
      </c>
      <c r="CB29" s="36">
        <f t="shared" si="22"/>
        <v>0</v>
      </c>
      <c r="CC29" s="36">
        <f t="shared" si="22"/>
        <v>78</v>
      </c>
      <c r="CD29" s="36">
        <f t="shared" si="22"/>
        <v>26747784</v>
      </c>
      <c r="CE29" s="36">
        <f t="shared" si="22"/>
        <v>834</v>
      </c>
      <c r="CF29" s="36">
        <f t="shared" si="22"/>
        <v>82926288</v>
      </c>
      <c r="CG29" s="36">
        <f t="shared" si="22"/>
        <v>2816</v>
      </c>
      <c r="CH29" s="36">
        <f t="shared" si="22"/>
        <v>321512952</v>
      </c>
      <c r="CI29" s="36">
        <f t="shared" si="22"/>
        <v>0</v>
      </c>
      <c r="CJ29" s="36">
        <f t="shared" si="22"/>
        <v>0</v>
      </c>
      <c r="CK29" s="36">
        <f t="shared" si="22"/>
        <v>0</v>
      </c>
      <c r="CL29" s="36">
        <f t="shared" si="22"/>
        <v>0</v>
      </c>
      <c r="CM29" s="36">
        <f t="shared" si="22"/>
        <v>0</v>
      </c>
      <c r="CN29" s="36">
        <f t="shared" si="22"/>
        <v>0</v>
      </c>
      <c r="CO29" s="36">
        <f t="shared" si="22"/>
        <v>0</v>
      </c>
      <c r="CP29" s="36">
        <f t="shared" si="21"/>
        <v>0</v>
      </c>
      <c r="CQ29" s="36">
        <f t="shared" si="16"/>
        <v>834</v>
      </c>
      <c r="CR29" s="36">
        <f t="shared" si="16"/>
        <v>82926288</v>
      </c>
      <c r="CS29" s="36">
        <f t="shared" si="1"/>
        <v>834</v>
      </c>
      <c r="CT29" s="36">
        <f t="shared" si="17"/>
        <v>2894</v>
      </c>
      <c r="CU29" s="36">
        <f t="shared" si="17"/>
        <v>348260736</v>
      </c>
      <c r="CV29" s="36">
        <f t="shared" si="2"/>
        <v>3728</v>
      </c>
      <c r="CW29" s="66">
        <f t="shared" si="3"/>
        <v>431187000</v>
      </c>
      <c r="CX29" s="36">
        <f t="shared" si="18"/>
        <v>390382700</v>
      </c>
      <c r="CY29" s="36">
        <f t="shared" si="19"/>
        <v>40804300</v>
      </c>
      <c r="CZ29" s="68">
        <v>396679.5</v>
      </c>
      <c r="DA29" s="69">
        <f>(CW29/1000/CZ29)*100</f>
        <v>108.69908830680689</v>
      </c>
      <c r="DB29" s="70">
        <f t="shared" si="5"/>
        <v>35675.299999999988</v>
      </c>
      <c r="DC29" s="71">
        <v>360030.6</v>
      </c>
      <c r="DD29" s="72">
        <f t="shared" si="6"/>
        <v>35675299.999999985</v>
      </c>
      <c r="DE29" s="72">
        <f t="shared" si="7"/>
        <v>395511.7</v>
      </c>
      <c r="DF29" s="68">
        <f t="shared" si="8"/>
        <v>71156400</v>
      </c>
      <c r="DG29" s="73">
        <f t="shared" si="20"/>
        <v>-5129000</v>
      </c>
    </row>
    <row r="30" spans="1:112" s="42" customFormat="1" x14ac:dyDescent="0.25">
      <c r="A30" s="39">
        <v>2019</v>
      </c>
      <c r="B30" s="40" t="s">
        <v>94</v>
      </c>
      <c r="C30" s="74">
        <f>SUM(C12:C29)</f>
        <v>15305</v>
      </c>
      <c r="D30" s="74">
        <f>SUM(D12:D29)</f>
        <v>1506580164</v>
      </c>
      <c r="E30" s="74">
        <f>SUM(E12:E29)</f>
        <v>56710</v>
      </c>
      <c r="F30" s="74">
        <f>SUM(F12:F29)</f>
        <v>4517701764</v>
      </c>
      <c r="G30" s="41">
        <f>SUM(G12:G29)</f>
        <v>180</v>
      </c>
      <c r="H30" s="41">
        <f t="shared" ref="H30:CA30" si="23">SUM(H12:H29)</f>
        <v>7458480</v>
      </c>
      <c r="I30" s="41">
        <f t="shared" si="23"/>
        <v>58</v>
      </c>
      <c r="J30" s="41">
        <f t="shared" si="23"/>
        <v>1951584</v>
      </c>
      <c r="K30" s="41">
        <f t="shared" si="23"/>
        <v>7152</v>
      </c>
      <c r="L30" s="41">
        <f t="shared" si="23"/>
        <v>681992832</v>
      </c>
      <c r="M30" s="41">
        <f t="shared" si="23"/>
        <v>19369</v>
      </c>
      <c r="N30" s="41">
        <f t="shared" si="23"/>
        <v>1455776100</v>
      </c>
      <c r="O30" s="41">
        <f t="shared" si="23"/>
        <v>7963</v>
      </c>
      <c r="P30" s="41">
        <f t="shared" si="23"/>
        <v>815968692</v>
      </c>
      <c r="Q30" s="41">
        <f t="shared" si="23"/>
        <v>37013</v>
      </c>
      <c r="R30" s="41">
        <f t="shared" si="23"/>
        <v>3032668944</v>
      </c>
      <c r="S30" s="41">
        <f t="shared" si="23"/>
        <v>10</v>
      </c>
      <c r="T30" s="41">
        <f t="shared" si="23"/>
        <v>1160160</v>
      </c>
      <c r="U30" s="41">
        <f t="shared" si="23"/>
        <v>0</v>
      </c>
      <c r="V30" s="41">
        <f t="shared" si="23"/>
        <v>0</v>
      </c>
      <c r="W30" s="41">
        <f t="shared" si="23"/>
        <v>0</v>
      </c>
      <c r="X30" s="41">
        <f t="shared" si="23"/>
        <v>0</v>
      </c>
      <c r="Y30" s="41">
        <f t="shared" si="23"/>
        <v>270</v>
      </c>
      <c r="Z30" s="41">
        <f t="shared" si="23"/>
        <v>27305136</v>
      </c>
      <c r="AA30" s="41">
        <f>SUM(AA12:AA29)</f>
        <v>20</v>
      </c>
      <c r="AB30" s="41">
        <f>SUM(AB12:AB29)</f>
        <v>10788240</v>
      </c>
      <c r="AC30" s="41">
        <f>SUM(AC12:AC29)</f>
        <v>11525</v>
      </c>
      <c r="AD30" s="41">
        <f>SUM(AD12:AD29)</f>
        <v>3910769352</v>
      </c>
      <c r="AE30" s="41">
        <f t="shared" si="23"/>
        <v>0</v>
      </c>
      <c r="AF30" s="41">
        <f t="shared" si="23"/>
        <v>0</v>
      </c>
      <c r="AG30" s="41">
        <f t="shared" si="23"/>
        <v>4</v>
      </c>
      <c r="AH30" s="41">
        <f t="shared" si="23"/>
        <v>1248384</v>
      </c>
      <c r="AI30" s="41">
        <f t="shared" si="23"/>
        <v>20</v>
      </c>
      <c r="AJ30" s="41">
        <f t="shared" si="23"/>
        <v>10788240</v>
      </c>
      <c r="AK30" s="41">
        <f t="shared" si="23"/>
        <v>5988</v>
      </c>
      <c r="AL30" s="41">
        <f t="shared" si="23"/>
        <v>1929453324</v>
      </c>
      <c r="AM30" s="41">
        <f t="shared" si="23"/>
        <v>0</v>
      </c>
      <c r="AN30" s="41">
        <f t="shared" si="23"/>
        <v>0</v>
      </c>
      <c r="AO30" s="41">
        <f t="shared" si="23"/>
        <v>5479</v>
      </c>
      <c r="AP30" s="41">
        <f t="shared" si="23"/>
        <v>1957219524</v>
      </c>
      <c r="AQ30" s="41">
        <f t="shared" si="23"/>
        <v>0</v>
      </c>
      <c r="AR30" s="41">
        <f t="shared" si="23"/>
        <v>0</v>
      </c>
      <c r="AS30" s="41">
        <f t="shared" si="23"/>
        <v>0</v>
      </c>
      <c r="AT30" s="41">
        <f t="shared" si="23"/>
        <v>0</v>
      </c>
      <c r="AU30" s="41">
        <f t="shared" si="23"/>
        <v>0</v>
      </c>
      <c r="AV30" s="41">
        <f t="shared" si="23"/>
        <v>0</v>
      </c>
      <c r="AW30" s="41">
        <f t="shared" si="23"/>
        <v>54</v>
      </c>
      <c r="AX30" s="41">
        <f t="shared" si="23"/>
        <v>22848120</v>
      </c>
      <c r="AY30" s="41">
        <f>SUM(AY12:AY29)</f>
        <v>0</v>
      </c>
      <c r="AZ30" s="41">
        <f t="shared" ref="AZ30:BF30" si="24">SUM(AZ12:AZ29)</f>
        <v>0</v>
      </c>
      <c r="BA30" s="41">
        <f t="shared" si="24"/>
        <v>281</v>
      </c>
      <c r="BB30" s="41">
        <f t="shared" si="24"/>
        <v>0</v>
      </c>
      <c r="BC30" s="41">
        <f t="shared" si="24"/>
        <v>0</v>
      </c>
      <c r="BD30" s="41">
        <f t="shared" si="24"/>
        <v>0</v>
      </c>
      <c r="BE30" s="41">
        <f t="shared" si="24"/>
        <v>0</v>
      </c>
      <c r="BF30" s="41">
        <f t="shared" si="24"/>
        <v>35879736</v>
      </c>
      <c r="BG30" s="41">
        <f t="shared" si="23"/>
        <v>0</v>
      </c>
      <c r="BH30" s="41">
        <f t="shared" si="23"/>
        <v>0</v>
      </c>
      <c r="BI30" s="41">
        <f t="shared" si="23"/>
        <v>206</v>
      </c>
      <c r="BJ30" s="41">
        <f t="shared" si="23"/>
        <v>25471056</v>
      </c>
      <c r="BK30" s="41">
        <f t="shared" si="23"/>
        <v>0</v>
      </c>
      <c r="BL30" s="41">
        <f t="shared" si="23"/>
        <v>0</v>
      </c>
      <c r="BM30" s="41">
        <f t="shared" si="23"/>
        <v>75</v>
      </c>
      <c r="BN30" s="41">
        <f t="shared" si="23"/>
        <v>10408680</v>
      </c>
      <c r="BO30" s="41">
        <f t="shared" si="23"/>
        <v>0</v>
      </c>
      <c r="BP30" s="41">
        <f t="shared" si="23"/>
        <v>0</v>
      </c>
      <c r="BQ30" s="41">
        <f t="shared" si="23"/>
        <v>0</v>
      </c>
      <c r="BR30" s="41">
        <f t="shared" si="23"/>
        <v>0</v>
      </c>
      <c r="BS30" s="41">
        <f t="shared" si="23"/>
        <v>0</v>
      </c>
      <c r="BT30" s="41">
        <f t="shared" si="23"/>
        <v>0</v>
      </c>
      <c r="BU30" s="41">
        <f t="shared" si="23"/>
        <v>0</v>
      </c>
      <c r="BV30" s="41">
        <f t="shared" si="23"/>
        <v>0</v>
      </c>
      <c r="BW30" s="41">
        <f t="shared" si="23"/>
        <v>180</v>
      </c>
      <c r="BX30" s="41">
        <f t="shared" si="23"/>
        <v>7458480</v>
      </c>
      <c r="BY30" s="41">
        <f t="shared" si="23"/>
        <v>62</v>
      </c>
      <c r="BZ30" s="41">
        <f t="shared" si="23"/>
        <v>3199968</v>
      </c>
      <c r="CA30" s="41">
        <f t="shared" si="23"/>
        <v>7172</v>
      </c>
      <c r="CB30" s="41">
        <f t="shared" ref="CB30:CY30" si="25">SUM(CB12:CB29)</f>
        <v>692781072</v>
      </c>
      <c r="CC30" s="41">
        <f t="shared" si="25"/>
        <v>25563</v>
      </c>
      <c r="CD30" s="41">
        <f t="shared" si="25"/>
        <v>3410700480</v>
      </c>
      <c r="CE30" s="41">
        <f t="shared" si="25"/>
        <v>7963</v>
      </c>
      <c r="CF30" s="41">
        <f t="shared" si="25"/>
        <v>815968692</v>
      </c>
      <c r="CG30" s="41">
        <f t="shared" si="25"/>
        <v>42567</v>
      </c>
      <c r="CH30" s="41">
        <f t="shared" si="25"/>
        <v>5000297148</v>
      </c>
      <c r="CI30" s="41">
        <f t="shared" si="25"/>
        <v>10</v>
      </c>
      <c r="CJ30" s="41">
        <f t="shared" si="25"/>
        <v>1160160</v>
      </c>
      <c r="CK30" s="41">
        <f t="shared" si="25"/>
        <v>0</v>
      </c>
      <c r="CL30" s="41">
        <f t="shared" si="25"/>
        <v>0</v>
      </c>
      <c r="CM30" s="41">
        <f t="shared" si="25"/>
        <v>0</v>
      </c>
      <c r="CN30" s="41">
        <f t="shared" si="25"/>
        <v>0</v>
      </c>
      <c r="CO30" s="41">
        <f t="shared" si="25"/>
        <v>324</v>
      </c>
      <c r="CP30" s="41">
        <f t="shared" si="25"/>
        <v>50153256</v>
      </c>
      <c r="CQ30" s="41">
        <f t="shared" si="25"/>
        <v>15325</v>
      </c>
      <c r="CR30" s="41">
        <f t="shared" si="25"/>
        <v>1517368404</v>
      </c>
      <c r="CS30" s="41">
        <f>SUM(CS12:CS29)</f>
        <v>15325</v>
      </c>
      <c r="CT30" s="41">
        <f t="shared" si="25"/>
        <v>68516</v>
      </c>
      <c r="CU30" s="41">
        <f t="shared" si="25"/>
        <v>8464350852</v>
      </c>
      <c r="CV30" s="41">
        <f t="shared" si="25"/>
        <v>83841</v>
      </c>
      <c r="CW30" s="75">
        <f t="shared" si="25"/>
        <v>9981719300</v>
      </c>
      <c r="CX30" s="41">
        <f t="shared" si="25"/>
        <v>9037125800</v>
      </c>
      <c r="CY30" s="41">
        <f t="shared" si="25"/>
        <v>944593500</v>
      </c>
      <c r="CZ30" s="76">
        <v>8584862.1000000015</v>
      </c>
      <c r="DA30" s="77">
        <f t="shared" si="4"/>
        <v>116.27116642910313</v>
      </c>
      <c r="DB30" s="78">
        <f>SUM(DB12:DB29)</f>
        <v>825861.39999999991</v>
      </c>
      <c r="DC30" s="79">
        <f>SUM(DC12:DC29)</f>
        <v>8793640.1999999993</v>
      </c>
      <c r="DD30" s="72">
        <f>SUM(DD12:DD29)</f>
        <v>825861400</v>
      </c>
      <c r="DE30" s="72">
        <f>SUM(DE12:DE29)</f>
        <v>9155857.8999999985</v>
      </c>
      <c r="DF30" s="76">
        <f>SUM(DF12:DF29)</f>
        <v>1188079100</v>
      </c>
      <c r="DG30" s="73">
        <f t="shared" si="20"/>
        <v>-118732099.99999809</v>
      </c>
    </row>
    <row r="31" spans="1:112" ht="12.75" customHeight="1" x14ac:dyDescent="0.2">
      <c r="CT31" s="45"/>
      <c r="CU31" s="45"/>
      <c r="CV31" s="45"/>
      <c r="CW31" s="80">
        <f>Расчет_гр.общеразв.напрв.!FL30+Расчет_гр.компен.направ.!GF30+Расчет_гр.комбинир.напрв.!IN30</f>
        <v>9981719256</v>
      </c>
      <c r="CX31" s="81">
        <v>9037125400</v>
      </c>
      <c r="CY31" s="82"/>
      <c r="CZ31" s="45"/>
      <c r="DA31" s="45"/>
      <c r="DB31" s="83"/>
      <c r="DC31" s="83"/>
      <c r="DD31" s="45"/>
      <c r="DE31" s="45"/>
      <c r="DF31" s="45"/>
      <c r="DG31" s="45"/>
      <c r="DH31" s="45"/>
    </row>
    <row r="32" spans="1:112" ht="12.75" customHeight="1" x14ac:dyDescent="0.2">
      <c r="CT32" s="45"/>
      <c r="CU32" s="45"/>
      <c r="CV32" s="45"/>
      <c r="CW32" s="45"/>
      <c r="CX32" s="45"/>
      <c r="CY32" s="45"/>
      <c r="CZ32" s="45"/>
      <c r="DA32" s="45"/>
      <c r="DB32" s="84"/>
      <c r="DC32" s="84"/>
      <c r="DD32" s="45"/>
      <c r="DE32" s="45"/>
      <c r="DF32" s="45"/>
      <c r="DG32" s="45"/>
      <c r="DH32" s="45"/>
    </row>
    <row r="33" spans="6:112" ht="12.75" customHeight="1" x14ac:dyDescent="0.2">
      <c r="CT33" s="45"/>
      <c r="CU33" s="45"/>
      <c r="CV33" s="45"/>
      <c r="CW33" s="83"/>
      <c r="CX33" s="83"/>
      <c r="CY33" s="83"/>
      <c r="CZ33" s="83"/>
      <c r="DA33" s="83"/>
      <c r="DB33" s="83"/>
      <c r="DC33" s="83"/>
      <c r="DD33" s="83"/>
      <c r="DE33" s="83"/>
      <c r="DF33" s="45"/>
      <c r="DG33" s="45"/>
      <c r="DH33" s="45"/>
    </row>
    <row r="34" spans="6:112" ht="12.75" customHeight="1" x14ac:dyDescent="0.2">
      <c r="F34" s="85"/>
      <c r="AI34" s="45"/>
      <c r="BG34" s="45"/>
      <c r="CA34" s="45"/>
      <c r="CT34" s="45"/>
      <c r="CU34" s="45"/>
      <c r="CV34" s="45"/>
      <c r="CW34" s="86"/>
      <c r="CX34" s="86"/>
      <c r="CY34" s="86"/>
      <c r="CZ34" s="87">
        <v>0.91726261899999995</v>
      </c>
      <c r="DA34" s="83"/>
      <c r="DB34" s="84">
        <v>940669800</v>
      </c>
      <c r="DC34" s="84"/>
      <c r="DD34" s="83"/>
      <c r="DE34" s="88">
        <v>9037125400</v>
      </c>
      <c r="DF34" s="45"/>
      <c r="DG34" s="45"/>
      <c r="DH34" s="45"/>
    </row>
    <row r="35" spans="6:112" ht="12.75" customHeight="1" x14ac:dyDescent="0.2">
      <c r="CT35" s="45"/>
      <c r="CU35" s="45"/>
      <c r="CV35" s="45"/>
      <c r="CW35" s="83"/>
      <c r="CX35" s="83"/>
      <c r="CY35" s="83"/>
      <c r="CZ35" s="87">
        <f>DE34/CW30</f>
        <v>0.90536761537664157</v>
      </c>
      <c r="DA35" s="83"/>
      <c r="DB35" s="83"/>
      <c r="DC35" s="83"/>
      <c r="DD35" s="83"/>
      <c r="DE35" s="83"/>
      <c r="DF35" s="45"/>
      <c r="DG35" s="45"/>
      <c r="DH35" s="45"/>
    </row>
    <row r="36" spans="6:112" ht="12.75" customHeight="1" x14ac:dyDescent="0.2">
      <c r="CT36" s="45"/>
      <c r="CU36" s="45"/>
      <c r="CV36" s="45"/>
      <c r="CW36" s="83"/>
      <c r="CX36" s="83"/>
      <c r="CY36" s="83"/>
      <c r="CZ36" s="83"/>
      <c r="DA36" s="83"/>
      <c r="DB36" s="83"/>
      <c r="DC36" s="83"/>
      <c r="DD36" s="83"/>
      <c r="DE36" s="83"/>
      <c r="DF36" s="45"/>
      <c r="DG36" s="45"/>
      <c r="DH36" s="45"/>
    </row>
    <row r="37" spans="6:112" ht="12.75" customHeight="1" x14ac:dyDescent="0.2">
      <c r="CT37" s="45"/>
      <c r="CU37" s="45"/>
      <c r="CV37" s="45"/>
      <c r="CW37" s="83"/>
      <c r="CX37" s="83"/>
      <c r="CY37" s="83"/>
      <c r="CZ37" s="83"/>
      <c r="DA37" s="83"/>
      <c r="DB37" s="83"/>
      <c r="DC37" s="83"/>
      <c r="DD37" s="83"/>
      <c r="DE37" s="83"/>
      <c r="DF37" s="45"/>
      <c r="DG37" s="45"/>
      <c r="DH37" s="45"/>
    </row>
  </sheetData>
  <mergeCells count="135">
    <mergeCell ref="AE7:AF7"/>
    <mergeCell ref="AG7:AH7"/>
    <mergeCell ref="CO6:CP6"/>
    <mergeCell ref="CQ6:CR6"/>
    <mergeCell ref="CT6:CU6"/>
    <mergeCell ref="BO6:BP6"/>
    <mergeCell ref="AE6:AF6"/>
    <mergeCell ref="AG6:AH6"/>
    <mergeCell ref="AI6:AJ6"/>
    <mergeCell ref="AK6:AL6"/>
    <mergeCell ref="AM6:AN6"/>
    <mergeCell ref="AO6:AP6"/>
    <mergeCell ref="BK7:BL7"/>
    <mergeCell ref="BM7:BN7"/>
    <mergeCell ref="BO7:BP7"/>
    <mergeCell ref="BQ7:BR7"/>
    <mergeCell ref="BS7:BT7"/>
    <mergeCell ref="BU7:BV7"/>
    <mergeCell ref="AM7:AN7"/>
    <mergeCell ref="AO7:AP7"/>
    <mergeCell ref="AQ7:AR7"/>
    <mergeCell ref="AS7:AT7"/>
    <mergeCell ref="AU7:AV7"/>
    <mergeCell ref="AW7:AX7"/>
    <mergeCell ref="G7:H7"/>
    <mergeCell ref="I7:J7"/>
    <mergeCell ref="K7:L7"/>
    <mergeCell ref="M7:N7"/>
    <mergeCell ref="O7:P7"/>
    <mergeCell ref="Q7:R7"/>
    <mergeCell ref="CC6:CD6"/>
    <mergeCell ref="CE6:CF6"/>
    <mergeCell ref="CG6:CH6"/>
    <mergeCell ref="BQ6:BR6"/>
    <mergeCell ref="BS6:BT6"/>
    <mergeCell ref="BU6:BV6"/>
    <mergeCell ref="BW6:BX6"/>
    <mergeCell ref="BY6:BZ6"/>
    <mergeCell ref="CA6:CB6"/>
    <mergeCell ref="AW6:AX6"/>
    <mergeCell ref="BG6:BH6"/>
    <mergeCell ref="BI6:BJ6"/>
    <mergeCell ref="BK6:BL6"/>
    <mergeCell ref="BM6:BN6"/>
    <mergeCell ref="S7:T7"/>
    <mergeCell ref="U7:V7"/>
    <mergeCell ref="W7:X7"/>
    <mergeCell ref="Y7:Z7"/>
    <mergeCell ref="AI4:AL4"/>
    <mergeCell ref="G6:H6"/>
    <mergeCell ref="I6:J6"/>
    <mergeCell ref="K6:L6"/>
    <mergeCell ref="M6:N6"/>
    <mergeCell ref="O6:P6"/>
    <mergeCell ref="Q6:R6"/>
    <mergeCell ref="BW5:BZ5"/>
    <mergeCell ref="CA5:CD5"/>
    <mergeCell ref="G5:J5"/>
    <mergeCell ref="K5:N5"/>
    <mergeCell ref="O5:R5"/>
    <mergeCell ref="S5:V5"/>
    <mergeCell ref="W5:Z5"/>
    <mergeCell ref="AE5:AH5"/>
    <mergeCell ref="AI5:AL5"/>
    <mergeCell ref="AM5:AP5"/>
    <mergeCell ref="AQ5:AT5"/>
    <mergeCell ref="BA4:BB6"/>
    <mergeCell ref="AU5:AX5"/>
    <mergeCell ref="AQ6:AR6"/>
    <mergeCell ref="AS6:AT6"/>
    <mergeCell ref="AU6:AV6"/>
    <mergeCell ref="CI5:CL5"/>
    <mergeCell ref="CM5:CP5"/>
    <mergeCell ref="DD5:DE5"/>
    <mergeCell ref="CM4:CP4"/>
    <mergeCell ref="BC4:BD6"/>
    <mergeCell ref="BE4:BF6"/>
    <mergeCell ref="BG4:BJ4"/>
    <mergeCell ref="BK4:BN4"/>
    <mergeCell ref="BO4:BR4"/>
    <mergeCell ref="BS4:BV4"/>
    <mergeCell ref="BG5:BJ5"/>
    <mergeCell ref="BK5:BN5"/>
    <mergeCell ref="BO5:BR5"/>
    <mergeCell ref="BS5:BV5"/>
    <mergeCell ref="CE5:CH5"/>
    <mergeCell ref="CV6:CW6"/>
    <mergeCell ref="CI6:CJ6"/>
    <mergeCell ref="CK6:CL6"/>
    <mergeCell ref="CM6:CN6"/>
    <mergeCell ref="BW3:CP3"/>
    <mergeCell ref="CQ3:CW5"/>
    <mergeCell ref="CX3:CY5"/>
    <mergeCell ref="CZ3:CZ8"/>
    <mergeCell ref="DA3:DA8"/>
    <mergeCell ref="DC3:DC8"/>
    <mergeCell ref="BW4:BZ4"/>
    <mergeCell ref="CA4:CD4"/>
    <mergeCell ref="CE4:CH4"/>
    <mergeCell ref="CI4:CL4"/>
    <mergeCell ref="CM7:CN7"/>
    <mergeCell ref="CO7:CP7"/>
    <mergeCell ref="CQ7:CR7"/>
    <mergeCell ref="CT7:CU7"/>
    <mergeCell ref="CV7:CW7"/>
    <mergeCell ref="BW7:BX7"/>
    <mergeCell ref="BY7:BZ7"/>
    <mergeCell ref="CE7:CF7"/>
    <mergeCell ref="CG7:CH7"/>
    <mergeCell ref="CI7:CJ7"/>
    <mergeCell ref="CK7:CL7"/>
    <mergeCell ref="C1:R1"/>
    <mergeCell ref="A3:A7"/>
    <mergeCell ref="B3:B7"/>
    <mergeCell ref="C3:Z3"/>
    <mergeCell ref="AA3:AX3"/>
    <mergeCell ref="AY3:BV3"/>
    <mergeCell ref="C4:D6"/>
    <mergeCell ref="E4:F6"/>
    <mergeCell ref="G4:J4"/>
    <mergeCell ref="K4:N4"/>
    <mergeCell ref="O4:R4"/>
    <mergeCell ref="S4:V4"/>
    <mergeCell ref="W4:Z4"/>
    <mergeCell ref="AA4:AB6"/>
    <mergeCell ref="AC4:AD6"/>
    <mergeCell ref="AE4:AH4"/>
    <mergeCell ref="S6:T6"/>
    <mergeCell ref="U6:V6"/>
    <mergeCell ref="W6:X6"/>
    <mergeCell ref="Y6:Z6"/>
    <mergeCell ref="AM4:AP4"/>
    <mergeCell ref="AQ4:AT4"/>
    <mergeCell ref="AU4:AX4"/>
    <mergeCell ref="AY4:AZ6"/>
  </mergeCells>
  <pageMargins left="0.15748031496062992" right="0.15748031496062992" top="0.74803149606299213" bottom="0.74803149606299213" header="0.51181102362204722" footer="0.51181102362204722"/>
  <pageSetup paperSize="9" firstPageNumber="0" fitToWidth="8" orientation="landscape" horizontalDpi="300" verticalDpi="300" r:id="rId1"/>
  <headerFooter>
    <oddHeader>&amp;RРасчеты на реализацию программ дошкольного образования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AD22"/>
  <sheetViews>
    <sheetView zoomScaleNormal="100" workbookViewId="0">
      <pane xSplit="2" ySplit="11" topLeftCell="C12" activePane="bottomRight" state="frozen"/>
      <selection activeCell="I232" sqref="I232"/>
      <selection pane="topRight" activeCell="I232" sqref="I232"/>
      <selection pane="bottomLeft" activeCell="I232" sqref="I232"/>
      <selection pane="bottomRight" activeCell="I232" sqref="I232"/>
    </sheetView>
  </sheetViews>
  <sheetFormatPr defaultColWidth="9.109375" defaultRowHeight="13.2" x14ac:dyDescent="0.25"/>
  <cols>
    <col min="1" max="1" width="4.6640625" style="43" customWidth="1"/>
    <col min="2" max="2" width="19.44140625" style="44" customWidth="1"/>
    <col min="3" max="3" width="4.6640625" style="27" customWidth="1"/>
    <col min="4" max="4" width="9" style="27" customWidth="1"/>
    <col min="5" max="5" width="5.109375" style="27" bestFit="1" customWidth="1"/>
    <col min="6" max="6" width="9" style="27" customWidth="1"/>
    <col min="7" max="7" width="6" style="27" customWidth="1"/>
    <col min="8" max="8" width="10.6640625" style="27" customWidth="1"/>
    <col min="9" max="9" width="6.88671875" style="27" customWidth="1"/>
    <col min="10" max="10" width="12" style="27" customWidth="1"/>
    <col min="11" max="11" width="6" style="27" customWidth="1"/>
    <col min="12" max="12" width="10.6640625" style="27" customWidth="1"/>
    <col min="13" max="13" width="6.88671875" style="27" customWidth="1"/>
    <col min="14" max="14" width="12" style="27" customWidth="1"/>
    <col min="15" max="15" width="5.109375" style="27" bestFit="1" customWidth="1"/>
    <col min="16" max="16" width="9" style="27" customWidth="1"/>
    <col min="17" max="17" width="4.44140625" style="27" customWidth="1"/>
    <col min="18" max="18" width="7.6640625" style="27" bestFit="1" customWidth="1"/>
    <col min="19" max="19" width="4.44140625" style="27" customWidth="1"/>
    <col min="20" max="20" width="6.109375" style="27" bestFit="1" customWidth="1"/>
    <col min="21" max="21" width="4.6640625" style="27" customWidth="1"/>
    <col min="22" max="22" width="9.88671875" style="27" customWidth="1"/>
    <col min="23" max="27" width="9.109375" style="27"/>
    <col min="28" max="28" width="10.33203125" style="27" bestFit="1" customWidth="1"/>
    <col min="29" max="29" width="13" style="27" bestFit="1" customWidth="1"/>
    <col min="30" max="30" width="10.33203125" style="27" customWidth="1"/>
    <col min="31" max="16384" width="9.109375" style="27"/>
  </cols>
  <sheetData>
    <row r="1" spans="1:30" ht="67.5" customHeight="1" x14ac:dyDescent="0.25">
      <c r="A1" s="23"/>
      <c r="B1" s="24"/>
      <c r="C1" s="109" t="s">
        <v>134</v>
      </c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25"/>
      <c r="R1" s="25"/>
      <c r="S1" s="25"/>
      <c r="T1" s="25"/>
      <c r="U1" s="25"/>
      <c r="V1" s="25"/>
    </row>
    <row r="2" spans="1:30" ht="12.75" x14ac:dyDescent="0.2">
      <c r="A2" s="23"/>
      <c r="B2" s="2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30" s="28" customFormat="1" ht="10.199999999999999" x14ac:dyDescent="0.2">
      <c r="A3" s="102" t="s">
        <v>61</v>
      </c>
      <c r="B3" s="102"/>
      <c r="C3" s="102" t="s">
        <v>63</v>
      </c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30" t="s">
        <v>70</v>
      </c>
      <c r="X3" s="130"/>
      <c r="Y3" s="130"/>
      <c r="Z3" s="130"/>
      <c r="AA3" s="102" t="s">
        <v>94</v>
      </c>
      <c r="AB3" s="102"/>
      <c r="AC3" s="130" t="s">
        <v>135</v>
      </c>
      <c r="AD3" s="130"/>
    </row>
    <row r="4" spans="1:30" s="28" customFormat="1" ht="10.199999999999999" customHeight="1" x14ac:dyDescent="0.2">
      <c r="A4" s="102"/>
      <c r="B4" s="102"/>
      <c r="C4" s="102" t="s">
        <v>5</v>
      </c>
      <c r="D4" s="102"/>
      <c r="E4" s="102"/>
      <c r="F4" s="102"/>
      <c r="G4" s="102" t="s">
        <v>6</v>
      </c>
      <c r="H4" s="102"/>
      <c r="I4" s="102"/>
      <c r="J4" s="102"/>
      <c r="K4" s="102" t="s">
        <v>7</v>
      </c>
      <c r="L4" s="102"/>
      <c r="M4" s="102"/>
      <c r="N4" s="102"/>
      <c r="O4" s="102" t="s">
        <v>8</v>
      </c>
      <c r="P4" s="102"/>
      <c r="Q4" s="102"/>
      <c r="R4" s="102"/>
      <c r="S4" s="102" t="s">
        <v>9</v>
      </c>
      <c r="T4" s="102"/>
      <c r="U4" s="102"/>
      <c r="V4" s="102"/>
      <c r="W4" s="130"/>
      <c r="X4" s="130"/>
      <c r="Y4" s="130"/>
      <c r="Z4" s="130"/>
      <c r="AA4" s="102"/>
      <c r="AB4" s="102"/>
      <c r="AC4" s="130"/>
      <c r="AD4" s="130"/>
    </row>
    <row r="5" spans="1:30" s="28" customFormat="1" ht="22.95" customHeight="1" x14ac:dyDescent="0.2">
      <c r="A5" s="102"/>
      <c r="B5" s="102"/>
      <c r="C5" s="102" t="s">
        <v>66</v>
      </c>
      <c r="D5" s="102"/>
      <c r="E5" s="102"/>
      <c r="F5" s="102"/>
      <c r="G5" s="102" t="s">
        <v>67</v>
      </c>
      <c r="H5" s="102"/>
      <c r="I5" s="102"/>
      <c r="J5" s="102"/>
      <c r="K5" s="102" t="s">
        <v>12</v>
      </c>
      <c r="L5" s="102"/>
      <c r="M5" s="102"/>
      <c r="N5" s="102"/>
      <c r="O5" s="102" t="s">
        <v>68</v>
      </c>
      <c r="P5" s="102"/>
      <c r="Q5" s="102"/>
      <c r="R5" s="102"/>
      <c r="S5" s="102" t="s">
        <v>14</v>
      </c>
      <c r="T5" s="102"/>
      <c r="U5" s="102"/>
      <c r="V5" s="102"/>
      <c r="W5" s="130"/>
      <c r="X5" s="130"/>
      <c r="Y5" s="130"/>
      <c r="Z5" s="130"/>
      <c r="AA5" s="102"/>
      <c r="AB5" s="102"/>
      <c r="AC5" s="130"/>
      <c r="AD5" s="130"/>
    </row>
    <row r="6" spans="1:30" s="28" customFormat="1" ht="16.95" customHeight="1" x14ac:dyDescent="0.2">
      <c r="A6" s="102"/>
      <c r="B6" s="102"/>
      <c r="C6" s="102" t="s">
        <v>20</v>
      </c>
      <c r="D6" s="102"/>
      <c r="E6" s="102" t="s">
        <v>69</v>
      </c>
      <c r="F6" s="102"/>
      <c r="G6" s="102" t="s">
        <v>20</v>
      </c>
      <c r="H6" s="102"/>
      <c r="I6" s="102" t="s">
        <v>69</v>
      </c>
      <c r="J6" s="102"/>
      <c r="K6" s="102" t="s">
        <v>20</v>
      </c>
      <c r="L6" s="102"/>
      <c r="M6" s="102" t="s">
        <v>69</v>
      </c>
      <c r="N6" s="102"/>
      <c r="O6" s="102" t="s">
        <v>20</v>
      </c>
      <c r="P6" s="102"/>
      <c r="Q6" s="102" t="s">
        <v>69</v>
      </c>
      <c r="R6" s="102"/>
      <c r="S6" s="102" t="s">
        <v>20</v>
      </c>
      <c r="T6" s="102"/>
      <c r="U6" s="102" t="s">
        <v>69</v>
      </c>
      <c r="V6" s="102"/>
      <c r="W6" s="102" t="s">
        <v>20</v>
      </c>
      <c r="X6" s="102"/>
      <c r="Y6" s="102" t="s">
        <v>69</v>
      </c>
      <c r="Z6" s="102"/>
      <c r="AA6" s="102"/>
      <c r="AB6" s="102"/>
      <c r="AC6" s="130" t="s">
        <v>136</v>
      </c>
      <c r="AD6" s="130" t="s">
        <v>128</v>
      </c>
    </row>
    <row r="7" spans="1:30" s="28" customFormat="1" ht="15" hidden="1" customHeight="1" x14ac:dyDescent="0.2">
      <c r="A7" s="102"/>
      <c r="B7" s="102"/>
      <c r="C7" s="29">
        <v>19</v>
      </c>
      <c r="D7" s="29">
        <v>23</v>
      </c>
      <c r="E7" s="29">
        <v>19</v>
      </c>
      <c r="F7" s="29">
        <v>23</v>
      </c>
      <c r="G7" s="29">
        <v>19</v>
      </c>
      <c r="H7" s="29">
        <v>23</v>
      </c>
      <c r="I7" s="29">
        <v>19</v>
      </c>
      <c r="J7" s="29">
        <v>23</v>
      </c>
      <c r="K7" s="29">
        <v>19</v>
      </c>
      <c r="L7" s="29">
        <v>23</v>
      </c>
      <c r="M7" s="29">
        <v>15</v>
      </c>
      <c r="N7" s="29">
        <v>20</v>
      </c>
      <c r="O7" s="29">
        <v>15</v>
      </c>
      <c r="P7" s="29">
        <v>20</v>
      </c>
      <c r="Q7" s="29">
        <v>15</v>
      </c>
      <c r="R7" s="29">
        <v>20</v>
      </c>
      <c r="S7" s="29">
        <v>15</v>
      </c>
      <c r="T7" s="29">
        <v>20</v>
      </c>
      <c r="U7" s="29">
        <v>15</v>
      </c>
      <c r="V7" s="29">
        <v>20</v>
      </c>
      <c r="W7" s="29">
        <v>15</v>
      </c>
      <c r="X7" s="29">
        <v>20</v>
      </c>
      <c r="Y7" s="29">
        <v>15</v>
      </c>
      <c r="Z7" s="29">
        <v>20</v>
      </c>
      <c r="AA7" s="29">
        <v>15</v>
      </c>
      <c r="AB7" s="29">
        <v>20</v>
      </c>
      <c r="AC7" s="130"/>
      <c r="AD7" s="130"/>
    </row>
    <row r="8" spans="1:30" s="33" customFormat="1" ht="23.4" customHeight="1" x14ac:dyDescent="0.2">
      <c r="A8" s="32"/>
      <c r="B8" s="32"/>
      <c r="C8" s="32" t="s">
        <v>71</v>
      </c>
      <c r="D8" s="32" t="s">
        <v>72</v>
      </c>
      <c r="E8" s="32" t="s">
        <v>71</v>
      </c>
      <c r="F8" s="32" t="s">
        <v>72</v>
      </c>
      <c r="G8" s="32" t="s">
        <v>71</v>
      </c>
      <c r="H8" s="32" t="s">
        <v>72</v>
      </c>
      <c r="I8" s="32" t="s">
        <v>71</v>
      </c>
      <c r="J8" s="32" t="s">
        <v>72</v>
      </c>
      <c r="K8" s="32" t="s">
        <v>71</v>
      </c>
      <c r="L8" s="32" t="s">
        <v>72</v>
      </c>
      <c r="M8" s="32" t="s">
        <v>71</v>
      </c>
      <c r="N8" s="32" t="s">
        <v>72</v>
      </c>
      <c r="O8" s="32" t="s">
        <v>71</v>
      </c>
      <c r="P8" s="32" t="s">
        <v>72</v>
      </c>
      <c r="Q8" s="32" t="s">
        <v>71</v>
      </c>
      <c r="R8" s="32" t="s">
        <v>72</v>
      </c>
      <c r="S8" s="32" t="s">
        <v>71</v>
      </c>
      <c r="T8" s="32" t="s">
        <v>72</v>
      </c>
      <c r="U8" s="32" t="s">
        <v>71</v>
      </c>
      <c r="V8" s="32" t="s">
        <v>72</v>
      </c>
      <c r="W8" s="32" t="s">
        <v>71</v>
      </c>
      <c r="X8" s="32" t="s">
        <v>72</v>
      </c>
      <c r="Y8" s="32" t="s">
        <v>71</v>
      </c>
      <c r="Z8" s="32" t="s">
        <v>72</v>
      </c>
      <c r="AA8" s="32" t="s">
        <v>71</v>
      </c>
      <c r="AB8" s="32" t="s">
        <v>72</v>
      </c>
      <c r="AC8" s="130"/>
      <c r="AD8" s="130"/>
    </row>
    <row r="9" spans="1:30" s="28" customFormat="1" ht="13.95" customHeight="1" x14ac:dyDescent="0.2">
      <c r="A9" s="89">
        <v>3</v>
      </c>
      <c r="B9" s="5" t="s">
        <v>73</v>
      </c>
      <c r="C9" s="90"/>
      <c r="D9" s="90">
        <f>'Норматив '!$E$583</f>
        <v>3453</v>
      </c>
      <c r="E9" s="90"/>
      <c r="F9" s="90">
        <f>'Норматив '!$E$584</f>
        <v>2804</v>
      </c>
      <c r="G9" s="90"/>
      <c r="H9" s="90">
        <f>'Норматив '!$F$583</f>
        <v>7251</v>
      </c>
      <c r="I9" s="90"/>
      <c r="J9" s="90">
        <f>'Норматив '!$F$584</f>
        <v>5888</v>
      </c>
      <c r="K9" s="90"/>
      <c r="L9" s="90">
        <f>'Норматив '!$G$583</f>
        <v>8286</v>
      </c>
      <c r="M9" s="90"/>
      <c r="N9" s="90">
        <f>'Норматив '!$G$584</f>
        <v>6729</v>
      </c>
      <c r="O9" s="90"/>
      <c r="P9" s="90">
        <f>'Норматив '!$H$583</f>
        <v>9668</v>
      </c>
      <c r="Q9" s="90"/>
      <c r="R9" s="90">
        <f>'Норматив '!$I$584</f>
        <v>7850</v>
      </c>
      <c r="S9" s="90"/>
      <c r="T9" s="90">
        <f>'Норматив '!$H$583</f>
        <v>9668</v>
      </c>
      <c r="U9" s="90"/>
      <c r="V9" s="90">
        <f>'Норматив '!$I$584</f>
        <v>7850</v>
      </c>
      <c r="W9" s="90"/>
      <c r="X9" s="90"/>
      <c r="Y9" s="90"/>
      <c r="Z9" s="90"/>
      <c r="AA9" s="91"/>
      <c r="AB9" s="91"/>
      <c r="AC9" s="91"/>
      <c r="AD9" s="91"/>
    </row>
    <row r="10" spans="1:30" s="28" customFormat="1" ht="13.2" hidden="1" customHeight="1" x14ac:dyDescent="0.2">
      <c r="A10" s="89">
        <v>5</v>
      </c>
      <c r="B10" s="5" t="s">
        <v>74</v>
      </c>
      <c r="C10" s="90"/>
      <c r="D10" s="90">
        <f>'Норматив '!$E$583</f>
        <v>3453</v>
      </c>
      <c r="E10" s="90"/>
      <c r="F10" s="90">
        <f>'Норматив '!$E$584</f>
        <v>2804</v>
      </c>
      <c r="G10" s="90"/>
      <c r="H10" s="90">
        <f>'Норматив '!$F$583</f>
        <v>7251</v>
      </c>
      <c r="I10" s="90"/>
      <c r="J10" s="90">
        <f>'Норматив '!$F$584</f>
        <v>5888</v>
      </c>
      <c r="K10" s="90"/>
      <c r="L10" s="90">
        <f>'Норматив '!$G$583</f>
        <v>8286</v>
      </c>
      <c r="M10" s="90"/>
      <c r="N10" s="90">
        <f>'Норматив '!$G$584</f>
        <v>6729</v>
      </c>
      <c r="O10" s="90"/>
      <c r="P10" s="90">
        <f>'Норматив '!$H$583</f>
        <v>9668</v>
      </c>
      <c r="Q10" s="90"/>
      <c r="R10" s="90">
        <f>'Норматив '!$I$584</f>
        <v>7850</v>
      </c>
      <c r="S10" s="90"/>
      <c r="T10" s="90">
        <f>'Норматив '!$H$583</f>
        <v>9668</v>
      </c>
      <c r="U10" s="90"/>
      <c r="V10" s="90">
        <f>'Норматив '!$I$584</f>
        <v>7850</v>
      </c>
      <c r="W10" s="90"/>
      <c r="X10" s="90">
        <f>'Норматив '!$H$583</f>
        <v>9668</v>
      </c>
      <c r="Y10" s="90"/>
      <c r="Z10" s="90">
        <f>'Норматив '!$I$584</f>
        <v>7850</v>
      </c>
      <c r="AA10" s="91"/>
      <c r="AB10" s="91"/>
      <c r="AC10" s="91"/>
      <c r="AD10" s="91"/>
    </row>
    <row r="11" spans="1:30" s="28" customFormat="1" ht="11.4" hidden="1" customHeight="1" x14ac:dyDescent="0.2">
      <c r="A11" s="89">
        <v>4</v>
      </c>
      <c r="B11" s="5" t="s">
        <v>75</v>
      </c>
      <c r="C11" s="90"/>
      <c r="D11" s="90">
        <f>'Норматив '!$E$583</f>
        <v>3453</v>
      </c>
      <c r="E11" s="90"/>
      <c r="F11" s="90">
        <f>'Норматив '!$E$584</f>
        <v>2804</v>
      </c>
      <c r="G11" s="90"/>
      <c r="H11" s="90">
        <f>'Норматив '!$F$583</f>
        <v>7251</v>
      </c>
      <c r="I11" s="90"/>
      <c r="J11" s="90">
        <f>'Норматив '!$F$584</f>
        <v>5888</v>
      </c>
      <c r="K11" s="90"/>
      <c r="L11" s="90">
        <f>'Норматив '!$G$583</f>
        <v>8286</v>
      </c>
      <c r="M11" s="90"/>
      <c r="N11" s="90">
        <f>'Норматив '!$G$584</f>
        <v>6729</v>
      </c>
      <c r="O11" s="90"/>
      <c r="P11" s="90">
        <f>'Норматив '!$H$583</f>
        <v>9668</v>
      </c>
      <c r="Q11" s="90"/>
      <c r="R11" s="90">
        <f>'Норматив '!$I$584</f>
        <v>7850</v>
      </c>
      <c r="S11" s="90"/>
      <c r="T11" s="90">
        <f>'Норматив '!$H$583</f>
        <v>9668</v>
      </c>
      <c r="U11" s="90"/>
      <c r="V11" s="90">
        <f>'Норматив '!$I$584</f>
        <v>7850</v>
      </c>
      <c r="W11" s="90"/>
      <c r="X11" s="90">
        <f>'Норматив '!$H$583</f>
        <v>9668</v>
      </c>
      <c r="Y11" s="90"/>
      <c r="Z11" s="90">
        <f>'Норматив '!$I$584</f>
        <v>7850</v>
      </c>
      <c r="AA11" s="91"/>
      <c r="AB11" s="91"/>
      <c r="AC11" s="91"/>
      <c r="AD11" s="91"/>
    </row>
    <row r="12" spans="1:30" s="22" customFormat="1" ht="12.75" customHeight="1" x14ac:dyDescent="0.2">
      <c r="A12" s="30">
        <v>1</v>
      </c>
      <c r="B12" s="38" t="s">
        <v>137</v>
      </c>
      <c r="C12" s="90"/>
      <c r="D12" s="90">
        <f>C12*D$9*3+C12*D$10*5+C12*D$11*4</f>
        <v>0</v>
      </c>
      <c r="E12" s="90"/>
      <c r="F12" s="90">
        <f>E12*F$9*3+E12*F$10*5+E12*F$11*4</f>
        <v>0</v>
      </c>
      <c r="G12" s="90"/>
      <c r="H12" s="90">
        <f>G12*H$9*3+G12*H$10*5+G12*H$11*4</f>
        <v>0</v>
      </c>
      <c r="I12" s="90"/>
      <c r="J12" s="90">
        <f>I12*J$9*3+I12*J$10*5+I12*J$11*4</f>
        <v>0</v>
      </c>
      <c r="K12" s="90"/>
      <c r="L12" s="90">
        <f>K12*L$9*3+K12*L$10*5+K12*L$11*4</f>
        <v>0</v>
      </c>
      <c r="M12" s="90"/>
      <c r="N12" s="90">
        <f>M12*N$9*3+M12*N$10*5+M12*N$11*4</f>
        <v>0</v>
      </c>
      <c r="O12" s="90">
        <v>13</v>
      </c>
      <c r="P12" s="90">
        <f>O12*P$9*3+O12*P$10*5+O12*P$11*4</f>
        <v>1508208</v>
      </c>
      <c r="Q12" s="90">
        <v>10</v>
      </c>
      <c r="R12" s="90">
        <f>Q12*R$9*3+Q12*R$10*5+Q12*R$11*4</f>
        <v>942000</v>
      </c>
      <c r="S12" s="90"/>
      <c r="T12" s="90">
        <f>S12*T$9*3+S12*T$10*5+S12*T$11*4</f>
        <v>0</v>
      </c>
      <c r="U12" s="90"/>
      <c r="V12" s="90">
        <f>U12*V$9*3+U12*V$10*5+U12*V$11*4</f>
        <v>0</v>
      </c>
      <c r="W12" s="90">
        <f>C12+G12+K12+O12+S12</f>
        <v>13</v>
      </c>
      <c r="X12" s="90">
        <f t="shared" ref="X12:Z14" si="0">D12+H12+L12+P12+T12</f>
        <v>1508208</v>
      </c>
      <c r="Y12" s="90">
        <f t="shared" si="0"/>
        <v>10</v>
      </c>
      <c r="Z12" s="90">
        <f t="shared" si="0"/>
        <v>942000</v>
      </c>
      <c r="AA12" s="92">
        <f>W12+Y12</f>
        <v>23</v>
      </c>
      <c r="AB12" s="92">
        <f>ROUND(X12+Z12,-2)</f>
        <v>2450200</v>
      </c>
      <c r="AC12" s="93">
        <f>ROUND($AC$16/$AB$15*AB12,-2)</f>
        <v>2060300</v>
      </c>
      <c r="AD12" s="92">
        <f>AB12-AC12</f>
        <v>389900</v>
      </c>
    </row>
    <row r="13" spans="1:30" s="22" customFormat="1" ht="12.6" customHeight="1" x14ac:dyDescent="0.2">
      <c r="A13" s="30">
        <v>2</v>
      </c>
      <c r="B13" s="38" t="s">
        <v>138</v>
      </c>
      <c r="C13" s="90"/>
      <c r="D13" s="90">
        <f>C13*D$9*3+C13*D$10*5+C13*D$11*4</f>
        <v>0</v>
      </c>
      <c r="E13" s="90"/>
      <c r="F13" s="90">
        <f>E13*F$9*3+E13*F$10*5+E13*F$11*4</f>
        <v>0</v>
      </c>
      <c r="G13" s="90">
        <v>30</v>
      </c>
      <c r="H13" s="90">
        <f>G13*H$9*3+G13*H$10*5+G13*H$11*4</f>
        <v>2610360</v>
      </c>
      <c r="I13" s="90">
        <v>10</v>
      </c>
      <c r="J13" s="90">
        <f>I13*J$9*3+I13*J$10*5+I13*J$11*4</f>
        <v>706560</v>
      </c>
      <c r="K13" s="90"/>
      <c r="L13" s="90">
        <f>K13*L$9*3+K13*L$10*5+K13*L$11*4</f>
        <v>0</v>
      </c>
      <c r="M13" s="90"/>
      <c r="N13" s="90">
        <f>M13*N$9*3+M13*N$10*5+M13*N$11*4</f>
        <v>0</v>
      </c>
      <c r="O13" s="90"/>
      <c r="P13" s="90">
        <f>O13*P$9*3+O13*P$10*5+O13*P$11*4</f>
        <v>0</v>
      </c>
      <c r="Q13" s="90"/>
      <c r="R13" s="90">
        <f>Q13*R$9*3+Q13*R$10*5+Q13*R$11*4</f>
        <v>0</v>
      </c>
      <c r="S13" s="90"/>
      <c r="T13" s="90">
        <f>S13*T$9*3+S13*T$10*5+S13*T$11*4</f>
        <v>0</v>
      </c>
      <c r="U13" s="90"/>
      <c r="V13" s="90">
        <f>U13*V$9*3+U13*V$10*5+U13*V$11*4</f>
        <v>0</v>
      </c>
      <c r="W13" s="90">
        <f>C13+G13+K13+O13+S13</f>
        <v>30</v>
      </c>
      <c r="X13" s="90">
        <f t="shared" si="0"/>
        <v>2610360</v>
      </c>
      <c r="Y13" s="90">
        <f t="shared" si="0"/>
        <v>10</v>
      </c>
      <c r="Z13" s="90">
        <f t="shared" si="0"/>
        <v>706560</v>
      </c>
      <c r="AA13" s="92">
        <f>W13+Y13</f>
        <v>40</v>
      </c>
      <c r="AB13" s="92">
        <f>ROUND(X13+Z13,-2)</f>
        <v>3316900</v>
      </c>
      <c r="AC13" s="93">
        <f>ROUND($AC$16/$AB$15*AB13,-2)</f>
        <v>2789000</v>
      </c>
      <c r="AD13" s="92">
        <f>AB13-AC13</f>
        <v>527900</v>
      </c>
    </row>
    <row r="14" spans="1:30" s="22" customFormat="1" ht="12.6" customHeight="1" x14ac:dyDescent="0.2">
      <c r="A14" s="30">
        <v>3</v>
      </c>
      <c r="B14" s="38" t="s">
        <v>139</v>
      </c>
      <c r="C14" s="90"/>
      <c r="D14" s="90">
        <f>C14*D$9*3+C14*D$10*5+C14*D$11*4</f>
        <v>0</v>
      </c>
      <c r="E14" s="90"/>
      <c r="F14" s="90">
        <f>E14*F$9*3+E14*F$10*5+E14*F$11*4</f>
        <v>0</v>
      </c>
      <c r="G14" s="90"/>
      <c r="H14" s="90">
        <f>G14*H$9*3+G14*H$10*5+G14*H$11*4</f>
        <v>0</v>
      </c>
      <c r="I14" s="90"/>
      <c r="J14" s="90">
        <f>I14*J$9*3+I14*J$10*5+I14*J$11*4</f>
        <v>0</v>
      </c>
      <c r="K14" s="90">
        <v>15</v>
      </c>
      <c r="L14" s="90">
        <f>K14*L$9*3+K14*L$10*5+K14*L$11*4</f>
        <v>1491480</v>
      </c>
      <c r="M14" s="90">
        <v>10</v>
      </c>
      <c r="N14" s="90">
        <f>M14*N$9*3+M14*N$10*5+M14*N$11*4</f>
        <v>807480</v>
      </c>
      <c r="O14" s="90"/>
      <c r="P14" s="90">
        <f>O14*P$9*3+O14*P$10*5+O14*P$11*4</f>
        <v>0</v>
      </c>
      <c r="Q14" s="90"/>
      <c r="R14" s="90">
        <f>Q14*R$9*3+Q14*R$10*5+Q14*R$11*4</f>
        <v>0</v>
      </c>
      <c r="S14" s="90"/>
      <c r="T14" s="90">
        <f>S14*T$9*3+S14*T$10*5+S14*T$11*4</f>
        <v>0</v>
      </c>
      <c r="U14" s="90"/>
      <c r="V14" s="90">
        <f>U14*V$9*3+U14*V$10*5+U14*V$11*4</f>
        <v>0</v>
      </c>
      <c r="W14" s="90">
        <f>C14+G14+K14+O14+S14</f>
        <v>15</v>
      </c>
      <c r="X14" s="90">
        <f t="shared" si="0"/>
        <v>1491480</v>
      </c>
      <c r="Y14" s="90">
        <f t="shared" si="0"/>
        <v>10</v>
      </c>
      <c r="Z14" s="90">
        <f t="shared" si="0"/>
        <v>807480</v>
      </c>
      <c r="AA14" s="92">
        <f>W14+Y14</f>
        <v>25</v>
      </c>
      <c r="AB14" s="92">
        <f>ROUND(X14+Z14,-2)</f>
        <v>2299000</v>
      </c>
      <c r="AC14" s="93">
        <f>ROUND($AC$16/$AB$15*AB14,-2)</f>
        <v>1933100</v>
      </c>
      <c r="AD14" s="92">
        <f>AB14-AC14</f>
        <v>365900</v>
      </c>
    </row>
    <row r="15" spans="1:30" s="42" customFormat="1" ht="10.199999999999999" x14ac:dyDescent="0.2">
      <c r="A15" s="94">
        <v>2019</v>
      </c>
      <c r="B15" s="40" t="s">
        <v>94</v>
      </c>
      <c r="C15" s="95">
        <f t="shared" ref="C15:AB15" si="1">SUM(C12:C14)</f>
        <v>0</v>
      </c>
      <c r="D15" s="95">
        <f t="shared" si="1"/>
        <v>0</v>
      </c>
      <c r="E15" s="95">
        <f t="shared" si="1"/>
        <v>0</v>
      </c>
      <c r="F15" s="95">
        <f t="shared" si="1"/>
        <v>0</v>
      </c>
      <c r="G15" s="95">
        <f t="shared" si="1"/>
        <v>30</v>
      </c>
      <c r="H15" s="95">
        <f t="shared" si="1"/>
        <v>2610360</v>
      </c>
      <c r="I15" s="95">
        <f t="shared" si="1"/>
        <v>10</v>
      </c>
      <c r="J15" s="95">
        <f t="shared" si="1"/>
        <v>706560</v>
      </c>
      <c r="K15" s="95">
        <f t="shared" si="1"/>
        <v>15</v>
      </c>
      <c r="L15" s="95">
        <f t="shared" si="1"/>
        <v>1491480</v>
      </c>
      <c r="M15" s="95">
        <f t="shared" si="1"/>
        <v>10</v>
      </c>
      <c r="N15" s="95">
        <f t="shared" si="1"/>
        <v>807480</v>
      </c>
      <c r="O15" s="95">
        <f t="shared" si="1"/>
        <v>13</v>
      </c>
      <c r="P15" s="95">
        <f t="shared" si="1"/>
        <v>1508208</v>
      </c>
      <c r="Q15" s="95">
        <f t="shared" si="1"/>
        <v>10</v>
      </c>
      <c r="R15" s="95">
        <f t="shared" si="1"/>
        <v>942000</v>
      </c>
      <c r="S15" s="95">
        <f t="shared" si="1"/>
        <v>0</v>
      </c>
      <c r="T15" s="95">
        <f t="shared" si="1"/>
        <v>0</v>
      </c>
      <c r="U15" s="95">
        <f t="shared" si="1"/>
        <v>0</v>
      </c>
      <c r="V15" s="95">
        <f t="shared" si="1"/>
        <v>0</v>
      </c>
      <c r="W15" s="95">
        <f t="shared" si="1"/>
        <v>58</v>
      </c>
      <c r="X15" s="95">
        <f t="shared" si="1"/>
        <v>5610048</v>
      </c>
      <c r="Y15" s="95">
        <f t="shared" si="1"/>
        <v>30</v>
      </c>
      <c r="Z15" s="95">
        <f t="shared" si="1"/>
        <v>2456040</v>
      </c>
      <c r="AA15" s="95">
        <f t="shared" si="1"/>
        <v>88</v>
      </c>
      <c r="AB15" s="95">
        <f t="shared" si="1"/>
        <v>8066100</v>
      </c>
      <c r="AC15" s="93">
        <f>ROUND($AC$16/$AB$15*AB15,-2)</f>
        <v>6782400</v>
      </c>
      <c r="AD15" s="95">
        <f>SUM(AD12:AD14)</f>
        <v>1283700</v>
      </c>
    </row>
    <row r="16" spans="1:30" ht="12.75" customHeight="1" x14ac:dyDescent="0.2">
      <c r="AB16" s="28"/>
      <c r="AC16" s="96">
        <v>6782400</v>
      </c>
      <c r="AD16" s="28"/>
    </row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</sheetData>
  <mergeCells count="31">
    <mergeCell ref="AC6:AC8"/>
    <mergeCell ref="AD6:AD8"/>
    <mergeCell ref="AC3:AD5"/>
    <mergeCell ref="C4:F4"/>
    <mergeCell ref="G4:J4"/>
    <mergeCell ref="K4:N4"/>
    <mergeCell ref="O4:R4"/>
    <mergeCell ref="S4:V4"/>
    <mergeCell ref="C5:F5"/>
    <mergeCell ref="G5:J5"/>
    <mergeCell ref="K5:N5"/>
    <mergeCell ref="O5:R5"/>
    <mergeCell ref="AA3:AB6"/>
    <mergeCell ref="I6:J6"/>
    <mergeCell ref="K6:L6"/>
    <mergeCell ref="M6:N6"/>
    <mergeCell ref="O6:P6"/>
    <mergeCell ref="Q6:R6"/>
    <mergeCell ref="C1:P1"/>
    <mergeCell ref="A3:A7"/>
    <mergeCell ref="B3:B7"/>
    <mergeCell ref="C3:V3"/>
    <mergeCell ref="W3:Z5"/>
    <mergeCell ref="S5:V5"/>
    <mergeCell ref="C6:D6"/>
    <mergeCell ref="E6:F6"/>
    <mergeCell ref="G6:H6"/>
    <mergeCell ref="S6:T6"/>
    <mergeCell ref="U6:V6"/>
    <mergeCell ref="W6:X6"/>
    <mergeCell ref="Y6:Z6"/>
  </mergeCells>
  <pageMargins left="0.15748031496062992" right="0.15748031496062992" top="0.74803149606299213" bottom="0.74803149606299213" header="0.51181102362204722" footer="0.51181102362204722"/>
  <pageSetup paperSize="9" firstPageNumber="0" fitToWidth="7" orientation="landscape" horizontalDpi="300" verticalDpi="300" r:id="rId1"/>
  <headerFooter>
    <oddHeader>&amp;RРасчеты на реализацию программ дошкольного образования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AL26"/>
  <sheetViews>
    <sheetView zoomScaleNormal="100" workbookViewId="0">
      <pane xSplit="2" ySplit="11" topLeftCell="C12" activePane="bottomRight" state="frozen"/>
      <selection activeCell="I232" sqref="I232"/>
      <selection pane="topRight" activeCell="I232" sqref="I232"/>
      <selection pane="bottomLeft" activeCell="I232" sqref="I232"/>
      <selection pane="bottomRight" activeCell="I12" sqref="I12"/>
    </sheetView>
  </sheetViews>
  <sheetFormatPr defaultColWidth="9.109375" defaultRowHeight="13.2" x14ac:dyDescent="0.25"/>
  <cols>
    <col min="1" max="1" width="4.6640625" style="43" customWidth="1"/>
    <col min="2" max="2" width="21.88671875" style="44" customWidth="1"/>
    <col min="3" max="3" width="9.44140625" style="27" customWidth="1"/>
    <col min="4" max="4" width="10.33203125" style="27" customWidth="1"/>
    <col min="5" max="5" width="7.88671875" style="27" customWidth="1"/>
    <col min="6" max="6" width="9.6640625" style="27" customWidth="1"/>
    <col min="7" max="7" width="6" style="27" customWidth="1"/>
    <col min="8" max="8" width="10.6640625" style="27" bestFit="1" customWidth="1"/>
    <col min="9" max="9" width="8.33203125" style="27" customWidth="1"/>
    <col min="10" max="10" width="12.33203125" style="27" customWidth="1"/>
    <col min="11" max="11" width="6" style="27" customWidth="1"/>
    <col min="12" max="12" width="10.6640625" style="27" customWidth="1"/>
    <col min="13" max="13" width="6.88671875" style="27" customWidth="1"/>
    <col min="14" max="14" width="12" style="27" customWidth="1"/>
    <col min="15" max="15" width="5.109375" style="27" hidden="1" customWidth="1"/>
    <col min="16" max="16" width="9" style="27" hidden="1" customWidth="1"/>
    <col min="17" max="17" width="5.109375" style="27" hidden="1" customWidth="1"/>
    <col min="18" max="18" width="9.88671875" style="27" hidden="1" customWidth="1"/>
    <col min="19" max="19" width="5.109375" style="27" hidden="1" customWidth="1"/>
    <col min="20" max="20" width="9" style="27" hidden="1" customWidth="1"/>
    <col min="21" max="21" width="5.109375" style="27" hidden="1" customWidth="1"/>
    <col min="22" max="22" width="9.88671875" style="27" hidden="1" customWidth="1"/>
    <col min="23" max="30" width="9.88671875" style="27" customWidth="1"/>
    <col min="31" max="31" width="9.109375" style="27"/>
    <col min="32" max="32" width="9.88671875" style="27" bestFit="1" customWidth="1"/>
    <col min="33" max="33" width="9.109375" style="27"/>
    <col min="34" max="34" width="9.88671875" style="27" bestFit="1" customWidth="1"/>
    <col min="35" max="35" width="9.109375" style="27"/>
    <col min="36" max="36" width="9.88671875" style="27" bestFit="1" customWidth="1"/>
    <col min="37" max="37" width="12.5546875" style="27" customWidth="1"/>
    <col min="38" max="38" width="11.88671875" style="27" customWidth="1"/>
    <col min="39" max="16384" width="9.109375" style="27"/>
  </cols>
  <sheetData>
    <row r="1" spans="1:38" ht="64.5" customHeight="1" x14ac:dyDescent="0.25">
      <c r="A1" s="23"/>
      <c r="B1" s="24"/>
      <c r="C1" s="109" t="s">
        <v>140</v>
      </c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8" ht="12.75" x14ac:dyDescent="0.2">
      <c r="A2" s="23"/>
      <c r="B2" s="2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8" s="28" customFormat="1" ht="45" customHeight="1" x14ac:dyDescent="0.2">
      <c r="A3" s="110" t="s">
        <v>61</v>
      </c>
      <c r="B3" s="102"/>
      <c r="C3" s="102" t="s">
        <v>63</v>
      </c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 t="s">
        <v>97</v>
      </c>
      <c r="X3" s="102"/>
      <c r="Y3" s="102"/>
      <c r="Z3" s="102"/>
      <c r="AA3" s="102"/>
      <c r="AB3" s="102"/>
      <c r="AC3" s="102"/>
      <c r="AD3" s="102"/>
      <c r="AE3" s="130" t="s">
        <v>70</v>
      </c>
      <c r="AF3" s="130"/>
      <c r="AG3" s="130"/>
      <c r="AH3" s="130"/>
      <c r="AI3" s="102" t="s">
        <v>94</v>
      </c>
      <c r="AJ3" s="102"/>
      <c r="AK3" s="130" t="s">
        <v>135</v>
      </c>
      <c r="AL3" s="130"/>
    </row>
    <row r="4" spans="1:38" s="28" customFormat="1" ht="10.199999999999999" customHeight="1" x14ac:dyDescent="0.2">
      <c r="A4" s="110"/>
      <c r="B4" s="102"/>
      <c r="C4" s="102" t="s">
        <v>5</v>
      </c>
      <c r="D4" s="102"/>
      <c r="E4" s="102"/>
      <c r="F4" s="102"/>
      <c r="G4" s="102" t="s">
        <v>6</v>
      </c>
      <c r="H4" s="102"/>
      <c r="I4" s="102"/>
      <c r="J4" s="102"/>
      <c r="K4" s="102" t="s">
        <v>7</v>
      </c>
      <c r="L4" s="102"/>
      <c r="M4" s="102"/>
      <c r="N4" s="102"/>
      <c r="O4" s="102" t="s">
        <v>8</v>
      </c>
      <c r="P4" s="102"/>
      <c r="Q4" s="102"/>
      <c r="R4" s="102"/>
      <c r="S4" s="102" t="s">
        <v>9</v>
      </c>
      <c r="T4" s="102"/>
      <c r="U4" s="102"/>
      <c r="V4" s="102"/>
      <c r="W4" s="102" t="s">
        <v>6</v>
      </c>
      <c r="X4" s="102"/>
      <c r="Y4" s="102"/>
      <c r="Z4" s="102"/>
      <c r="AA4" s="102" t="s">
        <v>7</v>
      </c>
      <c r="AB4" s="102"/>
      <c r="AC4" s="102"/>
      <c r="AD4" s="102"/>
      <c r="AE4" s="130"/>
      <c r="AF4" s="130"/>
      <c r="AG4" s="130"/>
      <c r="AH4" s="130"/>
      <c r="AI4" s="102"/>
      <c r="AJ4" s="102"/>
      <c r="AK4" s="130"/>
      <c r="AL4" s="130"/>
    </row>
    <row r="5" spans="1:38" s="28" customFormat="1" ht="22.95" customHeight="1" x14ac:dyDescent="0.2">
      <c r="A5" s="110"/>
      <c r="B5" s="102"/>
      <c r="C5" s="102" t="s">
        <v>66</v>
      </c>
      <c r="D5" s="102"/>
      <c r="E5" s="102"/>
      <c r="F5" s="102"/>
      <c r="G5" s="102" t="s">
        <v>67</v>
      </c>
      <c r="H5" s="102"/>
      <c r="I5" s="102"/>
      <c r="J5" s="102"/>
      <c r="K5" s="102" t="s">
        <v>12</v>
      </c>
      <c r="L5" s="102"/>
      <c r="M5" s="102"/>
      <c r="N5" s="102"/>
      <c r="O5" s="102" t="s">
        <v>68</v>
      </c>
      <c r="P5" s="102"/>
      <c r="Q5" s="102"/>
      <c r="R5" s="102"/>
      <c r="S5" s="102" t="s">
        <v>14</v>
      </c>
      <c r="T5" s="102"/>
      <c r="U5" s="102"/>
      <c r="V5" s="102"/>
      <c r="W5" s="102" t="s">
        <v>67</v>
      </c>
      <c r="X5" s="102"/>
      <c r="Y5" s="102"/>
      <c r="Z5" s="102"/>
      <c r="AA5" s="102" t="s">
        <v>12</v>
      </c>
      <c r="AB5" s="102"/>
      <c r="AC5" s="102"/>
      <c r="AD5" s="102"/>
      <c r="AE5" s="130"/>
      <c r="AF5" s="130"/>
      <c r="AG5" s="130"/>
      <c r="AH5" s="130"/>
      <c r="AI5" s="102"/>
      <c r="AJ5" s="102"/>
      <c r="AK5" s="130"/>
      <c r="AL5" s="130"/>
    </row>
    <row r="6" spans="1:38" s="28" customFormat="1" ht="16.95" customHeight="1" x14ac:dyDescent="0.2">
      <c r="A6" s="110"/>
      <c r="B6" s="102"/>
      <c r="C6" s="102" t="s">
        <v>20</v>
      </c>
      <c r="D6" s="102"/>
      <c r="E6" s="102" t="s">
        <v>69</v>
      </c>
      <c r="F6" s="102"/>
      <c r="G6" s="102" t="s">
        <v>20</v>
      </c>
      <c r="H6" s="102"/>
      <c r="I6" s="102" t="s">
        <v>69</v>
      </c>
      <c r="J6" s="102"/>
      <c r="K6" s="102" t="s">
        <v>20</v>
      </c>
      <c r="L6" s="102"/>
      <c r="M6" s="102" t="s">
        <v>69</v>
      </c>
      <c r="N6" s="102"/>
      <c r="O6" s="102" t="s">
        <v>20</v>
      </c>
      <c r="P6" s="102"/>
      <c r="Q6" s="102" t="s">
        <v>69</v>
      </c>
      <c r="R6" s="102"/>
      <c r="S6" s="102" t="s">
        <v>20</v>
      </c>
      <c r="T6" s="102"/>
      <c r="U6" s="102" t="s">
        <v>69</v>
      </c>
      <c r="V6" s="102"/>
      <c r="W6" s="102" t="s">
        <v>20</v>
      </c>
      <c r="X6" s="102"/>
      <c r="Y6" s="102" t="s">
        <v>69</v>
      </c>
      <c r="Z6" s="102"/>
      <c r="AA6" s="102" t="s">
        <v>20</v>
      </c>
      <c r="AB6" s="102"/>
      <c r="AC6" s="102" t="s">
        <v>69</v>
      </c>
      <c r="AD6" s="102"/>
      <c r="AE6" s="102" t="s">
        <v>20</v>
      </c>
      <c r="AF6" s="102"/>
      <c r="AG6" s="102" t="s">
        <v>69</v>
      </c>
      <c r="AH6" s="102"/>
      <c r="AI6" s="102"/>
      <c r="AJ6" s="102"/>
      <c r="AK6" s="130" t="s">
        <v>136</v>
      </c>
      <c r="AL6" s="130" t="s">
        <v>128</v>
      </c>
    </row>
    <row r="7" spans="1:38" s="28" customFormat="1" ht="15" hidden="1" customHeight="1" x14ac:dyDescent="0.2">
      <c r="A7" s="110"/>
      <c r="B7" s="102"/>
      <c r="C7" s="29">
        <v>19</v>
      </c>
      <c r="D7" s="29">
        <v>23</v>
      </c>
      <c r="E7" s="29">
        <v>19</v>
      </c>
      <c r="F7" s="29">
        <v>23</v>
      </c>
      <c r="G7" s="29">
        <v>19</v>
      </c>
      <c r="H7" s="29">
        <v>23</v>
      </c>
      <c r="I7" s="29">
        <v>19</v>
      </c>
      <c r="J7" s="29">
        <v>23</v>
      </c>
      <c r="K7" s="29">
        <v>19</v>
      </c>
      <c r="L7" s="29">
        <v>23</v>
      </c>
      <c r="M7" s="29">
        <v>15</v>
      </c>
      <c r="N7" s="29">
        <v>20</v>
      </c>
      <c r="O7" s="29">
        <v>15</v>
      </c>
      <c r="P7" s="29">
        <v>20</v>
      </c>
      <c r="Q7" s="29">
        <v>15</v>
      </c>
      <c r="R7" s="29">
        <v>20</v>
      </c>
      <c r="S7" s="29">
        <v>15</v>
      </c>
      <c r="T7" s="29">
        <v>20</v>
      </c>
      <c r="U7" s="29">
        <v>15</v>
      </c>
      <c r="V7" s="29">
        <v>20</v>
      </c>
      <c r="W7" s="29">
        <v>19</v>
      </c>
      <c r="X7" s="29">
        <v>23</v>
      </c>
      <c r="Y7" s="29">
        <v>19</v>
      </c>
      <c r="Z7" s="29">
        <v>23</v>
      </c>
      <c r="AA7" s="29">
        <v>19</v>
      </c>
      <c r="AB7" s="29">
        <v>23</v>
      </c>
      <c r="AC7" s="29">
        <v>19</v>
      </c>
      <c r="AD7" s="29">
        <v>23</v>
      </c>
      <c r="AE7" s="29">
        <v>15</v>
      </c>
      <c r="AF7" s="29">
        <v>20</v>
      </c>
      <c r="AG7" s="29">
        <v>15</v>
      </c>
      <c r="AH7" s="29">
        <v>20</v>
      </c>
      <c r="AI7" s="29">
        <v>15</v>
      </c>
      <c r="AJ7" s="29">
        <v>20</v>
      </c>
      <c r="AK7" s="130"/>
      <c r="AL7" s="130"/>
    </row>
    <row r="8" spans="1:38" s="33" customFormat="1" ht="23.4" customHeight="1" x14ac:dyDescent="0.2">
      <c r="A8" s="31"/>
      <c r="B8" s="32"/>
      <c r="C8" s="32" t="s">
        <v>71</v>
      </c>
      <c r="D8" s="32" t="s">
        <v>72</v>
      </c>
      <c r="E8" s="32" t="s">
        <v>71</v>
      </c>
      <c r="F8" s="32" t="s">
        <v>72</v>
      </c>
      <c r="G8" s="32" t="s">
        <v>71</v>
      </c>
      <c r="H8" s="32" t="s">
        <v>72</v>
      </c>
      <c r="I8" s="32" t="s">
        <v>71</v>
      </c>
      <c r="J8" s="32" t="s">
        <v>72</v>
      </c>
      <c r="K8" s="32" t="s">
        <v>71</v>
      </c>
      <c r="L8" s="32" t="s">
        <v>72</v>
      </c>
      <c r="M8" s="32" t="s">
        <v>71</v>
      </c>
      <c r="N8" s="32" t="s">
        <v>72</v>
      </c>
      <c r="O8" s="32" t="s">
        <v>71</v>
      </c>
      <c r="P8" s="32" t="s">
        <v>72</v>
      </c>
      <c r="Q8" s="32" t="s">
        <v>71</v>
      </c>
      <c r="R8" s="32" t="s">
        <v>72</v>
      </c>
      <c r="S8" s="32" t="s">
        <v>71</v>
      </c>
      <c r="T8" s="32" t="s">
        <v>72</v>
      </c>
      <c r="U8" s="32" t="s">
        <v>71</v>
      </c>
      <c r="V8" s="32" t="s">
        <v>72</v>
      </c>
      <c r="W8" s="32" t="s">
        <v>71</v>
      </c>
      <c r="X8" s="32" t="s">
        <v>72</v>
      </c>
      <c r="Y8" s="32" t="s">
        <v>71</v>
      </c>
      <c r="Z8" s="32" t="s">
        <v>72</v>
      </c>
      <c r="AA8" s="32" t="s">
        <v>71</v>
      </c>
      <c r="AB8" s="32" t="s">
        <v>72</v>
      </c>
      <c r="AC8" s="32" t="s">
        <v>71</v>
      </c>
      <c r="AD8" s="32" t="s">
        <v>72</v>
      </c>
      <c r="AE8" s="32" t="s">
        <v>71</v>
      </c>
      <c r="AF8" s="32" t="s">
        <v>72</v>
      </c>
      <c r="AG8" s="32" t="s">
        <v>71</v>
      </c>
      <c r="AH8" s="32" t="s">
        <v>72</v>
      </c>
      <c r="AI8" s="32" t="s">
        <v>71</v>
      </c>
      <c r="AJ8" s="32" t="s">
        <v>72</v>
      </c>
      <c r="AK8" s="130"/>
      <c r="AL8" s="130"/>
    </row>
    <row r="9" spans="1:38" s="28" customFormat="1" ht="13.95" customHeight="1" x14ac:dyDescent="0.2">
      <c r="A9" s="34">
        <v>3</v>
      </c>
      <c r="B9" s="35" t="s">
        <v>73</v>
      </c>
      <c r="C9" s="36"/>
      <c r="D9" s="36">
        <f>'Норматив '!$E$583</f>
        <v>3453</v>
      </c>
      <c r="E9" s="36"/>
      <c r="F9" s="36">
        <f>'Норматив '!$E$584</f>
        <v>2804</v>
      </c>
      <c r="G9" s="36"/>
      <c r="H9" s="36">
        <f>'Норматив '!$F$583</f>
        <v>7251</v>
      </c>
      <c r="I9" s="36"/>
      <c r="J9" s="36">
        <f>'Норматив '!$F$584</f>
        <v>5888</v>
      </c>
      <c r="K9" s="36"/>
      <c r="L9" s="36">
        <f>'Норматив '!$G$583</f>
        <v>8286</v>
      </c>
      <c r="M9" s="36"/>
      <c r="N9" s="36">
        <f>'Норматив '!$G$584</f>
        <v>6729</v>
      </c>
      <c r="O9" s="36"/>
      <c r="P9" s="36">
        <f>'Норматив '!$H$583</f>
        <v>9668</v>
      </c>
      <c r="Q9" s="36"/>
      <c r="R9" s="36">
        <f>'Норматив '!$I$584</f>
        <v>7850</v>
      </c>
      <c r="S9" s="36"/>
      <c r="T9" s="36">
        <f>'Норматив '!$H$583</f>
        <v>9668</v>
      </c>
      <c r="U9" s="36"/>
      <c r="V9" s="36">
        <f>'Норматив '!$I$584</f>
        <v>7850</v>
      </c>
      <c r="W9" s="36"/>
      <c r="X9" s="36">
        <f>'Норматив '!F599</f>
        <v>0</v>
      </c>
      <c r="Y9" s="36"/>
      <c r="Z9" s="36">
        <f>'Норматив '!F600</f>
        <v>21630</v>
      </c>
      <c r="AA9" s="36"/>
      <c r="AB9" s="36">
        <f>0</f>
        <v>0</v>
      </c>
      <c r="AC9" s="36"/>
      <c r="AD9" s="36">
        <f>'Норматив '!G600</f>
        <v>24720</v>
      </c>
      <c r="AE9" s="97"/>
      <c r="AF9" s="97"/>
      <c r="AG9" s="97"/>
      <c r="AH9" s="97"/>
      <c r="AI9" s="97"/>
      <c r="AJ9" s="97"/>
      <c r="AK9" s="97"/>
      <c r="AL9" s="97"/>
    </row>
    <row r="10" spans="1:38" s="28" customFormat="1" ht="11.25" hidden="1" x14ac:dyDescent="0.2">
      <c r="A10" s="34">
        <v>5</v>
      </c>
      <c r="B10" s="35" t="s">
        <v>74</v>
      </c>
      <c r="C10" s="36"/>
      <c r="D10" s="36">
        <f>'Норматив '!$E$583</f>
        <v>3453</v>
      </c>
      <c r="E10" s="36"/>
      <c r="F10" s="36">
        <f>'Норматив '!$E$584</f>
        <v>2804</v>
      </c>
      <c r="G10" s="36"/>
      <c r="H10" s="36">
        <f>'Норматив '!$F$583</f>
        <v>7251</v>
      </c>
      <c r="I10" s="36"/>
      <c r="J10" s="36">
        <f>'Норматив '!$F$584</f>
        <v>5888</v>
      </c>
      <c r="K10" s="36"/>
      <c r="L10" s="36">
        <f>'Норматив '!$G$583</f>
        <v>8286</v>
      </c>
      <c r="M10" s="36"/>
      <c r="N10" s="36">
        <f>'Норматив '!$G$584</f>
        <v>6729</v>
      </c>
      <c r="O10" s="36"/>
      <c r="P10" s="36">
        <f>'Норматив '!$H$583</f>
        <v>9668</v>
      </c>
      <c r="Q10" s="36"/>
      <c r="R10" s="36">
        <f>'Норматив '!$I$584</f>
        <v>7850</v>
      </c>
      <c r="S10" s="36"/>
      <c r="T10" s="36">
        <f>'Норматив '!$H$583</f>
        <v>9668</v>
      </c>
      <c r="U10" s="36"/>
      <c r="V10" s="36">
        <f>'Норматив '!$I$584</f>
        <v>7850</v>
      </c>
      <c r="W10" s="36"/>
      <c r="X10" s="36">
        <f>'Норматив '!$F$583</f>
        <v>7251</v>
      </c>
      <c r="Y10" s="36"/>
      <c r="Z10" s="36">
        <f>Z9</f>
        <v>21630</v>
      </c>
      <c r="AA10" s="36"/>
      <c r="AB10" s="36">
        <f>'Норматив '!$F$583</f>
        <v>7251</v>
      </c>
      <c r="AC10" s="36"/>
      <c r="AD10" s="36">
        <f>AD9</f>
        <v>24720</v>
      </c>
      <c r="AE10" s="97"/>
      <c r="AF10" s="97"/>
      <c r="AG10" s="97"/>
      <c r="AH10" s="97"/>
      <c r="AI10" s="97"/>
      <c r="AJ10" s="97"/>
      <c r="AK10" s="97"/>
      <c r="AL10" s="97"/>
    </row>
    <row r="11" spans="1:38" s="28" customFormat="1" ht="11.25" hidden="1" x14ac:dyDescent="0.2">
      <c r="A11" s="34">
        <v>4</v>
      </c>
      <c r="B11" s="35" t="s">
        <v>75</v>
      </c>
      <c r="C11" s="36"/>
      <c r="D11" s="36">
        <f>'Норматив '!$E$583</f>
        <v>3453</v>
      </c>
      <c r="E11" s="36"/>
      <c r="F11" s="36">
        <f>'Норматив '!$E$584</f>
        <v>2804</v>
      </c>
      <c r="G11" s="36"/>
      <c r="H11" s="36">
        <f>'Норматив '!$F$583</f>
        <v>7251</v>
      </c>
      <c r="I11" s="36"/>
      <c r="J11" s="36">
        <f>'Норматив '!$F$584</f>
        <v>5888</v>
      </c>
      <c r="K11" s="36"/>
      <c r="L11" s="36">
        <f>'Норматив '!$G$583</f>
        <v>8286</v>
      </c>
      <c r="M11" s="36"/>
      <c r="N11" s="36">
        <f>'Норматив '!$G$584</f>
        <v>6729</v>
      </c>
      <c r="O11" s="36"/>
      <c r="P11" s="36">
        <f>'Норматив '!$H$583</f>
        <v>9668</v>
      </c>
      <c r="Q11" s="36"/>
      <c r="R11" s="36">
        <f>'Норматив '!$I$584</f>
        <v>7850</v>
      </c>
      <c r="S11" s="36"/>
      <c r="T11" s="36">
        <f>'Норматив '!$H$583</f>
        <v>9668</v>
      </c>
      <c r="U11" s="36"/>
      <c r="V11" s="36">
        <f>'Норматив '!$I$584</f>
        <v>7850</v>
      </c>
      <c r="W11" s="36"/>
      <c r="X11" s="36">
        <f>'Норматив '!$F$583</f>
        <v>7251</v>
      </c>
      <c r="Y11" s="36"/>
      <c r="Z11" s="36">
        <f>Z10</f>
        <v>21630</v>
      </c>
      <c r="AA11" s="36"/>
      <c r="AB11" s="36">
        <f>'Норматив '!$F$583</f>
        <v>7251</v>
      </c>
      <c r="AC11" s="36"/>
      <c r="AD11" s="36">
        <f>AD10</f>
        <v>24720</v>
      </c>
      <c r="AE11" s="97"/>
      <c r="AF11" s="97"/>
      <c r="AG11" s="97"/>
      <c r="AH11" s="97"/>
      <c r="AI11" s="97"/>
      <c r="AJ11" s="97"/>
      <c r="AK11" s="97"/>
      <c r="AL11" s="97"/>
    </row>
    <row r="12" spans="1:38" s="22" customFormat="1" ht="12.75" customHeight="1" x14ac:dyDescent="0.2">
      <c r="A12" s="37">
        <v>1</v>
      </c>
      <c r="B12" s="38" t="s">
        <v>141</v>
      </c>
      <c r="C12" s="36"/>
      <c r="D12" s="36">
        <f t="shared" ref="D12:D18" si="0">C12*D$9*3+C12*D$10*5+C12*D$11*4</f>
        <v>0</v>
      </c>
      <c r="E12" s="36"/>
      <c r="F12" s="36">
        <f t="shared" ref="F12:F18" si="1">E12*F$9*3+E12*F$10*5+E12*F$11*4</f>
        <v>0</v>
      </c>
      <c r="G12" s="36">
        <v>30</v>
      </c>
      <c r="H12" s="36">
        <f t="shared" ref="H12:H18" si="2">G12*H$9*3+G12*H$10*5+G12*H$11*4</f>
        <v>2610360</v>
      </c>
      <c r="I12" s="36">
        <v>45</v>
      </c>
      <c r="J12" s="36">
        <f t="shared" ref="J12:J18" si="3">I12*J$9*3+I12*J$10*5+I12*J$11*4</f>
        <v>3179520</v>
      </c>
      <c r="K12" s="36"/>
      <c r="L12" s="36">
        <f t="shared" ref="L12:L18" si="4">K12*L$9*3+K12*L$10*5+K12*L$11*4</f>
        <v>0</v>
      </c>
      <c r="M12" s="36"/>
      <c r="N12" s="36">
        <f t="shared" ref="N12:N18" si="5">M12*N$9*3+M12*N$10*5+M12*N$11*4</f>
        <v>0</v>
      </c>
      <c r="O12" s="36"/>
      <c r="P12" s="36">
        <f t="shared" ref="P12:P18" si="6">O12*P$9*3+O12*P$10*5+O12*P$11*4</f>
        <v>0</v>
      </c>
      <c r="Q12" s="36"/>
      <c r="R12" s="36">
        <f t="shared" ref="R12:R18" si="7">Q12*R$9*3+Q12*R$10*5+Q12*R$11*4</f>
        <v>0</v>
      </c>
      <c r="S12" s="36"/>
      <c r="T12" s="36">
        <f t="shared" ref="T12:T18" si="8">S12*T$9*3+S12*T$10*5+S12*T$11*4</f>
        <v>0</v>
      </c>
      <c r="U12" s="36"/>
      <c r="V12" s="36">
        <f t="shared" ref="V12:V18" si="9">U12*V$9*3+U12*V$10*5+U12*V$11*4</f>
        <v>0</v>
      </c>
      <c r="W12" s="36"/>
      <c r="X12" s="36">
        <f t="shared" ref="X12:X18" si="10">W12*X$9*3+W12*X$10*5+W12*X$11*4</f>
        <v>0</v>
      </c>
      <c r="Y12" s="36">
        <v>21</v>
      </c>
      <c r="Z12" s="36">
        <f t="shared" ref="Z12:Z18" si="11">Y12*Z$9*3+Y12*Z$10*5+Y12*Z$11*4</f>
        <v>5450760</v>
      </c>
      <c r="AA12" s="36"/>
      <c r="AB12" s="36">
        <f t="shared" ref="AB12:AB18" si="12">AA12*AB$9*3+AA12*AB$10*5+AA12*AB$11*4</f>
        <v>0</v>
      </c>
      <c r="AC12" s="36"/>
      <c r="AD12" s="36">
        <f t="shared" ref="AD12:AD18" si="13">AC12*AD$9*3+AC12*AD$10*5+AC12*AD$11*4</f>
        <v>0</v>
      </c>
      <c r="AE12" s="98">
        <f>C12+G12+K12+O12+S12+W12+AA12</f>
        <v>30</v>
      </c>
      <c r="AF12" s="98">
        <f>D12+H12+L12+P12+T12+X12+AB12</f>
        <v>2610360</v>
      </c>
      <c r="AG12" s="98">
        <f>E12+I12+M12+Q12+U12+Y12+AC12</f>
        <v>66</v>
      </c>
      <c r="AH12" s="98">
        <f>F12+J12+N12+R12+V12+Z12+AD12</f>
        <v>8630280</v>
      </c>
      <c r="AI12" s="98">
        <f>AE12+AG12</f>
        <v>96</v>
      </c>
      <c r="AJ12" s="98">
        <f>ROUND(AF12+AH12,-2)</f>
        <v>11240600</v>
      </c>
      <c r="AK12" s="98">
        <f>ROUND($AK$20/$AJ$19*AJ12,-2)</f>
        <v>6768400</v>
      </c>
      <c r="AL12" s="98">
        <f>AJ12-AK12</f>
        <v>4472200</v>
      </c>
    </row>
    <row r="13" spans="1:38" s="22" customFormat="1" ht="12.75" customHeight="1" x14ac:dyDescent="0.2">
      <c r="A13" s="37">
        <v>2</v>
      </c>
      <c r="B13" s="38" t="s">
        <v>142</v>
      </c>
      <c r="C13" s="36">
        <v>20</v>
      </c>
      <c r="D13" s="36">
        <f t="shared" si="0"/>
        <v>828720</v>
      </c>
      <c r="E13" s="36"/>
      <c r="F13" s="36">
        <f t="shared" si="1"/>
        <v>0</v>
      </c>
      <c r="G13" s="36">
        <v>40</v>
      </c>
      <c r="H13" s="36">
        <f t="shared" si="2"/>
        <v>3480480</v>
      </c>
      <c r="I13" s="36"/>
      <c r="J13" s="36">
        <f t="shared" si="3"/>
        <v>0</v>
      </c>
      <c r="K13" s="36"/>
      <c r="L13" s="36">
        <f t="shared" si="4"/>
        <v>0</v>
      </c>
      <c r="M13" s="36"/>
      <c r="N13" s="36">
        <f t="shared" si="5"/>
        <v>0</v>
      </c>
      <c r="O13" s="36"/>
      <c r="P13" s="36">
        <f t="shared" si="6"/>
        <v>0</v>
      </c>
      <c r="Q13" s="36"/>
      <c r="R13" s="36">
        <f t="shared" si="7"/>
        <v>0</v>
      </c>
      <c r="S13" s="36"/>
      <c r="T13" s="36">
        <f t="shared" si="8"/>
        <v>0</v>
      </c>
      <c r="U13" s="36"/>
      <c r="V13" s="36">
        <f t="shared" si="9"/>
        <v>0</v>
      </c>
      <c r="W13" s="36"/>
      <c r="X13" s="36">
        <f t="shared" si="10"/>
        <v>0</v>
      </c>
      <c r="Y13" s="36"/>
      <c r="Z13" s="36">
        <f t="shared" si="11"/>
        <v>0</v>
      </c>
      <c r="AA13" s="36"/>
      <c r="AB13" s="36">
        <f t="shared" si="12"/>
        <v>0</v>
      </c>
      <c r="AC13" s="36"/>
      <c r="AD13" s="36">
        <f t="shared" si="13"/>
        <v>0</v>
      </c>
      <c r="AE13" s="98">
        <f t="shared" ref="AE13:AH18" si="14">C13+G13+K13+O13+S13+W13+AA13</f>
        <v>60</v>
      </c>
      <c r="AF13" s="98">
        <f t="shared" si="14"/>
        <v>4309200</v>
      </c>
      <c r="AG13" s="98">
        <f t="shared" si="14"/>
        <v>0</v>
      </c>
      <c r="AH13" s="98">
        <f t="shared" si="14"/>
        <v>0</v>
      </c>
      <c r="AI13" s="98">
        <f t="shared" ref="AI13:AI18" si="15">AE13+AG13</f>
        <v>60</v>
      </c>
      <c r="AJ13" s="98">
        <f t="shared" ref="AJ13:AJ18" si="16">ROUND(AF13+AH13,-2)</f>
        <v>4309200</v>
      </c>
      <c r="AK13" s="98">
        <f t="shared" ref="AK13:AK18" si="17">ROUND($AK$20/$AJ$19*AJ13,-2)</f>
        <v>2594700</v>
      </c>
      <c r="AL13" s="98">
        <f t="shared" ref="AL13:AL18" si="18">AJ13-AK13</f>
        <v>1714500</v>
      </c>
    </row>
    <row r="14" spans="1:38" s="22" customFormat="1" ht="12.75" customHeight="1" x14ac:dyDescent="0.2">
      <c r="A14" s="37">
        <v>3</v>
      </c>
      <c r="B14" s="38" t="s">
        <v>143</v>
      </c>
      <c r="C14" s="36">
        <v>2</v>
      </c>
      <c r="D14" s="36">
        <f t="shared" si="0"/>
        <v>82872</v>
      </c>
      <c r="E14" s="36">
        <v>2</v>
      </c>
      <c r="F14" s="36">
        <f t="shared" si="1"/>
        <v>67296</v>
      </c>
      <c r="G14" s="36"/>
      <c r="H14" s="36">
        <f t="shared" si="2"/>
        <v>0</v>
      </c>
      <c r="I14" s="36"/>
      <c r="J14" s="36">
        <f t="shared" si="3"/>
        <v>0</v>
      </c>
      <c r="K14" s="36">
        <v>20</v>
      </c>
      <c r="L14" s="36">
        <f t="shared" si="4"/>
        <v>1988640</v>
      </c>
      <c r="M14" s="36">
        <v>64</v>
      </c>
      <c r="N14" s="36">
        <f t="shared" si="5"/>
        <v>5167872</v>
      </c>
      <c r="O14" s="36"/>
      <c r="P14" s="36">
        <f t="shared" si="6"/>
        <v>0</v>
      </c>
      <c r="Q14" s="36"/>
      <c r="R14" s="36">
        <f t="shared" si="7"/>
        <v>0</v>
      </c>
      <c r="S14" s="36"/>
      <c r="T14" s="36">
        <f t="shared" si="8"/>
        <v>0</v>
      </c>
      <c r="U14" s="36"/>
      <c r="V14" s="36">
        <f t="shared" si="9"/>
        <v>0</v>
      </c>
      <c r="W14" s="36"/>
      <c r="X14" s="36">
        <f t="shared" si="10"/>
        <v>0</v>
      </c>
      <c r="Y14" s="36"/>
      <c r="Z14" s="36">
        <f t="shared" si="11"/>
        <v>0</v>
      </c>
      <c r="AA14" s="36"/>
      <c r="AB14" s="36">
        <f t="shared" si="12"/>
        <v>0</v>
      </c>
      <c r="AC14" s="36"/>
      <c r="AD14" s="36">
        <f t="shared" si="13"/>
        <v>0</v>
      </c>
      <c r="AE14" s="98">
        <f t="shared" si="14"/>
        <v>22</v>
      </c>
      <c r="AF14" s="98">
        <f t="shared" si="14"/>
        <v>2071512</v>
      </c>
      <c r="AG14" s="98">
        <f t="shared" si="14"/>
        <v>66</v>
      </c>
      <c r="AH14" s="98">
        <f t="shared" si="14"/>
        <v>5235168</v>
      </c>
      <c r="AI14" s="98">
        <f t="shared" si="15"/>
        <v>88</v>
      </c>
      <c r="AJ14" s="98">
        <f t="shared" si="16"/>
        <v>7306700</v>
      </c>
      <c r="AK14" s="98">
        <f t="shared" si="17"/>
        <v>4399700</v>
      </c>
      <c r="AL14" s="98">
        <f t="shared" si="18"/>
        <v>2907000</v>
      </c>
    </row>
    <row r="15" spans="1:38" s="22" customFormat="1" ht="12.75" customHeight="1" x14ac:dyDescent="0.2">
      <c r="A15" s="37">
        <v>4</v>
      </c>
      <c r="B15" s="38" t="s">
        <v>144</v>
      </c>
      <c r="C15" s="36"/>
      <c r="D15" s="36">
        <f t="shared" si="0"/>
        <v>0</v>
      </c>
      <c r="E15" s="36"/>
      <c r="F15" s="36">
        <f t="shared" si="1"/>
        <v>0</v>
      </c>
      <c r="G15" s="36"/>
      <c r="H15" s="36">
        <f t="shared" si="2"/>
        <v>0</v>
      </c>
      <c r="I15" s="36"/>
      <c r="J15" s="36">
        <f t="shared" si="3"/>
        <v>0</v>
      </c>
      <c r="K15" s="36"/>
      <c r="L15" s="36">
        <f t="shared" si="4"/>
        <v>0</v>
      </c>
      <c r="M15" s="36"/>
      <c r="N15" s="36">
        <f t="shared" si="5"/>
        <v>0</v>
      </c>
      <c r="O15" s="36"/>
      <c r="P15" s="36">
        <f t="shared" si="6"/>
        <v>0</v>
      </c>
      <c r="Q15" s="36"/>
      <c r="R15" s="36">
        <f t="shared" si="7"/>
        <v>0</v>
      </c>
      <c r="S15" s="36"/>
      <c r="T15" s="36">
        <f t="shared" si="8"/>
        <v>0</v>
      </c>
      <c r="U15" s="36"/>
      <c r="V15" s="36">
        <f t="shared" si="9"/>
        <v>0</v>
      </c>
      <c r="W15" s="36"/>
      <c r="X15" s="36">
        <f t="shared" si="10"/>
        <v>0</v>
      </c>
      <c r="Y15" s="36"/>
      <c r="Z15" s="36">
        <f t="shared" si="11"/>
        <v>0</v>
      </c>
      <c r="AA15" s="36"/>
      <c r="AB15" s="36">
        <f t="shared" si="12"/>
        <v>0</v>
      </c>
      <c r="AC15" s="36"/>
      <c r="AD15" s="36">
        <f t="shared" si="13"/>
        <v>0</v>
      </c>
      <c r="AE15" s="98">
        <f t="shared" si="14"/>
        <v>0</v>
      </c>
      <c r="AF15" s="98">
        <f t="shared" si="14"/>
        <v>0</v>
      </c>
      <c r="AG15" s="98">
        <f t="shared" si="14"/>
        <v>0</v>
      </c>
      <c r="AH15" s="98">
        <f t="shared" si="14"/>
        <v>0</v>
      </c>
      <c r="AI15" s="98">
        <f t="shared" si="15"/>
        <v>0</v>
      </c>
      <c r="AJ15" s="98">
        <f t="shared" si="16"/>
        <v>0</v>
      </c>
      <c r="AK15" s="98">
        <f t="shared" si="17"/>
        <v>0</v>
      </c>
      <c r="AL15" s="98">
        <f t="shared" si="18"/>
        <v>0</v>
      </c>
    </row>
    <row r="16" spans="1:38" s="22" customFormat="1" ht="22.5" customHeight="1" x14ac:dyDescent="0.2">
      <c r="A16" s="37">
        <v>5</v>
      </c>
      <c r="B16" s="38" t="s">
        <v>145</v>
      </c>
      <c r="C16" s="36"/>
      <c r="D16" s="36">
        <f t="shared" si="0"/>
        <v>0</v>
      </c>
      <c r="E16" s="36"/>
      <c r="F16" s="36">
        <f t="shared" si="1"/>
        <v>0</v>
      </c>
      <c r="G16" s="36"/>
      <c r="H16" s="36">
        <f t="shared" si="2"/>
        <v>0</v>
      </c>
      <c r="I16" s="36"/>
      <c r="J16" s="36">
        <f t="shared" si="3"/>
        <v>0</v>
      </c>
      <c r="K16" s="36"/>
      <c r="L16" s="36">
        <f t="shared" si="4"/>
        <v>0</v>
      </c>
      <c r="M16" s="36">
        <v>23</v>
      </c>
      <c r="N16" s="36">
        <f t="shared" si="5"/>
        <v>1857204</v>
      </c>
      <c r="O16" s="36"/>
      <c r="P16" s="36">
        <f t="shared" si="6"/>
        <v>0</v>
      </c>
      <c r="Q16" s="36"/>
      <c r="R16" s="36">
        <f t="shared" si="7"/>
        <v>0</v>
      </c>
      <c r="S16" s="36"/>
      <c r="T16" s="36">
        <f t="shared" si="8"/>
        <v>0</v>
      </c>
      <c r="U16" s="36"/>
      <c r="V16" s="36">
        <f t="shared" si="9"/>
        <v>0</v>
      </c>
      <c r="W16" s="36"/>
      <c r="X16" s="36">
        <f t="shared" si="10"/>
        <v>0</v>
      </c>
      <c r="Y16" s="36"/>
      <c r="Z16" s="36">
        <f t="shared" si="11"/>
        <v>0</v>
      </c>
      <c r="AA16" s="36"/>
      <c r="AB16" s="36">
        <f t="shared" si="12"/>
        <v>0</v>
      </c>
      <c r="AC16" s="36"/>
      <c r="AD16" s="36">
        <f t="shared" si="13"/>
        <v>0</v>
      </c>
      <c r="AE16" s="98">
        <f t="shared" si="14"/>
        <v>0</v>
      </c>
      <c r="AF16" s="98">
        <f t="shared" si="14"/>
        <v>0</v>
      </c>
      <c r="AG16" s="98">
        <f t="shared" si="14"/>
        <v>23</v>
      </c>
      <c r="AH16" s="98">
        <f t="shared" si="14"/>
        <v>1857204</v>
      </c>
      <c r="AI16" s="98">
        <f t="shared" si="15"/>
        <v>23</v>
      </c>
      <c r="AJ16" s="98">
        <f t="shared" si="16"/>
        <v>1857200</v>
      </c>
      <c r="AK16" s="98">
        <f t="shared" si="17"/>
        <v>1118300</v>
      </c>
      <c r="AL16" s="98">
        <f t="shared" si="18"/>
        <v>738900</v>
      </c>
    </row>
    <row r="17" spans="1:38" s="22" customFormat="1" ht="12.75" customHeight="1" x14ac:dyDescent="0.2">
      <c r="A17" s="37">
        <v>6</v>
      </c>
      <c r="B17" s="38" t="s">
        <v>146</v>
      </c>
      <c r="C17" s="36"/>
      <c r="D17" s="36">
        <f t="shared" si="0"/>
        <v>0</v>
      </c>
      <c r="E17" s="36"/>
      <c r="F17" s="36">
        <f t="shared" si="1"/>
        <v>0</v>
      </c>
      <c r="G17" s="36"/>
      <c r="H17" s="36">
        <f t="shared" si="2"/>
        <v>0</v>
      </c>
      <c r="I17" s="36"/>
      <c r="J17" s="36">
        <f t="shared" si="3"/>
        <v>0</v>
      </c>
      <c r="K17" s="36">
        <v>26</v>
      </c>
      <c r="L17" s="36">
        <f t="shared" si="4"/>
        <v>2585232</v>
      </c>
      <c r="M17" s="36"/>
      <c r="N17" s="36">
        <f t="shared" si="5"/>
        <v>0</v>
      </c>
      <c r="O17" s="36"/>
      <c r="P17" s="36">
        <f t="shared" si="6"/>
        <v>0</v>
      </c>
      <c r="Q17" s="36"/>
      <c r="R17" s="36">
        <f t="shared" si="7"/>
        <v>0</v>
      </c>
      <c r="S17" s="36"/>
      <c r="T17" s="36">
        <f t="shared" si="8"/>
        <v>0</v>
      </c>
      <c r="U17" s="36"/>
      <c r="V17" s="36">
        <f t="shared" si="9"/>
        <v>0</v>
      </c>
      <c r="W17" s="36"/>
      <c r="X17" s="36">
        <f t="shared" si="10"/>
        <v>0</v>
      </c>
      <c r="Y17" s="36"/>
      <c r="Z17" s="36">
        <f t="shared" si="11"/>
        <v>0</v>
      </c>
      <c r="AA17" s="36"/>
      <c r="AB17" s="36">
        <f t="shared" si="12"/>
        <v>0</v>
      </c>
      <c r="AC17" s="36">
        <v>9</v>
      </c>
      <c r="AD17" s="36">
        <f t="shared" si="13"/>
        <v>2669760</v>
      </c>
      <c r="AE17" s="98">
        <f t="shared" si="14"/>
        <v>26</v>
      </c>
      <c r="AF17" s="98">
        <f t="shared" si="14"/>
        <v>2585232</v>
      </c>
      <c r="AG17" s="98">
        <f t="shared" si="14"/>
        <v>9</v>
      </c>
      <c r="AH17" s="98">
        <f t="shared" si="14"/>
        <v>2669760</v>
      </c>
      <c r="AI17" s="98">
        <f t="shared" si="15"/>
        <v>35</v>
      </c>
      <c r="AJ17" s="98">
        <f t="shared" si="16"/>
        <v>5255000</v>
      </c>
      <c r="AK17" s="98">
        <f t="shared" si="17"/>
        <v>3164300</v>
      </c>
      <c r="AL17" s="98">
        <f t="shared" si="18"/>
        <v>2090700</v>
      </c>
    </row>
    <row r="18" spans="1:38" s="22" customFormat="1" ht="31.5" customHeight="1" x14ac:dyDescent="0.2">
      <c r="A18" s="37">
        <v>18</v>
      </c>
      <c r="B18" s="38" t="s">
        <v>147</v>
      </c>
      <c r="C18" s="36"/>
      <c r="D18" s="36">
        <f t="shared" si="0"/>
        <v>0</v>
      </c>
      <c r="E18" s="36"/>
      <c r="F18" s="36">
        <f t="shared" si="1"/>
        <v>0</v>
      </c>
      <c r="G18" s="36"/>
      <c r="H18" s="36">
        <f t="shared" si="2"/>
        <v>0</v>
      </c>
      <c r="I18" s="36"/>
      <c r="J18" s="36">
        <f t="shared" si="3"/>
        <v>0</v>
      </c>
      <c r="K18" s="36">
        <v>150</v>
      </c>
      <c r="L18" s="36">
        <f t="shared" si="4"/>
        <v>14914800</v>
      </c>
      <c r="M18" s="36"/>
      <c r="N18" s="36">
        <f t="shared" si="5"/>
        <v>0</v>
      </c>
      <c r="O18" s="36"/>
      <c r="P18" s="36">
        <f t="shared" si="6"/>
        <v>0</v>
      </c>
      <c r="Q18" s="36"/>
      <c r="R18" s="36">
        <f t="shared" si="7"/>
        <v>0</v>
      </c>
      <c r="S18" s="36"/>
      <c r="T18" s="36">
        <f t="shared" si="8"/>
        <v>0</v>
      </c>
      <c r="U18" s="36"/>
      <c r="V18" s="36">
        <f t="shared" si="9"/>
        <v>0</v>
      </c>
      <c r="W18" s="36"/>
      <c r="X18" s="36">
        <f t="shared" si="10"/>
        <v>0</v>
      </c>
      <c r="Y18" s="36"/>
      <c r="Z18" s="36">
        <f t="shared" si="11"/>
        <v>0</v>
      </c>
      <c r="AA18" s="36"/>
      <c r="AB18" s="36">
        <f t="shared" si="12"/>
        <v>0</v>
      </c>
      <c r="AC18" s="36">
        <v>34</v>
      </c>
      <c r="AD18" s="36">
        <f t="shared" si="13"/>
        <v>10085760</v>
      </c>
      <c r="AE18" s="98">
        <f t="shared" si="14"/>
        <v>150</v>
      </c>
      <c r="AF18" s="98">
        <f t="shared" si="14"/>
        <v>14914800</v>
      </c>
      <c r="AG18" s="98">
        <f t="shared" si="14"/>
        <v>34</v>
      </c>
      <c r="AH18" s="98">
        <f t="shared" si="14"/>
        <v>10085760</v>
      </c>
      <c r="AI18" s="98">
        <f t="shared" si="15"/>
        <v>184</v>
      </c>
      <c r="AJ18" s="98">
        <f t="shared" si="16"/>
        <v>25000600</v>
      </c>
      <c r="AK18" s="98">
        <f t="shared" si="17"/>
        <v>15053900</v>
      </c>
      <c r="AL18" s="98">
        <f t="shared" si="18"/>
        <v>9946700</v>
      </c>
    </row>
    <row r="19" spans="1:38" s="42" customFormat="1" ht="10.199999999999999" x14ac:dyDescent="0.2">
      <c r="A19" s="39">
        <v>2019</v>
      </c>
      <c r="B19" s="40" t="s">
        <v>94</v>
      </c>
      <c r="C19" s="41">
        <f t="shared" ref="C19:AL19" si="19">SUM(C12:C18)</f>
        <v>22</v>
      </c>
      <c r="D19" s="41">
        <f t="shared" si="19"/>
        <v>911592</v>
      </c>
      <c r="E19" s="41">
        <f t="shared" si="19"/>
        <v>2</v>
      </c>
      <c r="F19" s="41">
        <f t="shared" si="19"/>
        <v>67296</v>
      </c>
      <c r="G19" s="41">
        <f t="shared" si="19"/>
        <v>70</v>
      </c>
      <c r="H19" s="41">
        <f t="shared" si="19"/>
        <v>6090840</v>
      </c>
      <c r="I19" s="41">
        <f t="shared" si="19"/>
        <v>45</v>
      </c>
      <c r="J19" s="41">
        <f t="shared" si="19"/>
        <v>3179520</v>
      </c>
      <c r="K19" s="41">
        <f t="shared" si="19"/>
        <v>196</v>
      </c>
      <c r="L19" s="41">
        <f t="shared" si="19"/>
        <v>19488672</v>
      </c>
      <c r="M19" s="41">
        <f t="shared" si="19"/>
        <v>87</v>
      </c>
      <c r="N19" s="41">
        <f t="shared" si="19"/>
        <v>7025076</v>
      </c>
      <c r="O19" s="41">
        <f t="shared" si="19"/>
        <v>0</v>
      </c>
      <c r="P19" s="41">
        <f t="shared" si="19"/>
        <v>0</v>
      </c>
      <c r="Q19" s="41">
        <f t="shared" si="19"/>
        <v>0</v>
      </c>
      <c r="R19" s="41">
        <f t="shared" si="19"/>
        <v>0</v>
      </c>
      <c r="S19" s="41">
        <f t="shared" si="19"/>
        <v>0</v>
      </c>
      <c r="T19" s="41">
        <f t="shared" si="19"/>
        <v>0</v>
      </c>
      <c r="U19" s="41">
        <f t="shared" si="19"/>
        <v>0</v>
      </c>
      <c r="V19" s="41">
        <f t="shared" si="19"/>
        <v>0</v>
      </c>
      <c r="W19" s="41">
        <f t="shared" si="19"/>
        <v>0</v>
      </c>
      <c r="X19" s="41">
        <f t="shared" si="19"/>
        <v>0</v>
      </c>
      <c r="Y19" s="41">
        <f t="shared" si="19"/>
        <v>21</v>
      </c>
      <c r="Z19" s="41">
        <f t="shared" si="19"/>
        <v>5450760</v>
      </c>
      <c r="AA19" s="41">
        <f t="shared" si="19"/>
        <v>0</v>
      </c>
      <c r="AB19" s="41">
        <f t="shared" si="19"/>
        <v>0</v>
      </c>
      <c r="AC19" s="41">
        <f t="shared" si="19"/>
        <v>43</v>
      </c>
      <c r="AD19" s="41">
        <f t="shared" si="19"/>
        <v>12755520</v>
      </c>
      <c r="AE19" s="41">
        <f t="shared" si="19"/>
        <v>288</v>
      </c>
      <c r="AF19" s="41">
        <f t="shared" si="19"/>
        <v>26491104</v>
      </c>
      <c r="AG19" s="41">
        <f t="shared" si="19"/>
        <v>198</v>
      </c>
      <c r="AH19" s="41">
        <f t="shared" si="19"/>
        <v>28478172</v>
      </c>
      <c r="AI19" s="41">
        <f t="shared" si="19"/>
        <v>486</v>
      </c>
      <c r="AJ19" s="41">
        <f t="shared" si="19"/>
        <v>54969300</v>
      </c>
      <c r="AK19" s="41">
        <f t="shared" si="19"/>
        <v>33099300</v>
      </c>
      <c r="AL19" s="41">
        <f t="shared" si="19"/>
        <v>21870000</v>
      </c>
    </row>
    <row r="20" spans="1:38" ht="12.75" customHeight="1" x14ac:dyDescent="0.2">
      <c r="AK20" s="99">
        <v>33099300</v>
      </c>
    </row>
    <row r="21" spans="1:38" ht="12.75" customHeight="1" x14ac:dyDescent="0.2"/>
    <row r="22" spans="1:38" ht="12.75" customHeight="1" x14ac:dyDescent="0.2"/>
    <row r="23" spans="1:38" ht="12.75" customHeight="1" x14ac:dyDescent="0.2"/>
    <row r="24" spans="1:38" ht="12.75" customHeight="1" x14ac:dyDescent="0.2"/>
    <row r="25" spans="1:38" ht="12.75" customHeight="1" x14ac:dyDescent="0.2"/>
    <row r="26" spans="1:38" ht="12.75" customHeight="1" x14ac:dyDescent="0.2"/>
  </sheetData>
  <mergeCells count="40">
    <mergeCell ref="AG6:AH6"/>
    <mergeCell ref="AK6:AK8"/>
    <mergeCell ref="AL6:AL8"/>
    <mergeCell ref="S6:T6"/>
    <mergeCell ref="U6:V6"/>
    <mergeCell ref="W6:X6"/>
    <mergeCell ref="Y6:Z6"/>
    <mergeCell ref="AA6:AB6"/>
    <mergeCell ref="AC6:AD6"/>
    <mergeCell ref="AI3:AJ6"/>
    <mergeCell ref="AK3:AL5"/>
    <mergeCell ref="W4:Z4"/>
    <mergeCell ref="AA4:AD4"/>
    <mergeCell ref="AE3:AH5"/>
    <mergeCell ref="M6:N6"/>
    <mergeCell ref="O6:P6"/>
    <mergeCell ref="Q6:R6"/>
    <mergeCell ref="C5:F5"/>
    <mergeCell ref="AE6:AF6"/>
    <mergeCell ref="C6:D6"/>
    <mergeCell ref="E6:F6"/>
    <mergeCell ref="G6:H6"/>
    <mergeCell ref="I6:J6"/>
    <mergeCell ref="K6:L6"/>
    <mergeCell ref="C1:P1"/>
    <mergeCell ref="A3:A7"/>
    <mergeCell ref="B3:B7"/>
    <mergeCell ref="C3:V3"/>
    <mergeCell ref="W3:AD3"/>
    <mergeCell ref="G5:J5"/>
    <mergeCell ref="K5:N5"/>
    <mergeCell ref="O5:R5"/>
    <mergeCell ref="S5:V5"/>
    <mergeCell ref="C4:F4"/>
    <mergeCell ref="G4:J4"/>
    <mergeCell ref="K4:N4"/>
    <mergeCell ref="O4:R4"/>
    <mergeCell ref="S4:V4"/>
    <mergeCell ref="W5:Z5"/>
    <mergeCell ref="AA5:AD5"/>
  </mergeCells>
  <pageMargins left="0.15748031496062992" right="0.15748031496062992" top="0.74803149606299213" bottom="0.74803149606299213" header="0.51181102362204722" footer="0.51181102362204722"/>
  <pageSetup paperSize="9" firstPageNumber="0" fitToWidth="7" orientation="landscape" horizontalDpi="300" verticalDpi="300" r:id="rId1"/>
  <headerFooter>
    <oddHeader>&amp;RРасчеты на реализацию программ дошкольного образования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15</vt:i4>
      </vt:variant>
    </vt:vector>
  </HeadingPairs>
  <TitlesOfParts>
    <vt:vector size="22" baseType="lpstr">
      <vt:lpstr>Норматив </vt:lpstr>
      <vt:lpstr>Расчет_гр.общеразв.напрв.</vt:lpstr>
      <vt:lpstr>Расчет_гр.компен.направ.</vt:lpstr>
      <vt:lpstr>Расчет_гр.комбинир.напрв.</vt:lpstr>
      <vt:lpstr>Расчет_свод групп</vt:lpstr>
      <vt:lpstr>ИП</vt:lpstr>
      <vt:lpstr>ЧО</vt:lpstr>
      <vt:lpstr>'Норматив '!Excel_BuiltIn_Print_Titles</vt:lpstr>
      <vt:lpstr>ИП!Заголовки_для_печати</vt:lpstr>
      <vt:lpstr>'Норматив '!Заголовки_для_печати</vt:lpstr>
      <vt:lpstr>Расчет_гр.комбинир.напрв.!Заголовки_для_печати</vt:lpstr>
      <vt:lpstr>Расчет_гр.компен.направ.!Заголовки_для_печати</vt:lpstr>
      <vt:lpstr>Расчет_гр.общеразв.напрв.!Заголовки_для_печати</vt:lpstr>
      <vt:lpstr>'Расчет_свод групп'!Заголовки_для_печати</vt:lpstr>
      <vt:lpstr>ЧО!Заголовки_для_печати</vt:lpstr>
      <vt:lpstr>ИП!Область_печати</vt:lpstr>
      <vt:lpstr>'Норматив '!Область_печати</vt:lpstr>
      <vt:lpstr>Расчет_гр.комбинир.напрв.!Область_печати</vt:lpstr>
      <vt:lpstr>Расчет_гр.компен.направ.!Область_печати</vt:lpstr>
      <vt:lpstr>Расчет_гр.общеразв.напрв.!Область_печати</vt:lpstr>
      <vt:lpstr>'Расчет_свод групп'!Область_печати</vt:lpstr>
      <vt:lpstr>ЧО!Область_печати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Владимировна Бойцова</dc:creator>
  <cp:lastModifiedBy>Егорова Юлия Васильевна</cp:lastModifiedBy>
  <dcterms:created xsi:type="dcterms:W3CDTF">2018-08-08T05:41:21Z</dcterms:created>
  <dcterms:modified xsi:type="dcterms:W3CDTF">2018-10-05T14:47:06Z</dcterms:modified>
</cp:coreProperties>
</file>