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80" windowWidth="20376" windowHeight="11112" tabRatio="500" activeTab="1"/>
  </bookViews>
  <sheets>
    <sheet name="Исходные для нормативов" sheetId="1" r:id="rId1"/>
    <sheet name="Нормативы " sheetId="2" r:id="rId2"/>
    <sheet name="Классное свод" sheetId="12" r:id="rId3"/>
    <sheet name="Классное руководство" sheetId="6" r:id="rId4"/>
    <sheet name="ОВЗ" sheetId="10" r:id="rId5"/>
    <sheet name="ООУ" sheetId="9" r:id="rId6"/>
    <sheet name="ЧО" sheetId="11" r:id="rId7"/>
  </sheets>
  <definedNames>
    <definedName name="Excel_BuiltIn__FilterDatabase" localSheetId="3">'Классное руководство'!$A$4:$D$26</definedName>
    <definedName name="_xlnm.Print_Titles" localSheetId="1">'Нормативы '!$2:$3</definedName>
    <definedName name="_xlnm.Print_Titles" localSheetId="4">ОВЗ!$B:$B</definedName>
    <definedName name="_xlnm.Print_Titles" localSheetId="5">ООУ!$A:$B</definedName>
    <definedName name="_xlnm.Print_Titles" localSheetId="6">ЧО!$A:$B</definedName>
    <definedName name="_xlnm.Print_Area" localSheetId="0">'Исходные для нормативов'!$A$1:$E$84</definedName>
    <definedName name="_xlnm.Print_Area" localSheetId="3">'Классное руководство'!$A$2:$D$26</definedName>
    <definedName name="_xlnm.Print_Area" localSheetId="2">'Классное свод'!$A$1:$HA$47</definedName>
    <definedName name="_xlnm.Print_Area" localSheetId="1">'Нормативы '!$A$1:$K$524</definedName>
    <definedName name="_xlnm.Print_Area" localSheetId="4">ОВЗ!$A$1:$HB$26</definedName>
    <definedName name="_xlnm.Print_Area" localSheetId="5">ООУ!$A$1:$HY$24</definedName>
    <definedName name="_xlnm.Print_Area" localSheetId="6">ЧО!$A$1:$BG$15</definedName>
  </definedNames>
  <calcPr calcId="145621"/>
</workbook>
</file>

<file path=xl/calcChain.xml><?xml version="1.0" encoding="utf-8"?>
<calcChain xmlns="http://schemas.openxmlformats.org/spreadsheetml/2006/main">
  <c r="D29" i="1" l="1"/>
  <c r="E29" i="1" s="1"/>
  <c r="D30" i="1"/>
  <c r="E30" i="1"/>
  <c r="D31" i="1"/>
  <c r="E31" i="1" s="1"/>
  <c r="D32" i="1"/>
  <c r="E32" i="1"/>
  <c r="D33" i="1"/>
  <c r="E33" i="1" s="1"/>
  <c r="D34" i="1"/>
  <c r="E34" i="1"/>
  <c r="D35" i="1"/>
  <c r="E35" i="1" s="1"/>
  <c r="D36" i="1"/>
  <c r="E36" i="1"/>
  <c r="D37" i="1"/>
  <c r="E37" i="1" s="1"/>
  <c r="D38" i="1"/>
  <c r="E38" i="1"/>
  <c r="D39" i="1"/>
  <c r="E39" i="1" s="1"/>
  <c r="D40" i="1"/>
  <c r="E40" i="1"/>
  <c r="D41" i="1"/>
  <c r="E41" i="1" s="1"/>
  <c r="D42" i="1"/>
  <c r="E42" i="1"/>
  <c r="D43" i="1"/>
  <c r="E43" i="1" s="1"/>
  <c r="D44" i="1"/>
  <c r="E44" i="1"/>
  <c r="D45" i="1"/>
  <c r="E45" i="1" s="1"/>
  <c r="D46" i="1"/>
  <c r="E46" i="1"/>
  <c r="D47" i="1"/>
  <c r="E47" i="1" s="1"/>
  <c r="D48" i="1"/>
  <c r="E48" i="1"/>
  <c r="D49" i="1"/>
  <c r="E49" i="1" s="1"/>
  <c r="D50" i="1"/>
  <c r="E50" i="1"/>
  <c r="D51" i="1"/>
  <c r="E51" i="1" s="1"/>
  <c r="D52" i="1"/>
  <c r="E52" i="1"/>
  <c r="D53" i="1"/>
  <c r="E53" i="1" s="1"/>
  <c r="D54" i="1"/>
  <c r="E54" i="1"/>
  <c r="D55" i="1"/>
  <c r="E55" i="1" s="1"/>
  <c r="D56" i="1"/>
  <c r="E56" i="1"/>
  <c r="D57" i="1"/>
  <c r="E57" i="1" s="1"/>
  <c r="D58" i="1"/>
  <c r="E58" i="1"/>
  <c r="D59" i="1"/>
  <c r="E59" i="1" s="1"/>
  <c r="D60" i="1"/>
  <c r="E60" i="1"/>
  <c r="D61" i="1"/>
  <c r="E61" i="1" s="1"/>
  <c r="D62" i="1"/>
  <c r="E62" i="1"/>
  <c r="D63" i="1"/>
  <c r="E63" i="1" s="1"/>
  <c r="E28" i="1"/>
  <c r="D28" i="1"/>
  <c r="E73" i="2" l="1"/>
  <c r="F73" i="2"/>
  <c r="E74" i="2"/>
  <c r="F74" i="2"/>
  <c r="E75" i="2"/>
  <c r="F75" i="2"/>
  <c r="E76" i="2"/>
  <c r="F76" i="2"/>
  <c r="E77" i="2"/>
  <c r="F77" i="2"/>
  <c r="E78" i="2"/>
  <c r="F78" i="2"/>
  <c r="E79" i="2"/>
  <c r="F79" i="2"/>
  <c r="E80" i="2"/>
  <c r="F80" i="2"/>
  <c r="E81" i="2"/>
  <c r="F81" i="2"/>
  <c r="E82" i="2"/>
  <c r="F82" i="2"/>
  <c r="E83" i="2"/>
  <c r="F83" i="2"/>
  <c r="E84" i="2"/>
  <c r="F84" i="2"/>
  <c r="E85" i="2"/>
  <c r="F85" i="2"/>
  <c r="E86" i="2"/>
  <c r="F86" i="2"/>
  <c r="E87" i="2"/>
  <c r="F87" i="2"/>
  <c r="E88" i="2"/>
  <c r="F88" i="2"/>
  <c r="E89" i="2"/>
  <c r="F89" i="2"/>
  <c r="E90" i="2"/>
  <c r="F90" i="2"/>
  <c r="E91" i="2"/>
  <c r="F91" i="2"/>
  <c r="E92" i="2"/>
  <c r="F92" i="2"/>
  <c r="E93" i="2"/>
  <c r="F93" i="2"/>
  <c r="E94" i="2"/>
  <c r="F94" i="2"/>
  <c r="E95" i="2"/>
  <c r="F95" i="2"/>
  <c r="E96" i="2"/>
  <c r="F96" i="2"/>
  <c r="E97" i="2"/>
  <c r="F97" i="2"/>
  <c r="E98" i="2"/>
  <c r="F98" i="2"/>
  <c r="E99" i="2"/>
  <c r="F99" i="2"/>
  <c r="E100" i="2"/>
  <c r="F100" i="2"/>
  <c r="E101" i="2"/>
  <c r="F101" i="2"/>
  <c r="E102" i="2"/>
  <c r="F102" i="2"/>
  <c r="E103" i="2"/>
  <c r="F103" i="2"/>
  <c r="E104" i="2"/>
  <c r="F104" i="2"/>
  <c r="E105" i="2"/>
  <c r="F105" i="2"/>
  <c r="E106" i="2"/>
  <c r="F106" i="2"/>
  <c r="E107" i="2"/>
  <c r="F107" i="2"/>
  <c r="F72" i="2"/>
  <c r="E72" i="2"/>
  <c r="P7" i="10"/>
  <c r="Q7" i="10"/>
  <c r="T7" i="10"/>
  <c r="GX46" i="12" l="1"/>
  <c r="GV46" i="12"/>
  <c r="GT46" i="12"/>
  <c r="GR46" i="12"/>
  <c r="GM46" i="12"/>
  <c r="GK46" i="12"/>
  <c r="GI46" i="12"/>
  <c r="GG46" i="12"/>
  <c r="GB46" i="12"/>
  <c r="FZ46" i="12"/>
  <c r="FX46" i="12"/>
  <c r="FV46" i="12"/>
  <c r="FR46" i="12"/>
  <c r="FQ46" i="12"/>
  <c r="FP46" i="12"/>
  <c r="FO46" i="12"/>
  <c r="FM46" i="12"/>
  <c r="FK46" i="12"/>
  <c r="FF46" i="12"/>
  <c r="FD46" i="12"/>
  <c r="FB46" i="12"/>
  <c r="EZ46" i="12"/>
  <c r="EU46" i="12"/>
  <c r="ES46" i="12"/>
  <c r="EQ46" i="12"/>
  <c r="EO46" i="12"/>
  <c r="EJ46" i="12"/>
  <c r="EH46" i="12"/>
  <c r="EF46" i="12"/>
  <c r="ED46" i="12"/>
  <c r="DY46" i="12"/>
  <c r="DW46" i="12"/>
  <c r="DU46" i="12"/>
  <c r="DS46" i="12"/>
  <c r="DN46" i="12"/>
  <c r="DL46" i="12"/>
  <c r="DJ46" i="12"/>
  <c r="DH46" i="12"/>
  <c r="DC46" i="12"/>
  <c r="DA46" i="12"/>
  <c r="CY46" i="12"/>
  <c r="CW46" i="12"/>
  <c r="CR46" i="12"/>
  <c r="CP46" i="12"/>
  <c r="CN46" i="12"/>
  <c r="CL46" i="12"/>
  <c r="CG46" i="12"/>
  <c r="CE46" i="12"/>
  <c r="CC46" i="12"/>
  <c r="CA46" i="12"/>
  <c r="BV46" i="12"/>
  <c r="BT46" i="12"/>
  <c r="BR46" i="12"/>
  <c r="BP46" i="12"/>
  <c r="BK46" i="12"/>
  <c r="BI46" i="12"/>
  <c r="BG46" i="12"/>
  <c r="BE46" i="12"/>
  <c r="AZ46" i="12"/>
  <c r="AX46" i="12"/>
  <c r="AV46" i="12"/>
  <c r="AT46" i="12"/>
  <c r="AO46" i="12"/>
  <c r="AM46" i="12"/>
  <c r="AK46" i="12"/>
  <c r="AI46" i="12"/>
  <c r="AD46" i="12"/>
  <c r="AB46" i="12"/>
  <c r="Z46" i="12"/>
  <c r="X46" i="12"/>
  <c r="S46" i="12"/>
  <c r="Q46" i="12"/>
  <c r="O46" i="12"/>
  <c r="M46" i="12"/>
  <c r="GZ45" i="12"/>
  <c r="GY45" i="12"/>
  <c r="GW45" i="12"/>
  <c r="GS45" i="12"/>
  <c r="GO45" i="12"/>
  <c r="GN45" i="12"/>
  <c r="GL45" i="12"/>
  <c r="GJ45" i="12"/>
  <c r="GH45" i="12"/>
  <c r="GD45" i="12"/>
  <c r="GC45" i="12"/>
  <c r="GA45" i="12"/>
  <c r="FW45" i="12"/>
  <c r="FS45" i="12"/>
  <c r="FN45" i="12"/>
  <c r="FL45" i="12"/>
  <c r="FT45" i="12" s="1"/>
  <c r="FH45" i="12"/>
  <c r="FG45" i="12"/>
  <c r="FE45" i="12"/>
  <c r="FC45" i="12"/>
  <c r="FA45" i="12"/>
  <c r="EW45" i="12"/>
  <c r="EV45" i="12"/>
  <c r="ET45" i="12"/>
  <c r="EP45" i="12"/>
  <c r="EL45" i="12"/>
  <c r="EK45" i="12"/>
  <c r="EI45" i="12"/>
  <c r="EG45" i="12"/>
  <c r="EE45" i="12"/>
  <c r="EA45" i="12"/>
  <c r="DZ45" i="12"/>
  <c r="DX45" i="12"/>
  <c r="DT45" i="12"/>
  <c r="DP45" i="12"/>
  <c r="DO45" i="12"/>
  <c r="DM45" i="12"/>
  <c r="DK45" i="12"/>
  <c r="DI45" i="12"/>
  <c r="DE45" i="12"/>
  <c r="DD45" i="12"/>
  <c r="DB45" i="12"/>
  <c r="CZ45" i="12"/>
  <c r="CX45" i="12"/>
  <c r="CT45" i="12"/>
  <c r="CS45" i="12"/>
  <c r="CQ45" i="12"/>
  <c r="CO45" i="12"/>
  <c r="CM45" i="12"/>
  <c r="CI45" i="12"/>
  <c r="CH45" i="12"/>
  <c r="CF45" i="12"/>
  <c r="CB45" i="12"/>
  <c r="BX45" i="12"/>
  <c r="BW45" i="12"/>
  <c r="BU45" i="12"/>
  <c r="BS45" i="12"/>
  <c r="BQ45" i="12"/>
  <c r="BM45" i="12"/>
  <c r="BL45" i="12"/>
  <c r="BJ45" i="12"/>
  <c r="BF45" i="12"/>
  <c r="BB45" i="12"/>
  <c r="BA45" i="12"/>
  <c r="AY45" i="12"/>
  <c r="AW45" i="12"/>
  <c r="AU45" i="12"/>
  <c r="AQ45" i="12"/>
  <c r="AP45" i="12"/>
  <c r="AN45" i="12"/>
  <c r="AJ45" i="12"/>
  <c r="AF45" i="12"/>
  <c r="AE45" i="12"/>
  <c r="AC45" i="12"/>
  <c r="Y45" i="12"/>
  <c r="U45" i="12"/>
  <c r="T45" i="12"/>
  <c r="R45" i="12"/>
  <c r="N45" i="12"/>
  <c r="H45" i="12"/>
  <c r="F45" i="12"/>
  <c r="D45" i="12"/>
  <c r="B45" i="12"/>
  <c r="GZ44" i="12"/>
  <c r="GY44" i="12"/>
  <c r="GW44" i="12"/>
  <c r="GS44" i="12"/>
  <c r="GO44" i="12"/>
  <c r="GN44" i="12"/>
  <c r="GL44" i="12"/>
  <c r="GH44" i="12"/>
  <c r="GJ44" i="12" s="1"/>
  <c r="GD44" i="12"/>
  <c r="GC44" i="12"/>
  <c r="GA44" i="12"/>
  <c r="FW44" i="12"/>
  <c r="FS44" i="12"/>
  <c r="FN44" i="12"/>
  <c r="FL44" i="12"/>
  <c r="FH44" i="12"/>
  <c r="FG44" i="12"/>
  <c r="FE44" i="12"/>
  <c r="FC44" i="12"/>
  <c r="FA44" i="12"/>
  <c r="EW44" i="12"/>
  <c r="EV44" i="12"/>
  <c r="ET44" i="12"/>
  <c r="EP44" i="12"/>
  <c r="ER44" i="12" s="1"/>
  <c r="EL44" i="12"/>
  <c r="EK44" i="12"/>
  <c r="EI44" i="12"/>
  <c r="EG44" i="12"/>
  <c r="EE44" i="12"/>
  <c r="EA44" i="12"/>
  <c r="DZ44" i="12"/>
  <c r="DX44" i="12"/>
  <c r="DT44" i="12"/>
  <c r="DV44" i="12" s="1"/>
  <c r="DP44" i="12"/>
  <c r="DO44" i="12"/>
  <c r="DM44" i="12"/>
  <c r="DK44" i="12"/>
  <c r="DI44" i="12"/>
  <c r="DE44" i="12"/>
  <c r="DD44" i="12"/>
  <c r="DB44" i="12"/>
  <c r="CZ44" i="12"/>
  <c r="CX44" i="12"/>
  <c r="CT44" i="12"/>
  <c r="CS44" i="12"/>
  <c r="CQ44" i="12"/>
  <c r="CM44" i="12"/>
  <c r="CI44" i="12"/>
  <c r="CH44" i="12"/>
  <c r="CF44" i="12"/>
  <c r="CB44" i="12"/>
  <c r="CD44" i="12" s="1"/>
  <c r="BX44" i="12"/>
  <c r="BW44" i="12"/>
  <c r="BU44" i="12"/>
  <c r="BS44" i="12"/>
  <c r="BQ44" i="12"/>
  <c r="BM44" i="12"/>
  <c r="BL44" i="12"/>
  <c r="BJ44" i="12"/>
  <c r="BF44" i="12"/>
  <c r="BH44" i="12" s="1"/>
  <c r="BB44" i="12"/>
  <c r="BA44" i="12"/>
  <c r="AY44" i="12"/>
  <c r="AW44" i="12"/>
  <c r="AU44" i="12"/>
  <c r="AQ44" i="12"/>
  <c r="AP44" i="12"/>
  <c r="AN44" i="12"/>
  <c r="AJ44" i="12"/>
  <c r="AL44" i="12" s="1"/>
  <c r="AF44" i="12"/>
  <c r="AE44" i="12"/>
  <c r="AC44" i="12"/>
  <c r="Y44" i="12"/>
  <c r="U44" i="12"/>
  <c r="T44" i="12"/>
  <c r="R44" i="12"/>
  <c r="P44" i="12"/>
  <c r="N44" i="12"/>
  <c r="H44" i="12"/>
  <c r="F44" i="12"/>
  <c r="D44" i="12"/>
  <c r="B44" i="12"/>
  <c r="GZ43" i="12"/>
  <c r="GY43" i="12"/>
  <c r="GW43" i="12"/>
  <c r="GS43" i="12"/>
  <c r="GU43" i="12" s="1"/>
  <c r="GO43" i="12"/>
  <c r="GN43" i="12"/>
  <c r="GL43" i="12"/>
  <c r="GH43" i="12"/>
  <c r="GD43" i="12"/>
  <c r="GC43" i="12"/>
  <c r="GA43" i="12"/>
  <c r="FW43" i="12"/>
  <c r="FY43" i="12" s="1"/>
  <c r="FS43" i="12"/>
  <c r="FN43" i="12"/>
  <c r="FL43" i="12"/>
  <c r="FH43" i="12"/>
  <c r="FG43" i="12"/>
  <c r="FE43" i="12"/>
  <c r="FC43" i="12"/>
  <c r="FA43" i="12"/>
  <c r="EW43" i="12"/>
  <c r="EV43" i="12"/>
  <c r="ET43" i="12"/>
  <c r="EP43" i="12"/>
  <c r="ER43" i="12" s="1"/>
  <c r="EL43" i="12"/>
  <c r="EK43" i="12"/>
  <c r="EI43" i="12"/>
  <c r="EG43" i="12"/>
  <c r="EE43" i="12"/>
  <c r="EA43" i="12"/>
  <c r="DZ43" i="12"/>
  <c r="DX43" i="12"/>
  <c r="DT43" i="12"/>
  <c r="DV43" i="12" s="1"/>
  <c r="DP43" i="12"/>
  <c r="DO43" i="12"/>
  <c r="DM43" i="12"/>
  <c r="DK43" i="12"/>
  <c r="DI43" i="12"/>
  <c r="DE43" i="12"/>
  <c r="DD43" i="12"/>
  <c r="DB43" i="12"/>
  <c r="CZ43" i="12"/>
  <c r="CX43" i="12"/>
  <c r="CT43" i="12"/>
  <c r="CS43" i="12"/>
  <c r="CQ43" i="12"/>
  <c r="CM43" i="12"/>
  <c r="CI43" i="12"/>
  <c r="CH43" i="12"/>
  <c r="CF43" i="12"/>
  <c r="CB43" i="12"/>
  <c r="CD43" i="12" s="1"/>
  <c r="BX43" i="12"/>
  <c r="BW43" i="12"/>
  <c r="BU43" i="12"/>
  <c r="BS43" i="12"/>
  <c r="BQ43" i="12"/>
  <c r="BM43" i="12"/>
  <c r="BL43" i="12"/>
  <c r="BJ43" i="12"/>
  <c r="BF43" i="12"/>
  <c r="BH43" i="12" s="1"/>
  <c r="BB43" i="12"/>
  <c r="BA43" i="12"/>
  <c r="AY43" i="12"/>
  <c r="AW43" i="12"/>
  <c r="AU43" i="12"/>
  <c r="AQ43" i="12"/>
  <c r="AP43" i="12"/>
  <c r="AN43" i="12"/>
  <c r="AJ43" i="12"/>
  <c r="AL43" i="12" s="1"/>
  <c r="AF43" i="12"/>
  <c r="AE43" i="12"/>
  <c r="AC43" i="12"/>
  <c r="Y43" i="12"/>
  <c r="U43" i="12"/>
  <c r="T43" i="12"/>
  <c r="R43" i="12"/>
  <c r="N43" i="12"/>
  <c r="P43" i="12" s="1"/>
  <c r="H43" i="12"/>
  <c r="F43" i="12"/>
  <c r="D43" i="12"/>
  <c r="B43" i="12"/>
  <c r="GZ42" i="12"/>
  <c r="GY42" i="12"/>
  <c r="GW42" i="12"/>
  <c r="GU42" i="12"/>
  <c r="GS42" i="12"/>
  <c r="GO42" i="12"/>
  <c r="GN42" i="12"/>
  <c r="GL42" i="12"/>
  <c r="GH42" i="12"/>
  <c r="GD42" i="12"/>
  <c r="GC42" i="12"/>
  <c r="GA42" i="12"/>
  <c r="FW42" i="12"/>
  <c r="FY42" i="12" s="1"/>
  <c r="FS42" i="12"/>
  <c r="FN42" i="12"/>
  <c r="FL42" i="12"/>
  <c r="FH42" i="12"/>
  <c r="FG42" i="12"/>
  <c r="FE42" i="12"/>
  <c r="FC42" i="12"/>
  <c r="FA42" i="12"/>
  <c r="EW42" i="12"/>
  <c r="EV42" i="12"/>
  <c r="ET42" i="12"/>
  <c r="EP42" i="12"/>
  <c r="EL42" i="12"/>
  <c r="EK42" i="12"/>
  <c r="EI42" i="12"/>
  <c r="EG42" i="12"/>
  <c r="EE42" i="12"/>
  <c r="EA42" i="12"/>
  <c r="DZ42" i="12"/>
  <c r="DX42" i="12"/>
  <c r="DT42" i="12"/>
  <c r="DV42" i="12" s="1"/>
  <c r="DP42" i="12"/>
  <c r="DO42" i="12"/>
  <c r="DM42" i="12"/>
  <c r="DK42" i="12"/>
  <c r="DI42" i="12"/>
  <c r="DE42" i="12"/>
  <c r="DD42" i="12"/>
  <c r="DB42" i="12"/>
  <c r="CZ42" i="12"/>
  <c r="CX42" i="12"/>
  <c r="CT42" i="12"/>
  <c r="CS42" i="12"/>
  <c r="CQ42" i="12"/>
  <c r="CM42" i="12"/>
  <c r="CI42" i="12"/>
  <c r="CH42" i="12"/>
  <c r="CF42" i="12"/>
  <c r="CB42" i="12"/>
  <c r="BX42" i="12"/>
  <c r="BW42" i="12"/>
  <c r="BU42" i="12"/>
  <c r="BS42" i="12"/>
  <c r="BQ42" i="12"/>
  <c r="BM42" i="12"/>
  <c r="BL42" i="12"/>
  <c r="BJ42" i="12"/>
  <c r="BF42" i="12"/>
  <c r="BH42" i="12" s="1"/>
  <c r="BB42" i="12"/>
  <c r="BA42" i="12"/>
  <c r="AY42" i="12"/>
  <c r="AW42" i="12"/>
  <c r="AU42" i="12"/>
  <c r="AQ42" i="12"/>
  <c r="AP42" i="12"/>
  <c r="AN42" i="12"/>
  <c r="AJ42" i="12"/>
  <c r="AF42" i="12"/>
  <c r="AE42" i="12"/>
  <c r="AC42" i="12"/>
  <c r="Y42" i="12"/>
  <c r="U42" i="12"/>
  <c r="T42" i="12"/>
  <c r="R42" i="12"/>
  <c r="N42" i="12"/>
  <c r="H42" i="12"/>
  <c r="F42" i="12"/>
  <c r="D42" i="12"/>
  <c r="B42" i="12"/>
  <c r="GZ41" i="12"/>
  <c r="GY41" i="12"/>
  <c r="GW41" i="12"/>
  <c r="GS41" i="12"/>
  <c r="GU41" i="12" s="1"/>
  <c r="GO41" i="12"/>
  <c r="GN41" i="12"/>
  <c r="GL41" i="12"/>
  <c r="GH41" i="12"/>
  <c r="GD41" i="12"/>
  <c r="GC41" i="12"/>
  <c r="GA41" i="12"/>
  <c r="FY41" i="12"/>
  <c r="FW41" i="12"/>
  <c r="FS41" i="12"/>
  <c r="FN41" i="12"/>
  <c r="FL41" i="12"/>
  <c r="FT41" i="12" s="1"/>
  <c r="FH41" i="12"/>
  <c r="FG41" i="12"/>
  <c r="FE41" i="12"/>
  <c r="FC41" i="12"/>
  <c r="FA41" i="12"/>
  <c r="EW41" i="12"/>
  <c r="EV41" i="12"/>
  <c r="ET41" i="12"/>
  <c r="EP41" i="12"/>
  <c r="ER41" i="12" s="1"/>
  <c r="EL41" i="12"/>
  <c r="EK41" i="12"/>
  <c r="EI41" i="12"/>
  <c r="EG41" i="12"/>
  <c r="EE41" i="12"/>
  <c r="EA41" i="12"/>
  <c r="DZ41" i="12"/>
  <c r="DX41" i="12"/>
  <c r="DT41" i="12"/>
  <c r="DP41" i="12"/>
  <c r="DO41" i="12"/>
  <c r="DM41" i="12"/>
  <c r="DK41" i="12"/>
  <c r="DI41" i="12"/>
  <c r="DE41" i="12"/>
  <c r="DD41" i="12"/>
  <c r="DB41" i="12"/>
  <c r="CZ41" i="12"/>
  <c r="CX41" i="12"/>
  <c r="CT41" i="12"/>
  <c r="CS41" i="12"/>
  <c r="CQ41" i="12"/>
  <c r="CM41" i="12"/>
  <c r="CI41" i="12"/>
  <c r="CH41" i="12"/>
  <c r="CF41" i="12"/>
  <c r="CB41" i="12"/>
  <c r="CD41" i="12" s="1"/>
  <c r="BX41" i="12"/>
  <c r="BW41" i="12"/>
  <c r="BU41" i="12"/>
  <c r="BS41" i="12"/>
  <c r="BQ41" i="12"/>
  <c r="BM41" i="12"/>
  <c r="BL41" i="12"/>
  <c r="BJ41" i="12"/>
  <c r="BF41" i="12"/>
  <c r="BB41" i="12"/>
  <c r="BA41" i="12"/>
  <c r="AY41" i="12"/>
  <c r="AW41" i="12"/>
  <c r="AU41" i="12"/>
  <c r="AQ41" i="12"/>
  <c r="AP41" i="12"/>
  <c r="AN41" i="12"/>
  <c r="AL41" i="12"/>
  <c r="AJ41" i="12"/>
  <c r="AF41" i="12"/>
  <c r="AE41" i="12"/>
  <c r="AC41" i="12"/>
  <c r="Y41" i="12"/>
  <c r="AA41" i="12" s="1"/>
  <c r="U41" i="12"/>
  <c r="T41" i="12"/>
  <c r="R41" i="12"/>
  <c r="N41" i="12"/>
  <c r="P41" i="12" s="1"/>
  <c r="H41" i="12"/>
  <c r="F41" i="12"/>
  <c r="D41" i="12"/>
  <c r="B41" i="12"/>
  <c r="GZ40" i="12"/>
  <c r="GY40" i="12"/>
  <c r="GW40" i="12"/>
  <c r="GS40" i="12"/>
  <c r="GU40" i="12" s="1"/>
  <c r="GO40" i="12"/>
  <c r="GN40" i="12"/>
  <c r="GL40" i="12"/>
  <c r="GH40" i="12"/>
  <c r="GJ40" i="12" s="1"/>
  <c r="GD40" i="12"/>
  <c r="GC40" i="12"/>
  <c r="GA40" i="12"/>
  <c r="FW40" i="12"/>
  <c r="FY40" i="12" s="1"/>
  <c r="FS40" i="12"/>
  <c r="FN40" i="12"/>
  <c r="FL40" i="12"/>
  <c r="FH40" i="12"/>
  <c r="FG40" i="12"/>
  <c r="FE40" i="12"/>
  <c r="FC40" i="12"/>
  <c r="FA40" i="12"/>
  <c r="EW40" i="12"/>
  <c r="EV40" i="12"/>
  <c r="ET40" i="12"/>
  <c r="EP40" i="12"/>
  <c r="ER40" i="12" s="1"/>
  <c r="EL40" i="12"/>
  <c r="EK40" i="12"/>
  <c r="EI40" i="12"/>
  <c r="EG40" i="12"/>
  <c r="EE40" i="12"/>
  <c r="EA40" i="12"/>
  <c r="DZ40" i="12"/>
  <c r="DX40" i="12"/>
  <c r="DT40" i="12"/>
  <c r="DV40" i="12" s="1"/>
  <c r="DP40" i="12"/>
  <c r="DO40" i="12"/>
  <c r="DM40" i="12"/>
  <c r="DK40" i="12"/>
  <c r="DI40" i="12"/>
  <c r="DE40" i="12"/>
  <c r="DD40" i="12"/>
  <c r="DB40" i="12"/>
  <c r="CZ40" i="12"/>
  <c r="CX40" i="12"/>
  <c r="CT40" i="12"/>
  <c r="CS40" i="12"/>
  <c r="CQ40" i="12"/>
  <c r="CM40" i="12"/>
  <c r="CO40" i="12" s="1"/>
  <c r="CI40" i="12"/>
  <c r="CH40" i="12"/>
  <c r="CF40" i="12"/>
  <c r="CB40" i="12"/>
  <c r="CD40" i="12" s="1"/>
  <c r="BX40" i="12"/>
  <c r="BW40" i="12"/>
  <c r="BU40" i="12"/>
  <c r="BS40" i="12"/>
  <c r="BQ40" i="12"/>
  <c r="BM40" i="12"/>
  <c r="BL40" i="12"/>
  <c r="BJ40" i="12"/>
  <c r="BF40" i="12"/>
  <c r="BH40" i="12" s="1"/>
  <c r="BB40" i="12"/>
  <c r="BA40" i="12"/>
  <c r="AY40" i="12"/>
  <c r="AW40" i="12"/>
  <c r="AU40" i="12"/>
  <c r="AQ40" i="12"/>
  <c r="AP40" i="12"/>
  <c r="AN40" i="12"/>
  <c r="AJ40" i="12"/>
  <c r="AL40" i="12" s="1"/>
  <c r="AF40" i="12"/>
  <c r="AE40" i="12"/>
  <c r="AC40" i="12"/>
  <c r="Y40" i="12"/>
  <c r="AA40" i="12" s="1"/>
  <c r="U40" i="12"/>
  <c r="T40" i="12"/>
  <c r="R40" i="12"/>
  <c r="N40" i="12"/>
  <c r="H40" i="12"/>
  <c r="F40" i="12"/>
  <c r="D40" i="12"/>
  <c r="B40" i="12"/>
  <c r="GZ39" i="12"/>
  <c r="GY39" i="12"/>
  <c r="GW39" i="12"/>
  <c r="GU39" i="12"/>
  <c r="GS39" i="12"/>
  <c r="GO39" i="12"/>
  <c r="GN39" i="12"/>
  <c r="GL39" i="12"/>
  <c r="GH39" i="12"/>
  <c r="GJ39" i="12" s="1"/>
  <c r="GD39" i="12"/>
  <c r="GC39" i="12"/>
  <c r="GA39" i="12"/>
  <c r="FW39" i="12"/>
  <c r="FY39" i="12" s="1"/>
  <c r="FS39" i="12"/>
  <c r="FN39" i="12"/>
  <c r="FL39" i="12"/>
  <c r="FH39" i="12"/>
  <c r="FG39" i="12"/>
  <c r="FE39" i="12"/>
  <c r="FC39" i="12"/>
  <c r="FA39" i="12"/>
  <c r="EW39" i="12"/>
  <c r="EV39" i="12"/>
  <c r="ET39" i="12"/>
  <c r="EP39" i="12"/>
  <c r="ER39" i="12" s="1"/>
  <c r="EL39" i="12"/>
  <c r="EK39" i="12"/>
  <c r="EI39" i="12"/>
  <c r="EG39" i="12"/>
  <c r="EE39" i="12"/>
  <c r="EA39" i="12"/>
  <c r="DZ39" i="12"/>
  <c r="DX39" i="12"/>
  <c r="DT39" i="12"/>
  <c r="DV39" i="12" s="1"/>
  <c r="DP39" i="12"/>
  <c r="DO39" i="12"/>
  <c r="DM39" i="12"/>
  <c r="DK39" i="12"/>
  <c r="DI39" i="12"/>
  <c r="DE39" i="12"/>
  <c r="DD39" i="12"/>
  <c r="DB39" i="12"/>
  <c r="CZ39" i="12"/>
  <c r="CX39" i="12"/>
  <c r="CT39" i="12"/>
  <c r="CS39" i="12"/>
  <c r="CQ39" i="12"/>
  <c r="CM39" i="12"/>
  <c r="CO39" i="12" s="1"/>
  <c r="CI39" i="12"/>
  <c r="CH39" i="12"/>
  <c r="CF39" i="12"/>
  <c r="CB39" i="12"/>
  <c r="CD39" i="12" s="1"/>
  <c r="BX39" i="12"/>
  <c r="BW39" i="12"/>
  <c r="BU39" i="12"/>
  <c r="BS39" i="12"/>
  <c r="BQ39" i="12"/>
  <c r="BM39" i="12"/>
  <c r="BL39" i="12"/>
  <c r="BJ39" i="12"/>
  <c r="BF39" i="12"/>
  <c r="BH39" i="12" s="1"/>
  <c r="BB39" i="12"/>
  <c r="BA39" i="12"/>
  <c r="AY39" i="12"/>
  <c r="AW39" i="12"/>
  <c r="AU39" i="12"/>
  <c r="AQ39" i="12"/>
  <c r="AP39" i="12"/>
  <c r="AN39" i="12"/>
  <c r="AJ39" i="12"/>
  <c r="AL39" i="12" s="1"/>
  <c r="AF39" i="12"/>
  <c r="AE39" i="12"/>
  <c r="AC39" i="12"/>
  <c r="Y39" i="12"/>
  <c r="AA39" i="12" s="1"/>
  <c r="U39" i="12"/>
  <c r="T39" i="12"/>
  <c r="R39" i="12"/>
  <c r="P39" i="12"/>
  <c r="N39" i="12"/>
  <c r="H39" i="12"/>
  <c r="F39" i="12"/>
  <c r="D39" i="12"/>
  <c r="B39" i="12"/>
  <c r="GZ38" i="12"/>
  <c r="GY38" i="12"/>
  <c r="GW38" i="12"/>
  <c r="GS38" i="12"/>
  <c r="GU38" i="12" s="1"/>
  <c r="GO38" i="12"/>
  <c r="GN38" i="12"/>
  <c r="GL38" i="12"/>
  <c r="GH38" i="12"/>
  <c r="GJ38" i="12" s="1"/>
  <c r="GD38" i="12"/>
  <c r="GC38" i="12"/>
  <c r="GA38" i="12"/>
  <c r="FW38" i="12"/>
  <c r="FY38" i="12" s="1"/>
  <c r="FS38" i="12"/>
  <c r="FN38" i="12"/>
  <c r="FL38" i="12"/>
  <c r="FH38" i="12"/>
  <c r="FG38" i="12"/>
  <c r="FE38" i="12"/>
  <c r="FC38" i="12"/>
  <c r="FA38" i="12"/>
  <c r="EW38" i="12"/>
  <c r="EV38" i="12"/>
  <c r="ET38" i="12"/>
  <c r="EP38" i="12"/>
  <c r="ER38" i="12" s="1"/>
  <c r="EL38" i="12"/>
  <c r="EK38" i="12"/>
  <c r="EI38" i="12"/>
  <c r="EG38" i="12"/>
  <c r="EE38" i="12"/>
  <c r="EA38" i="12"/>
  <c r="DZ38" i="12"/>
  <c r="DX38" i="12"/>
  <c r="DT38" i="12"/>
  <c r="DV38" i="12" s="1"/>
  <c r="DP38" i="12"/>
  <c r="DO38" i="12"/>
  <c r="DM38" i="12"/>
  <c r="DK38" i="12"/>
  <c r="DI38" i="12"/>
  <c r="DE38" i="12"/>
  <c r="DD38" i="12"/>
  <c r="DB38" i="12"/>
  <c r="CZ38" i="12"/>
  <c r="CX38" i="12"/>
  <c r="CT38" i="12"/>
  <c r="CS38" i="12"/>
  <c r="CQ38" i="12"/>
  <c r="CM38" i="12"/>
  <c r="CO38" i="12" s="1"/>
  <c r="CI38" i="12"/>
  <c r="CH38" i="12"/>
  <c r="CF38" i="12"/>
  <c r="CB38" i="12"/>
  <c r="CD38" i="12" s="1"/>
  <c r="BX38" i="12"/>
  <c r="BW38" i="12"/>
  <c r="BU38" i="12"/>
  <c r="BS38" i="12"/>
  <c r="BQ38" i="12"/>
  <c r="BM38" i="12"/>
  <c r="BL38" i="12"/>
  <c r="BJ38" i="12"/>
  <c r="BF38" i="12"/>
  <c r="BH38" i="12" s="1"/>
  <c r="BB38" i="12"/>
  <c r="BA38" i="12"/>
  <c r="AY38" i="12"/>
  <c r="AW38" i="12"/>
  <c r="AU38" i="12"/>
  <c r="AQ38" i="12"/>
  <c r="AP38" i="12"/>
  <c r="AN38" i="12"/>
  <c r="AJ38" i="12"/>
  <c r="AL38" i="12" s="1"/>
  <c r="AF38" i="12"/>
  <c r="AE38" i="12"/>
  <c r="AC38" i="12"/>
  <c r="AA38" i="12"/>
  <c r="Y38" i="12"/>
  <c r="U38" i="12"/>
  <c r="T38" i="12"/>
  <c r="R38" i="12"/>
  <c r="N38" i="12"/>
  <c r="H38" i="12"/>
  <c r="F38" i="12"/>
  <c r="D38" i="12"/>
  <c r="B38" i="12"/>
  <c r="GZ37" i="12"/>
  <c r="GY37" i="12"/>
  <c r="GW37" i="12"/>
  <c r="GS37" i="12"/>
  <c r="GU37" i="12" s="1"/>
  <c r="GO37" i="12"/>
  <c r="GN37" i="12"/>
  <c r="GL37" i="12"/>
  <c r="GH37" i="12"/>
  <c r="GJ37" i="12" s="1"/>
  <c r="GD37" i="12"/>
  <c r="GC37" i="12"/>
  <c r="GA37" i="12"/>
  <c r="FW37" i="12"/>
  <c r="FY37" i="12" s="1"/>
  <c r="FS37" i="12"/>
  <c r="FN37" i="12"/>
  <c r="FL37" i="12"/>
  <c r="FH37" i="12"/>
  <c r="FG37" i="12"/>
  <c r="FE37" i="12"/>
  <c r="FC37" i="12"/>
  <c r="FA37" i="12"/>
  <c r="EW37" i="12"/>
  <c r="EV37" i="12"/>
  <c r="ET37" i="12"/>
  <c r="EP37" i="12"/>
  <c r="ER37" i="12" s="1"/>
  <c r="EL37" i="12"/>
  <c r="EK37" i="12"/>
  <c r="EI37" i="12"/>
  <c r="EG37" i="12"/>
  <c r="EE37" i="12"/>
  <c r="EA37" i="12"/>
  <c r="DZ37" i="12"/>
  <c r="DX37" i="12"/>
  <c r="DT37" i="12"/>
  <c r="DV37" i="12" s="1"/>
  <c r="DP37" i="12"/>
  <c r="DO37" i="12"/>
  <c r="DM37" i="12"/>
  <c r="DK37" i="12"/>
  <c r="DI37" i="12"/>
  <c r="DE37" i="12"/>
  <c r="DD37" i="12"/>
  <c r="DB37" i="12"/>
  <c r="CZ37" i="12"/>
  <c r="CX37" i="12"/>
  <c r="CT37" i="12"/>
  <c r="CS37" i="12"/>
  <c r="CQ37" i="12"/>
  <c r="CM37" i="12"/>
  <c r="CO37" i="12" s="1"/>
  <c r="CI37" i="12"/>
  <c r="CH37" i="12"/>
  <c r="CF37" i="12"/>
  <c r="CB37" i="12"/>
  <c r="CD37" i="12" s="1"/>
  <c r="BX37" i="12"/>
  <c r="BW37" i="12"/>
  <c r="BU37" i="12"/>
  <c r="BS37" i="12"/>
  <c r="BQ37" i="12"/>
  <c r="BM37" i="12"/>
  <c r="BL37" i="12"/>
  <c r="BJ37" i="12"/>
  <c r="BF37" i="12"/>
  <c r="BH37" i="12" s="1"/>
  <c r="BB37" i="12"/>
  <c r="BA37" i="12"/>
  <c r="AY37" i="12"/>
  <c r="AW37" i="12"/>
  <c r="AU37" i="12"/>
  <c r="AQ37" i="12"/>
  <c r="AP37" i="12"/>
  <c r="AN37" i="12"/>
  <c r="AJ37" i="12"/>
  <c r="AL37" i="12" s="1"/>
  <c r="AF37" i="12"/>
  <c r="AE37" i="12"/>
  <c r="AC37" i="12"/>
  <c r="Y37" i="12"/>
  <c r="AA37" i="12" s="1"/>
  <c r="U37" i="12"/>
  <c r="T37" i="12"/>
  <c r="R37" i="12"/>
  <c r="N37" i="12"/>
  <c r="H37" i="12"/>
  <c r="F37" i="12"/>
  <c r="D37" i="12"/>
  <c r="B37" i="12"/>
  <c r="GZ36" i="12"/>
  <c r="GY36" i="12"/>
  <c r="GW36" i="12"/>
  <c r="GU36" i="12"/>
  <c r="GS36" i="12"/>
  <c r="GO36" i="12"/>
  <c r="GN36" i="12"/>
  <c r="GL36" i="12"/>
  <c r="GH36" i="12"/>
  <c r="GJ36" i="12" s="1"/>
  <c r="GD36" i="12"/>
  <c r="GC36" i="12"/>
  <c r="GA36" i="12"/>
  <c r="FW36" i="12"/>
  <c r="FY36" i="12" s="1"/>
  <c r="FS36" i="12"/>
  <c r="FN36" i="12"/>
  <c r="FL36" i="12"/>
  <c r="FH36" i="12"/>
  <c r="FG36" i="12"/>
  <c r="FE36" i="12"/>
  <c r="FC36" i="12"/>
  <c r="FA36" i="12"/>
  <c r="EW36" i="12"/>
  <c r="EV36" i="12"/>
  <c r="ET36" i="12"/>
  <c r="EP36" i="12"/>
  <c r="ER36" i="12" s="1"/>
  <c r="EL36" i="12"/>
  <c r="EK36" i="12"/>
  <c r="EI36" i="12"/>
  <c r="EG36" i="12"/>
  <c r="EE36" i="12"/>
  <c r="EA36" i="12"/>
  <c r="DZ36" i="12"/>
  <c r="DX36" i="12"/>
  <c r="DT36" i="12"/>
  <c r="DV36" i="12" s="1"/>
  <c r="DP36" i="12"/>
  <c r="DO36" i="12"/>
  <c r="DM36" i="12"/>
  <c r="DK36" i="12"/>
  <c r="DI36" i="12"/>
  <c r="DE36" i="12"/>
  <c r="DD36" i="12"/>
  <c r="DB36" i="12"/>
  <c r="CZ36" i="12"/>
  <c r="CX36" i="12"/>
  <c r="CT36" i="12"/>
  <c r="CS36" i="12"/>
  <c r="CQ36" i="12"/>
  <c r="CM36" i="12"/>
  <c r="CO36" i="12" s="1"/>
  <c r="CI36" i="12"/>
  <c r="CH36" i="12"/>
  <c r="CF36" i="12"/>
  <c r="CB36" i="12"/>
  <c r="CD36" i="12" s="1"/>
  <c r="BX36" i="12"/>
  <c r="BW36" i="12"/>
  <c r="BU36" i="12"/>
  <c r="BS36" i="12"/>
  <c r="BQ36" i="12"/>
  <c r="BM36" i="12"/>
  <c r="BL36" i="12"/>
  <c r="BJ36" i="12"/>
  <c r="BF36" i="12"/>
  <c r="BH36" i="12" s="1"/>
  <c r="BB36" i="12"/>
  <c r="BA36" i="12"/>
  <c r="AY36" i="12"/>
  <c r="AW36" i="12"/>
  <c r="AU36" i="12"/>
  <c r="AQ36" i="12"/>
  <c r="AP36" i="12"/>
  <c r="AN36" i="12"/>
  <c r="AJ36" i="12"/>
  <c r="AL36" i="12" s="1"/>
  <c r="AF36" i="12"/>
  <c r="AE36" i="12"/>
  <c r="AC36" i="12"/>
  <c r="AA36" i="12"/>
  <c r="Y36" i="12"/>
  <c r="U36" i="12"/>
  <c r="T36" i="12"/>
  <c r="R36" i="12"/>
  <c r="N36" i="12"/>
  <c r="H36" i="12"/>
  <c r="F36" i="12"/>
  <c r="D36" i="12"/>
  <c r="B36" i="12"/>
  <c r="GZ35" i="12"/>
  <c r="GY35" i="12"/>
  <c r="GW35" i="12"/>
  <c r="GS35" i="12"/>
  <c r="GU35" i="12" s="1"/>
  <c r="GO35" i="12"/>
  <c r="GN35" i="12"/>
  <c r="GL35" i="12"/>
  <c r="GH35" i="12"/>
  <c r="GJ35" i="12" s="1"/>
  <c r="GD35" i="12"/>
  <c r="GC35" i="12"/>
  <c r="GA35" i="12"/>
  <c r="FW35" i="12"/>
  <c r="FY35" i="12" s="1"/>
  <c r="FS35" i="12"/>
  <c r="FN35" i="12"/>
  <c r="FL35" i="12"/>
  <c r="FT35" i="12" s="1"/>
  <c r="FH35" i="12"/>
  <c r="FG35" i="12"/>
  <c r="FE35" i="12"/>
  <c r="FC35" i="12"/>
  <c r="FA35" i="12"/>
  <c r="EW35" i="12"/>
  <c r="EV35" i="12"/>
  <c r="ET35" i="12"/>
  <c r="EP35" i="12"/>
  <c r="ER35" i="12" s="1"/>
  <c r="EL35" i="12"/>
  <c r="EK35" i="12"/>
  <c r="EI35" i="12"/>
  <c r="EG35" i="12"/>
  <c r="EE35" i="12"/>
  <c r="EA35" i="12"/>
  <c r="DZ35" i="12"/>
  <c r="DX35" i="12"/>
  <c r="DT35" i="12"/>
  <c r="DV35" i="12" s="1"/>
  <c r="DP35" i="12"/>
  <c r="DO35" i="12"/>
  <c r="DM35" i="12"/>
  <c r="DK35" i="12"/>
  <c r="DI35" i="12"/>
  <c r="DE35" i="12"/>
  <c r="DD35" i="12"/>
  <c r="DB35" i="12"/>
  <c r="CZ35" i="12"/>
  <c r="CX35" i="12"/>
  <c r="CT35" i="12"/>
  <c r="CS35" i="12"/>
  <c r="CQ35" i="12"/>
  <c r="CM35" i="12"/>
  <c r="CO35" i="12" s="1"/>
  <c r="CI35" i="12"/>
  <c r="CH35" i="12"/>
  <c r="CF35" i="12"/>
  <c r="CB35" i="12"/>
  <c r="CD35" i="12" s="1"/>
  <c r="BX35" i="12"/>
  <c r="BW35" i="12"/>
  <c r="BU35" i="12"/>
  <c r="BS35" i="12"/>
  <c r="BQ35" i="12"/>
  <c r="BM35" i="12"/>
  <c r="BL35" i="12"/>
  <c r="BJ35" i="12"/>
  <c r="BF35" i="12"/>
  <c r="BH35" i="12" s="1"/>
  <c r="BB35" i="12"/>
  <c r="BA35" i="12"/>
  <c r="AY35" i="12"/>
  <c r="AW35" i="12"/>
  <c r="AU35" i="12"/>
  <c r="AQ35" i="12"/>
  <c r="AP35" i="12"/>
  <c r="AN35" i="12"/>
  <c r="AJ35" i="12"/>
  <c r="AL35" i="12" s="1"/>
  <c r="AF35" i="12"/>
  <c r="AE35" i="12"/>
  <c r="AC35" i="12"/>
  <c r="Y35" i="12"/>
  <c r="AA35" i="12" s="1"/>
  <c r="U35" i="12"/>
  <c r="T35" i="12"/>
  <c r="R35" i="12"/>
  <c r="P35" i="12"/>
  <c r="N35" i="12"/>
  <c r="H35" i="12"/>
  <c r="F35" i="12"/>
  <c r="D35" i="12"/>
  <c r="B35" i="12"/>
  <c r="GZ34" i="12"/>
  <c r="GW34" i="12"/>
  <c r="GS34" i="12"/>
  <c r="GO34" i="12"/>
  <c r="GL34" i="12"/>
  <c r="GH34" i="12"/>
  <c r="GD34" i="12"/>
  <c r="GA34" i="12"/>
  <c r="FW34" i="12"/>
  <c r="FS34" i="12"/>
  <c r="FN34" i="12"/>
  <c r="FL34" i="12"/>
  <c r="FH34" i="12"/>
  <c r="FE34" i="12"/>
  <c r="FC34" i="12"/>
  <c r="FA34" i="12"/>
  <c r="EW34" i="12"/>
  <c r="ET34" i="12"/>
  <c r="EP34" i="12"/>
  <c r="EL34" i="12"/>
  <c r="EI34" i="12"/>
  <c r="EG34" i="12"/>
  <c r="EE34" i="12"/>
  <c r="EA34" i="12"/>
  <c r="DZ34" i="12"/>
  <c r="DX34" i="12"/>
  <c r="DT34" i="12"/>
  <c r="DV34" i="12" s="1"/>
  <c r="DP34" i="12"/>
  <c r="DM34" i="12"/>
  <c r="DK34" i="12"/>
  <c r="DI34" i="12"/>
  <c r="DE34" i="12"/>
  <c r="DD34" i="12"/>
  <c r="DB34" i="12"/>
  <c r="CZ34" i="12"/>
  <c r="CX34" i="12"/>
  <c r="CT34" i="12"/>
  <c r="CQ34" i="12"/>
  <c r="CM34" i="12"/>
  <c r="CO34" i="12" s="1"/>
  <c r="CI34" i="12"/>
  <c r="CF34" i="12"/>
  <c r="CB34" i="12"/>
  <c r="BX34" i="12"/>
  <c r="BU34" i="12"/>
  <c r="BS34" i="12"/>
  <c r="BQ34" i="12"/>
  <c r="BM34" i="12"/>
  <c r="BJ34" i="12"/>
  <c r="BF34" i="12"/>
  <c r="BB34" i="12"/>
  <c r="AY34" i="12"/>
  <c r="AW34" i="12"/>
  <c r="AU34" i="12"/>
  <c r="AQ34" i="12"/>
  <c r="AN34" i="12"/>
  <c r="AJ34" i="12"/>
  <c r="AF34" i="12"/>
  <c r="AC34" i="12"/>
  <c r="Y34" i="12"/>
  <c r="AA34" i="12" s="1"/>
  <c r="U34" i="12"/>
  <c r="R34" i="12"/>
  <c r="N34" i="12"/>
  <c r="H34" i="12"/>
  <c r="F34" i="12"/>
  <c r="D34" i="12"/>
  <c r="B34" i="12"/>
  <c r="GZ33" i="12"/>
  <c r="GW33" i="12"/>
  <c r="GU33" i="12"/>
  <c r="GS33" i="12"/>
  <c r="GO33" i="12"/>
  <c r="GL33" i="12"/>
  <c r="GH33" i="12"/>
  <c r="GD33" i="12"/>
  <c r="GA33" i="12"/>
  <c r="FW33" i="12"/>
  <c r="FY33" i="12" s="1"/>
  <c r="FS33" i="12"/>
  <c r="FN33" i="12"/>
  <c r="FL33" i="12"/>
  <c r="FH33" i="12"/>
  <c r="FE33" i="12"/>
  <c r="FC33" i="12"/>
  <c r="FA33" i="12"/>
  <c r="EW33" i="12"/>
  <c r="ET33" i="12"/>
  <c r="EP33" i="12"/>
  <c r="ER33" i="12" s="1"/>
  <c r="EL33" i="12"/>
  <c r="EI33" i="12"/>
  <c r="EG33" i="12"/>
  <c r="EE33" i="12"/>
  <c r="EA33" i="12"/>
  <c r="DZ33" i="12"/>
  <c r="DX33" i="12"/>
  <c r="DT33" i="12"/>
  <c r="DP33" i="12"/>
  <c r="DM33" i="12"/>
  <c r="DK33" i="12"/>
  <c r="DI33" i="12"/>
  <c r="DE33" i="12"/>
  <c r="DD33" i="12"/>
  <c r="I33" i="12" s="1"/>
  <c r="DB33" i="12"/>
  <c r="CZ33" i="12"/>
  <c r="CX33" i="12"/>
  <c r="CT33" i="12"/>
  <c r="CQ33" i="12"/>
  <c r="CM33" i="12"/>
  <c r="CI33" i="12"/>
  <c r="CF33" i="12"/>
  <c r="CB33" i="12"/>
  <c r="CD33" i="12" s="1"/>
  <c r="BX33" i="12"/>
  <c r="BU33" i="12"/>
  <c r="BS33" i="12"/>
  <c r="BQ33" i="12"/>
  <c r="BM33" i="12"/>
  <c r="BJ33" i="12"/>
  <c r="BF33" i="12"/>
  <c r="BH33" i="12" s="1"/>
  <c r="BB33" i="12"/>
  <c r="AY33" i="12"/>
  <c r="AW33" i="12"/>
  <c r="AU33" i="12"/>
  <c r="AQ33" i="12"/>
  <c r="AN33" i="12"/>
  <c r="AJ33" i="12"/>
  <c r="AL33" i="12" s="1"/>
  <c r="AF33" i="12"/>
  <c r="AC33" i="12"/>
  <c r="Y33" i="12"/>
  <c r="U33" i="12"/>
  <c r="R33" i="12"/>
  <c r="N33" i="12"/>
  <c r="H33" i="12"/>
  <c r="F33" i="12"/>
  <c r="D33" i="12"/>
  <c r="B33" i="12"/>
  <c r="GX31" i="12"/>
  <c r="GR31" i="12"/>
  <c r="GG31" i="12"/>
  <c r="GB31" i="12"/>
  <c r="GB47" i="12" s="1"/>
  <c r="FV31" i="12"/>
  <c r="FQ31" i="12"/>
  <c r="FP31" i="12"/>
  <c r="FP47" i="12" s="1"/>
  <c r="FO31" i="12"/>
  <c r="FM31" i="12"/>
  <c r="FK31" i="12"/>
  <c r="FF31" i="12"/>
  <c r="FD31" i="12"/>
  <c r="FB31" i="12"/>
  <c r="EZ31" i="12"/>
  <c r="EU31" i="12"/>
  <c r="ES31" i="12"/>
  <c r="EQ31" i="12"/>
  <c r="EO31" i="12"/>
  <c r="EJ31" i="12"/>
  <c r="EJ47" i="12" s="1"/>
  <c r="EF31" i="12"/>
  <c r="EF47" i="12" s="1"/>
  <c r="ED31" i="12"/>
  <c r="DY31" i="12"/>
  <c r="DY47" i="12" s="1"/>
  <c r="DS31" i="12"/>
  <c r="DN31" i="12"/>
  <c r="DN47" i="12" s="1"/>
  <c r="DL31" i="12"/>
  <c r="DJ31" i="12"/>
  <c r="DJ47" i="12" s="1"/>
  <c r="DH31" i="12"/>
  <c r="DC31" i="12"/>
  <c r="DC47" i="12" s="1"/>
  <c r="DA31" i="12"/>
  <c r="CY31" i="12"/>
  <c r="CY47" i="12" s="1"/>
  <c r="CW31" i="12"/>
  <c r="CR31" i="12"/>
  <c r="CR47" i="12" s="1"/>
  <c r="CN31" i="12"/>
  <c r="CL31" i="12"/>
  <c r="CA31" i="12"/>
  <c r="BV31" i="12"/>
  <c r="BV47" i="12" s="1"/>
  <c r="BT31" i="12"/>
  <c r="BR31" i="12"/>
  <c r="BR47" i="12" s="1"/>
  <c r="BP31" i="12"/>
  <c r="BK31" i="12"/>
  <c r="BK47" i="12" s="1"/>
  <c r="BI31" i="12"/>
  <c r="BG31" i="12"/>
  <c r="BG47" i="12" s="1"/>
  <c r="BE31" i="12"/>
  <c r="AV31" i="12"/>
  <c r="AV47" i="12" s="1"/>
  <c r="AT31" i="12"/>
  <c r="AO31" i="12"/>
  <c r="AO47" i="12" s="1"/>
  <c r="AM31" i="12"/>
  <c r="AK31" i="12"/>
  <c r="AK47" i="12" s="1"/>
  <c r="AI31" i="12"/>
  <c r="X31" i="12"/>
  <c r="S31" i="12"/>
  <c r="Q31" i="12"/>
  <c r="O31" i="12"/>
  <c r="M31" i="12"/>
  <c r="GZ30" i="12"/>
  <c r="GY30" i="12"/>
  <c r="GW30" i="12"/>
  <c r="GS30" i="12"/>
  <c r="GO30" i="12"/>
  <c r="GN30" i="12"/>
  <c r="GL30" i="12"/>
  <c r="GH30" i="12"/>
  <c r="GD30" i="12"/>
  <c r="GC30" i="12"/>
  <c r="GA30" i="12"/>
  <c r="FW30" i="12"/>
  <c r="FS30" i="12"/>
  <c r="FR30" i="12"/>
  <c r="FL30" i="12"/>
  <c r="FN30" i="12" s="1"/>
  <c r="FH30" i="12"/>
  <c r="FG30" i="12"/>
  <c r="FE30" i="12"/>
  <c r="FA30" i="12"/>
  <c r="FC30" i="12" s="1"/>
  <c r="EW30" i="12"/>
  <c r="EV30" i="12"/>
  <c r="ET30" i="12"/>
  <c r="EP30" i="12"/>
  <c r="ER30" i="12" s="1"/>
  <c r="EL30" i="12"/>
  <c r="EK30" i="12"/>
  <c r="EI30" i="12"/>
  <c r="EG30" i="12"/>
  <c r="EE30" i="12"/>
  <c r="EA30" i="12"/>
  <c r="DZ30" i="12"/>
  <c r="DX30" i="12"/>
  <c r="DT30" i="12"/>
  <c r="DV30" i="12" s="1"/>
  <c r="DP30" i="12"/>
  <c r="DO30" i="12"/>
  <c r="DM30" i="12"/>
  <c r="DK30" i="12"/>
  <c r="DI30" i="12"/>
  <c r="DE30" i="12"/>
  <c r="DD30" i="12"/>
  <c r="DB30" i="12"/>
  <c r="CZ30" i="12"/>
  <c r="CX30" i="12"/>
  <c r="CT30" i="12"/>
  <c r="CS30" i="12"/>
  <c r="CQ30" i="12"/>
  <c r="CO30" i="12"/>
  <c r="CM30" i="12"/>
  <c r="CI30" i="12"/>
  <c r="CH30" i="12"/>
  <c r="CF30" i="12"/>
  <c r="CB30" i="12"/>
  <c r="CD30" i="12" s="1"/>
  <c r="BX30" i="12"/>
  <c r="BW30" i="12"/>
  <c r="BU30" i="12"/>
  <c r="BQ30" i="12"/>
  <c r="BS30" i="12" s="1"/>
  <c r="BM30" i="12"/>
  <c r="BL30" i="12"/>
  <c r="BJ30" i="12"/>
  <c r="BF30" i="12"/>
  <c r="BH30" i="12" s="1"/>
  <c r="BB30" i="12"/>
  <c r="BA30" i="12"/>
  <c r="AY30" i="12"/>
  <c r="AW30" i="12"/>
  <c r="AU30" i="12"/>
  <c r="AQ30" i="12"/>
  <c r="AP30" i="12"/>
  <c r="AN30" i="12"/>
  <c r="AL30" i="12"/>
  <c r="AJ30" i="12"/>
  <c r="AF30" i="12"/>
  <c r="AE30" i="12"/>
  <c r="AC30" i="12"/>
  <c r="Y30" i="12"/>
  <c r="AA30" i="12" s="1"/>
  <c r="U30" i="12"/>
  <c r="T30" i="12"/>
  <c r="R30" i="12"/>
  <c r="N30" i="12"/>
  <c r="P30" i="12" s="1"/>
  <c r="H30" i="12"/>
  <c r="F30" i="12"/>
  <c r="D30" i="12"/>
  <c r="B30" i="12"/>
  <c r="GZ29" i="12"/>
  <c r="GY29" i="12"/>
  <c r="GW29" i="12"/>
  <c r="GS29" i="12"/>
  <c r="GU29" i="12" s="1"/>
  <c r="GO29" i="12"/>
  <c r="GN29" i="12"/>
  <c r="GL29" i="12"/>
  <c r="GH29" i="12"/>
  <c r="GJ29" i="12" s="1"/>
  <c r="GD29" i="12"/>
  <c r="GC29" i="12"/>
  <c r="GA29" i="12"/>
  <c r="FW29" i="12"/>
  <c r="FY29" i="12" s="1"/>
  <c r="FS29" i="12"/>
  <c r="FR29" i="12"/>
  <c r="FL29" i="12"/>
  <c r="FN29" i="12" s="1"/>
  <c r="FH29" i="12"/>
  <c r="FG29" i="12"/>
  <c r="FE29" i="12"/>
  <c r="FA29" i="12"/>
  <c r="EW29" i="12"/>
  <c r="EV29" i="12"/>
  <c r="ET29" i="12"/>
  <c r="EP29" i="12"/>
  <c r="EL29" i="12"/>
  <c r="EK29" i="12"/>
  <c r="EI29" i="12"/>
  <c r="EG29" i="12"/>
  <c r="EE29" i="12"/>
  <c r="EA29" i="12"/>
  <c r="DZ29" i="12"/>
  <c r="DX29" i="12"/>
  <c r="DT29" i="12"/>
  <c r="DP29" i="12"/>
  <c r="DO29" i="12"/>
  <c r="DM29" i="12"/>
  <c r="DK29" i="12"/>
  <c r="DI29" i="12"/>
  <c r="DE29" i="12"/>
  <c r="DD29" i="12"/>
  <c r="DB29" i="12"/>
  <c r="CZ29" i="12"/>
  <c r="CX29" i="12"/>
  <c r="CT29" i="12"/>
  <c r="CS29" i="12"/>
  <c r="CQ29" i="12"/>
  <c r="CO29" i="12"/>
  <c r="CM29" i="12"/>
  <c r="CI29" i="12"/>
  <c r="CH29" i="12"/>
  <c r="CF29" i="12"/>
  <c r="CB29" i="12"/>
  <c r="BX29" i="12"/>
  <c r="BW29" i="12"/>
  <c r="BU29" i="12"/>
  <c r="BQ29" i="12"/>
  <c r="BM29" i="12"/>
  <c r="BL29" i="12"/>
  <c r="BJ29" i="12"/>
  <c r="BF29" i="12"/>
  <c r="BB29" i="12"/>
  <c r="BA29" i="12"/>
  <c r="AY29" i="12"/>
  <c r="AW29" i="12"/>
  <c r="AU29" i="12"/>
  <c r="AQ29" i="12"/>
  <c r="AP29" i="12"/>
  <c r="AN29" i="12"/>
  <c r="AL29" i="12"/>
  <c r="AJ29" i="12"/>
  <c r="AF29" i="12"/>
  <c r="AE29" i="12"/>
  <c r="AC29" i="12"/>
  <c r="Y29" i="12"/>
  <c r="U29" i="12"/>
  <c r="T29" i="12"/>
  <c r="R29" i="12"/>
  <c r="N29" i="12"/>
  <c r="H29" i="12"/>
  <c r="F29" i="12"/>
  <c r="D29" i="12"/>
  <c r="B29" i="12"/>
  <c r="GZ28" i="12"/>
  <c r="GY28" i="12"/>
  <c r="GW28" i="12"/>
  <c r="GS28" i="12"/>
  <c r="GO28" i="12"/>
  <c r="GN28" i="12"/>
  <c r="GL28" i="12"/>
  <c r="GH28" i="12"/>
  <c r="GD28" i="12"/>
  <c r="GC28" i="12"/>
  <c r="GA28" i="12"/>
  <c r="FW28" i="12"/>
  <c r="FS28" i="12"/>
  <c r="FR28" i="12"/>
  <c r="FL28" i="12"/>
  <c r="FN28" i="12" s="1"/>
  <c r="FH28" i="12"/>
  <c r="FG28" i="12"/>
  <c r="FE28" i="12"/>
  <c r="FA28" i="12"/>
  <c r="FC28" i="12" s="1"/>
  <c r="EW28" i="12"/>
  <c r="EV28" i="12"/>
  <c r="ET28" i="12"/>
  <c r="EP28" i="12"/>
  <c r="ER28" i="12" s="1"/>
  <c r="EL28" i="12"/>
  <c r="EK28" i="12"/>
  <c r="EI28" i="12"/>
  <c r="EG28" i="12"/>
  <c r="EE28" i="12"/>
  <c r="EA28" i="12"/>
  <c r="DZ28" i="12"/>
  <c r="DX28" i="12"/>
  <c r="DT28" i="12"/>
  <c r="DV28" i="12" s="1"/>
  <c r="DP28" i="12"/>
  <c r="DO28" i="12"/>
  <c r="DM28" i="12"/>
  <c r="DK28" i="12"/>
  <c r="DI28" i="12"/>
  <c r="DE28" i="12"/>
  <c r="DD28" i="12"/>
  <c r="DB28" i="12"/>
  <c r="CZ28" i="12"/>
  <c r="CX28" i="12"/>
  <c r="CT28" i="12"/>
  <c r="CS28" i="12"/>
  <c r="CQ28" i="12"/>
  <c r="CO28" i="12"/>
  <c r="CM28" i="12"/>
  <c r="CI28" i="12"/>
  <c r="CH28" i="12"/>
  <c r="CF28" i="12"/>
  <c r="CB28" i="12"/>
  <c r="CD28" i="12" s="1"/>
  <c r="BX28" i="12"/>
  <c r="BW28" i="12"/>
  <c r="BU28" i="12"/>
  <c r="BQ28" i="12"/>
  <c r="BS28" i="12" s="1"/>
  <c r="BM28" i="12"/>
  <c r="BL28" i="12"/>
  <c r="BJ28" i="12"/>
  <c r="BF28" i="12"/>
  <c r="BH28" i="12" s="1"/>
  <c r="BB28" i="12"/>
  <c r="BA28" i="12"/>
  <c r="AY28" i="12"/>
  <c r="AW28" i="12"/>
  <c r="AU28" i="12"/>
  <c r="AQ28" i="12"/>
  <c r="AP28" i="12"/>
  <c r="AN28" i="12"/>
  <c r="AL28" i="12"/>
  <c r="AJ28" i="12"/>
  <c r="AF28" i="12"/>
  <c r="AE28" i="12"/>
  <c r="AC28" i="12"/>
  <c r="Y28" i="12"/>
  <c r="U28" i="12"/>
  <c r="T28" i="12"/>
  <c r="R28" i="12"/>
  <c r="N28" i="12"/>
  <c r="P28" i="12" s="1"/>
  <c r="H28" i="12"/>
  <c r="F28" i="12"/>
  <c r="D28" i="12"/>
  <c r="B28" i="12"/>
  <c r="GZ27" i="12"/>
  <c r="GY27" i="12"/>
  <c r="GW27" i="12"/>
  <c r="GS27" i="12"/>
  <c r="GU27" i="12" s="1"/>
  <c r="GO27" i="12"/>
  <c r="GN27" i="12"/>
  <c r="GL27" i="12"/>
  <c r="GH27" i="12"/>
  <c r="GJ27" i="12" s="1"/>
  <c r="GD27" i="12"/>
  <c r="GC27" i="12"/>
  <c r="GA27" i="12"/>
  <c r="FW27" i="12"/>
  <c r="FY27" i="12" s="1"/>
  <c r="FS27" i="12"/>
  <c r="FR27" i="12"/>
  <c r="FL27" i="12"/>
  <c r="FN27" i="12" s="1"/>
  <c r="FH27" i="12"/>
  <c r="FG27" i="12"/>
  <c r="FE27" i="12"/>
  <c r="FA27" i="12"/>
  <c r="EW27" i="12"/>
  <c r="EV27" i="12"/>
  <c r="ET27" i="12"/>
  <c r="EP27" i="12"/>
  <c r="EL27" i="12"/>
  <c r="EK27" i="12"/>
  <c r="EI27" i="12"/>
  <c r="EG27" i="12"/>
  <c r="EE27" i="12"/>
  <c r="EA27" i="12"/>
  <c r="DZ27" i="12"/>
  <c r="DX27" i="12"/>
  <c r="DT27" i="12"/>
  <c r="DP27" i="12"/>
  <c r="DO27" i="12"/>
  <c r="DM27" i="12"/>
  <c r="DK27" i="12"/>
  <c r="DI27" i="12"/>
  <c r="DE27" i="12"/>
  <c r="DD27" i="12"/>
  <c r="DB27" i="12"/>
  <c r="CZ27" i="12"/>
  <c r="CX27" i="12"/>
  <c r="CT27" i="12"/>
  <c r="CS27" i="12"/>
  <c r="CQ27" i="12"/>
  <c r="CO27" i="12"/>
  <c r="CM27" i="12"/>
  <c r="CI27" i="12"/>
  <c r="CH27" i="12"/>
  <c r="CF27" i="12"/>
  <c r="CB27" i="12"/>
  <c r="BX27" i="12"/>
  <c r="BW27" i="12"/>
  <c r="BU27" i="12"/>
  <c r="BQ27" i="12"/>
  <c r="BM27" i="12"/>
  <c r="BL27" i="12"/>
  <c r="BJ27" i="12"/>
  <c r="BF27" i="12"/>
  <c r="BB27" i="12"/>
  <c r="BA27" i="12"/>
  <c r="AY27" i="12"/>
  <c r="AW27" i="12"/>
  <c r="AU27" i="12"/>
  <c r="AQ27" i="12"/>
  <c r="AP27" i="12"/>
  <c r="AN27" i="12"/>
  <c r="AL27" i="12"/>
  <c r="AJ27" i="12"/>
  <c r="AF27" i="12"/>
  <c r="AE27" i="12"/>
  <c r="AC27" i="12"/>
  <c r="Y27" i="12"/>
  <c r="U27" i="12"/>
  <c r="T27" i="12"/>
  <c r="R27" i="12"/>
  <c r="N27" i="12"/>
  <c r="H27" i="12"/>
  <c r="F27" i="12"/>
  <c r="D27" i="12"/>
  <c r="B27" i="12"/>
  <c r="GZ26" i="12"/>
  <c r="GY26" i="12"/>
  <c r="GW26" i="12"/>
  <c r="GS26" i="12"/>
  <c r="GO26" i="12"/>
  <c r="GN26" i="12"/>
  <c r="GL26" i="12"/>
  <c r="GH26" i="12"/>
  <c r="GD26" i="12"/>
  <c r="GC26" i="12"/>
  <c r="GA26" i="12"/>
  <c r="FW26" i="12"/>
  <c r="FS26" i="12"/>
  <c r="FR26" i="12"/>
  <c r="FL26" i="12"/>
  <c r="FN26" i="12" s="1"/>
  <c r="FH26" i="12"/>
  <c r="FG26" i="12"/>
  <c r="FE26" i="12"/>
  <c r="FA26" i="12"/>
  <c r="FC26" i="12" s="1"/>
  <c r="EW26" i="12"/>
  <c r="EV26" i="12"/>
  <c r="ET26" i="12"/>
  <c r="EP26" i="12"/>
  <c r="ER26" i="12" s="1"/>
  <c r="EL26" i="12"/>
  <c r="EK26" i="12"/>
  <c r="EI26" i="12"/>
  <c r="EG26" i="12"/>
  <c r="EE26" i="12"/>
  <c r="EA26" i="12"/>
  <c r="DZ26" i="12"/>
  <c r="DX26" i="12"/>
  <c r="DT26" i="12"/>
  <c r="DV26" i="12" s="1"/>
  <c r="DP26" i="12"/>
  <c r="DO26" i="12"/>
  <c r="DM26" i="12"/>
  <c r="DK26" i="12"/>
  <c r="DI26" i="12"/>
  <c r="DE26" i="12"/>
  <c r="DD26" i="12"/>
  <c r="DB26" i="12"/>
  <c r="CZ26" i="12"/>
  <c r="CX26" i="12"/>
  <c r="CT26" i="12"/>
  <c r="CS26" i="12"/>
  <c r="CQ26" i="12"/>
  <c r="CO26" i="12"/>
  <c r="CM26" i="12"/>
  <c r="CI26" i="12"/>
  <c r="CH26" i="12"/>
  <c r="CF26" i="12"/>
  <c r="CB26" i="12"/>
  <c r="CD26" i="12" s="1"/>
  <c r="BX26" i="12"/>
  <c r="BW26" i="12"/>
  <c r="BU26" i="12"/>
  <c r="BQ26" i="12"/>
  <c r="BS26" i="12" s="1"/>
  <c r="BM26" i="12"/>
  <c r="BL26" i="12"/>
  <c r="BJ26" i="12"/>
  <c r="BF26" i="12"/>
  <c r="BH26" i="12" s="1"/>
  <c r="BB26" i="12"/>
  <c r="BA26" i="12"/>
  <c r="AY26" i="12"/>
  <c r="AW26" i="12"/>
  <c r="AU26" i="12"/>
  <c r="AQ26" i="12"/>
  <c r="AP26" i="12"/>
  <c r="AN26" i="12"/>
  <c r="AL26" i="12"/>
  <c r="AJ26" i="12"/>
  <c r="AF26" i="12"/>
  <c r="AE26" i="12"/>
  <c r="AC26" i="12"/>
  <c r="Y26" i="12"/>
  <c r="U26" i="12"/>
  <c r="T26" i="12"/>
  <c r="R26" i="12"/>
  <c r="N26" i="12"/>
  <c r="P26" i="12" s="1"/>
  <c r="H26" i="12"/>
  <c r="F26" i="12"/>
  <c r="D26" i="12"/>
  <c r="B26" i="12"/>
  <c r="GZ25" i="12"/>
  <c r="GY25" i="12"/>
  <c r="GW25" i="12"/>
  <c r="GS25" i="12"/>
  <c r="GU25" i="12" s="1"/>
  <c r="GO25" i="12"/>
  <c r="GN25" i="12"/>
  <c r="GL25" i="12"/>
  <c r="GH25" i="12"/>
  <c r="GJ25" i="12" s="1"/>
  <c r="GD25" i="12"/>
  <c r="GC25" i="12"/>
  <c r="GA25" i="12"/>
  <c r="FW25" i="12"/>
  <c r="FY25" i="12" s="1"/>
  <c r="FS25" i="12"/>
  <c r="FR25" i="12"/>
  <c r="FL25" i="12"/>
  <c r="FN25" i="12" s="1"/>
  <c r="FH25" i="12"/>
  <c r="FG25" i="12"/>
  <c r="FE25" i="12"/>
  <c r="FA25" i="12"/>
  <c r="EW25" i="12"/>
  <c r="EV25" i="12"/>
  <c r="ET25" i="12"/>
  <c r="EP25" i="12"/>
  <c r="EL25" i="12"/>
  <c r="EK25" i="12"/>
  <c r="EI25" i="12"/>
  <c r="EG25" i="12"/>
  <c r="EE25" i="12"/>
  <c r="EA25" i="12"/>
  <c r="DZ25" i="12"/>
  <c r="DX25" i="12"/>
  <c r="DT25" i="12"/>
  <c r="DP25" i="12"/>
  <c r="DO25" i="12"/>
  <c r="DM25" i="12"/>
  <c r="DK25" i="12"/>
  <c r="DI25" i="12"/>
  <c r="DE25" i="12"/>
  <c r="DD25" i="12"/>
  <c r="DB25" i="12"/>
  <c r="CZ25" i="12"/>
  <c r="CX25" i="12"/>
  <c r="CT25" i="12"/>
  <c r="CS25" i="12"/>
  <c r="CQ25" i="12"/>
  <c r="CO25" i="12"/>
  <c r="CM25" i="12"/>
  <c r="CI25" i="12"/>
  <c r="CH25" i="12"/>
  <c r="CF25" i="12"/>
  <c r="CB25" i="12"/>
  <c r="BX25" i="12"/>
  <c r="BW25" i="12"/>
  <c r="BU25" i="12"/>
  <c r="BQ25" i="12"/>
  <c r="BM25" i="12"/>
  <c r="BL25" i="12"/>
  <c r="BJ25" i="12"/>
  <c r="BF25" i="12"/>
  <c r="BB25" i="12"/>
  <c r="BA25" i="12"/>
  <c r="AY25" i="12"/>
  <c r="AW25" i="12"/>
  <c r="AU25" i="12"/>
  <c r="AQ25" i="12"/>
  <c r="AP25" i="12"/>
  <c r="AN25" i="12"/>
  <c r="AL25" i="12"/>
  <c r="AJ25" i="12"/>
  <c r="AF25" i="12"/>
  <c r="AE25" i="12"/>
  <c r="AC25" i="12"/>
  <c r="Y25" i="12"/>
  <c r="U25" i="12"/>
  <c r="T25" i="12"/>
  <c r="R25" i="12"/>
  <c r="N25" i="12"/>
  <c r="H25" i="12"/>
  <c r="F25" i="12"/>
  <c r="D25" i="12"/>
  <c r="B25" i="12"/>
  <c r="GZ24" i="12"/>
  <c r="GY24" i="12"/>
  <c r="GW24" i="12"/>
  <c r="GS24" i="12"/>
  <c r="GO24" i="12"/>
  <c r="GN24" i="12"/>
  <c r="GL24" i="12"/>
  <c r="GH24" i="12"/>
  <c r="GD24" i="12"/>
  <c r="GC24" i="12"/>
  <c r="GA24" i="12"/>
  <c r="FW24" i="12"/>
  <c r="FS24" i="12"/>
  <c r="FR24" i="12"/>
  <c r="FL24" i="12"/>
  <c r="FN24" i="12" s="1"/>
  <c r="FH24" i="12"/>
  <c r="FG24" i="12"/>
  <c r="FE24" i="12"/>
  <c r="FA24" i="12"/>
  <c r="FC24" i="12" s="1"/>
  <c r="EW24" i="12"/>
  <c r="EV24" i="12"/>
  <c r="ET24" i="12"/>
  <c r="EP24" i="12"/>
  <c r="ER24" i="12" s="1"/>
  <c r="EL24" i="12"/>
  <c r="EK24" i="12"/>
  <c r="EI24" i="12"/>
  <c r="EG24" i="12"/>
  <c r="EE24" i="12"/>
  <c r="EA24" i="12"/>
  <c r="DZ24" i="12"/>
  <c r="DX24" i="12"/>
  <c r="DT24" i="12"/>
  <c r="DV24" i="12" s="1"/>
  <c r="DP24" i="12"/>
  <c r="DO24" i="12"/>
  <c r="DM24" i="12"/>
  <c r="DK24" i="12"/>
  <c r="DI24" i="12"/>
  <c r="DE24" i="12"/>
  <c r="DD24" i="12"/>
  <c r="DB24" i="12"/>
  <c r="CZ24" i="12"/>
  <c r="CX24" i="12"/>
  <c r="CT24" i="12"/>
  <c r="CS24" i="12"/>
  <c r="CQ24" i="12"/>
  <c r="CO24" i="12"/>
  <c r="CM24" i="12"/>
  <c r="CI24" i="12"/>
  <c r="CH24" i="12"/>
  <c r="CF24" i="12"/>
  <c r="CB24" i="12"/>
  <c r="CD24" i="12" s="1"/>
  <c r="BX24" i="12"/>
  <c r="BW24" i="12"/>
  <c r="BU24" i="12"/>
  <c r="BQ24" i="12"/>
  <c r="BS24" i="12" s="1"/>
  <c r="BM24" i="12"/>
  <c r="BL24" i="12"/>
  <c r="BJ24" i="12"/>
  <c r="BF24" i="12"/>
  <c r="BH24" i="12" s="1"/>
  <c r="BB24" i="12"/>
  <c r="BA24" i="12"/>
  <c r="AY24" i="12"/>
  <c r="AW24" i="12"/>
  <c r="AU24" i="12"/>
  <c r="AQ24" i="12"/>
  <c r="AP24" i="12"/>
  <c r="AN24" i="12"/>
  <c r="AL24" i="12"/>
  <c r="AJ24" i="12"/>
  <c r="AF24" i="12"/>
  <c r="AE24" i="12"/>
  <c r="AC24" i="12"/>
  <c r="Y24" i="12"/>
  <c r="AA24" i="12" s="1"/>
  <c r="U24" i="12"/>
  <c r="T24" i="12"/>
  <c r="R24" i="12"/>
  <c r="N24" i="12"/>
  <c r="P24" i="12" s="1"/>
  <c r="H24" i="12"/>
  <c r="F24" i="12"/>
  <c r="D24" i="12"/>
  <c r="B24" i="12"/>
  <c r="GZ23" i="12"/>
  <c r="GY23" i="12"/>
  <c r="GW23" i="12"/>
  <c r="GS23" i="12"/>
  <c r="GU23" i="12" s="1"/>
  <c r="GO23" i="12"/>
  <c r="GN23" i="12"/>
  <c r="GL23" i="12"/>
  <c r="GH23" i="12"/>
  <c r="GJ23" i="12" s="1"/>
  <c r="GD23" i="12"/>
  <c r="GC23" i="12"/>
  <c r="GA23" i="12"/>
  <c r="FW23" i="12"/>
  <c r="FY23" i="12" s="1"/>
  <c r="FS23" i="12"/>
  <c r="FR23" i="12"/>
  <c r="FL23" i="12"/>
  <c r="FH23" i="12"/>
  <c r="FG23" i="12"/>
  <c r="FE23" i="12"/>
  <c r="FA23" i="12"/>
  <c r="FC23" i="12" s="1"/>
  <c r="EW23" i="12"/>
  <c r="EV23" i="12"/>
  <c r="ET23" i="12"/>
  <c r="EP23" i="12"/>
  <c r="ER23" i="12" s="1"/>
  <c r="EL23" i="12"/>
  <c r="EK23" i="12"/>
  <c r="EI23" i="12"/>
  <c r="EG23" i="12"/>
  <c r="EE23" i="12"/>
  <c r="EA23" i="12"/>
  <c r="DZ23" i="12"/>
  <c r="DX23" i="12"/>
  <c r="DT23" i="12"/>
  <c r="DV23" i="12" s="1"/>
  <c r="DP23" i="12"/>
  <c r="DO23" i="12"/>
  <c r="DM23" i="12"/>
  <c r="DK23" i="12"/>
  <c r="DI23" i="12"/>
  <c r="DE23" i="12"/>
  <c r="DD23" i="12"/>
  <c r="DB23" i="12"/>
  <c r="CZ23" i="12"/>
  <c r="CX23" i="12"/>
  <c r="CT23" i="12"/>
  <c r="CS23" i="12"/>
  <c r="CQ23" i="12"/>
  <c r="CO23" i="12"/>
  <c r="CM23" i="12"/>
  <c r="CI23" i="12"/>
  <c r="CH23" i="12"/>
  <c r="CF23" i="12"/>
  <c r="CB23" i="12"/>
  <c r="CD23" i="12" s="1"/>
  <c r="BX23" i="12"/>
  <c r="BW23" i="12"/>
  <c r="BU23" i="12"/>
  <c r="BQ23" i="12"/>
  <c r="BS23" i="12" s="1"/>
  <c r="BM23" i="12"/>
  <c r="BL23" i="12"/>
  <c r="BJ23" i="12"/>
  <c r="BF23" i="12"/>
  <c r="BH23" i="12" s="1"/>
  <c r="BB23" i="12"/>
  <c r="BA23" i="12"/>
  <c r="AY23" i="12"/>
  <c r="AW23" i="12"/>
  <c r="AU23" i="12"/>
  <c r="AQ23" i="12"/>
  <c r="AP23" i="12"/>
  <c r="AN23" i="12"/>
  <c r="AL23" i="12"/>
  <c r="AJ23" i="12"/>
  <c r="AF23" i="12"/>
  <c r="AE23" i="12"/>
  <c r="AC23" i="12"/>
  <c r="Y23" i="12"/>
  <c r="AA23" i="12" s="1"/>
  <c r="U23" i="12"/>
  <c r="T23" i="12"/>
  <c r="R23" i="12"/>
  <c r="N23" i="12"/>
  <c r="H23" i="12"/>
  <c r="F23" i="12"/>
  <c r="D23" i="12"/>
  <c r="B23" i="12"/>
  <c r="GZ22" i="12"/>
  <c r="GY22" i="12"/>
  <c r="GW22" i="12"/>
  <c r="GS22" i="12"/>
  <c r="GU22" i="12" s="1"/>
  <c r="GO22" i="12"/>
  <c r="GN22" i="12"/>
  <c r="GL22" i="12"/>
  <c r="GH22" i="12"/>
  <c r="GJ22" i="12" s="1"/>
  <c r="GD22" i="12"/>
  <c r="GC22" i="12"/>
  <c r="GA22" i="12"/>
  <c r="FW22" i="12"/>
  <c r="FY22" i="12" s="1"/>
  <c r="FS22" i="12"/>
  <c r="FR22" i="12"/>
  <c r="FL22" i="12"/>
  <c r="FN22" i="12" s="1"/>
  <c r="FH22" i="12"/>
  <c r="FG22" i="12"/>
  <c r="FE22" i="12"/>
  <c r="FA22" i="12"/>
  <c r="EW22" i="12"/>
  <c r="EV22" i="12"/>
  <c r="ET22" i="12"/>
  <c r="EP22" i="12"/>
  <c r="EL22" i="12"/>
  <c r="EK22" i="12"/>
  <c r="EI22" i="12"/>
  <c r="EG22" i="12"/>
  <c r="EE22" i="12"/>
  <c r="EA22" i="12"/>
  <c r="DZ22" i="12"/>
  <c r="DX22" i="12"/>
  <c r="DT22" i="12"/>
  <c r="DP22" i="12"/>
  <c r="DO22" i="12"/>
  <c r="DM22" i="12"/>
  <c r="DK22" i="12"/>
  <c r="DI22" i="12"/>
  <c r="DE22" i="12"/>
  <c r="DD22" i="12"/>
  <c r="DB22" i="12"/>
  <c r="CZ22" i="12"/>
  <c r="CX22" i="12"/>
  <c r="CT22" i="12"/>
  <c r="CS22" i="12"/>
  <c r="CQ22" i="12"/>
  <c r="CO22" i="12"/>
  <c r="CM22" i="12"/>
  <c r="CI22" i="12"/>
  <c r="CH22" i="12"/>
  <c r="CF22" i="12"/>
  <c r="CB22" i="12"/>
  <c r="BX22" i="12"/>
  <c r="BW22" i="12"/>
  <c r="BU22" i="12"/>
  <c r="BQ22" i="12"/>
  <c r="BM22" i="12"/>
  <c r="BL22" i="12"/>
  <c r="BJ22" i="12"/>
  <c r="BF22" i="12"/>
  <c r="BB22" i="12"/>
  <c r="BA22" i="12"/>
  <c r="AY22" i="12"/>
  <c r="AW22" i="12"/>
  <c r="AU22" i="12"/>
  <c r="AQ22" i="12"/>
  <c r="AP22" i="12"/>
  <c r="AN22" i="12"/>
  <c r="AL22" i="12"/>
  <c r="AJ22" i="12"/>
  <c r="AF22" i="12"/>
  <c r="AE22" i="12"/>
  <c r="AC22" i="12"/>
  <c r="Y22" i="12"/>
  <c r="U22" i="12"/>
  <c r="T22" i="12"/>
  <c r="R22" i="12"/>
  <c r="N22" i="12"/>
  <c r="H22" i="12"/>
  <c r="F22" i="12"/>
  <c r="D22" i="12"/>
  <c r="B22" i="12"/>
  <c r="GZ21" i="12"/>
  <c r="GY21" i="12"/>
  <c r="GW21" i="12"/>
  <c r="GS21" i="12"/>
  <c r="GO21" i="12"/>
  <c r="GN21" i="12"/>
  <c r="GL21" i="12"/>
  <c r="GH21" i="12"/>
  <c r="GD21" i="12"/>
  <c r="GC21" i="12"/>
  <c r="GA21" i="12"/>
  <c r="FW21" i="12"/>
  <c r="FS21" i="12"/>
  <c r="FR21" i="12"/>
  <c r="FL21" i="12"/>
  <c r="FN21" i="12" s="1"/>
  <c r="FH21" i="12"/>
  <c r="FG21" i="12"/>
  <c r="FE21" i="12"/>
  <c r="FA21" i="12"/>
  <c r="FC21" i="12" s="1"/>
  <c r="EW21" i="12"/>
  <c r="EV21" i="12"/>
  <c r="ET21" i="12"/>
  <c r="EP21" i="12"/>
  <c r="ER21" i="12" s="1"/>
  <c r="EL21" i="12"/>
  <c r="EK21" i="12"/>
  <c r="EI21" i="12"/>
  <c r="EG21" i="12"/>
  <c r="EE21" i="12"/>
  <c r="EA21" i="12"/>
  <c r="DZ21" i="12"/>
  <c r="DX21" i="12"/>
  <c r="DT21" i="12"/>
  <c r="DV21" i="12" s="1"/>
  <c r="DP21" i="12"/>
  <c r="DO21" i="12"/>
  <c r="DM21" i="12"/>
  <c r="DK21" i="12"/>
  <c r="DI21" i="12"/>
  <c r="DE21" i="12"/>
  <c r="DD21" i="12"/>
  <c r="DB21" i="12"/>
  <c r="CZ21" i="12"/>
  <c r="CX21" i="12"/>
  <c r="CT21" i="12"/>
  <c r="CS21" i="12"/>
  <c r="CQ21" i="12"/>
  <c r="CO21" i="12"/>
  <c r="CM21" i="12"/>
  <c r="CI21" i="12"/>
  <c r="CH21" i="12"/>
  <c r="CF21" i="12"/>
  <c r="CB21" i="12"/>
  <c r="CD21" i="12" s="1"/>
  <c r="BX21" i="12"/>
  <c r="BW21" i="12"/>
  <c r="BU21" i="12"/>
  <c r="BQ21" i="12"/>
  <c r="BS21" i="12" s="1"/>
  <c r="BM21" i="12"/>
  <c r="BL21" i="12"/>
  <c r="BJ21" i="12"/>
  <c r="BF21" i="12"/>
  <c r="BH21" i="12" s="1"/>
  <c r="BB21" i="12"/>
  <c r="BA21" i="12"/>
  <c r="AY21" i="12"/>
  <c r="AW21" i="12"/>
  <c r="AU21" i="12"/>
  <c r="AQ21" i="12"/>
  <c r="AP21" i="12"/>
  <c r="AN21" i="12"/>
  <c r="AL21" i="12"/>
  <c r="AJ21" i="12"/>
  <c r="AF21" i="12"/>
  <c r="AE21" i="12"/>
  <c r="AC21" i="12"/>
  <c r="Y21" i="12"/>
  <c r="U21" i="12"/>
  <c r="T21" i="12"/>
  <c r="R21" i="12"/>
  <c r="N21" i="12"/>
  <c r="P21" i="12" s="1"/>
  <c r="H21" i="12"/>
  <c r="F21" i="12"/>
  <c r="D21" i="12"/>
  <c r="B21" i="12"/>
  <c r="GZ20" i="12"/>
  <c r="GY20" i="12"/>
  <c r="GW20" i="12"/>
  <c r="GS20" i="12"/>
  <c r="GU20" i="12" s="1"/>
  <c r="GO20" i="12"/>
  <c r="GN20" i="12"/>
  <c r="GL20" i="12"/>
  <c r="GH20" i="12"/>
  <c r="GJ20" i="12" s="1"/>
  <c r="GD20" i="12"/>
  <c r="GC20" i="12"/>
  <c r="GA20" i="12"/>
  <c r="FW20" i="12"/>
  <c r="FY20" i="12" s="1"/>
  <c r="FS20" i="12"/>
  <c r="FR20" i="12"/>
  <c r="FL20" i="12"/>
  <c r="FH20" i="12"/>
  <c r="FG20" i="12"/>
  <c r="FE20" i="12"/>
  <c r="FA20" i="12"/>
  <c r="EW20" i="12"/>
  <c r="EV20" i="12"/>
  <c r="ET20" i="12"/>
  <c r="EP20" i="12"/>
  <c r="EL20" i="12"/>
  <c r="EK20" i="12"/>
  <c r="EI20" i="12"/>
  <c r="EG20" i="12"/>
  <c r="EE20" i="12"/>
  <c r="EA20" i="12"/>
  <c r="DZ20" i="12"/>
  <c r="DX20" i="12"/>
  <c r="DT20" i="12"/>
  <c r="DP20" i="12"/>
  <c r="DO20" i="12"/>
  <c r="DM20" i="12"/>
  <c r="DK20" i="12"/>
  <c r="DI20" i="12"/>
  <c r="DE20" i="12"/>
  <c r="DD20" i="12"/>
  <c r="DB20" i="12"/>
  <c r="CZ20" i="12"/>
  <c r="CX20" i="12"/>
  <c r="CT20" i="12"/>
  <c r="CS20" i="12"/>
  <c r="CQ20" i="12"/>
  <c r="CO20" i="12"/>
  <c r="CM20" i="12"/>
  <c r="CI20" i="12"/>
  <c r="CH20" i="12"/>
  <c r="CF20" i="12"/>
  <c r="CB20" i="12"/>
  <c r="BX20" i="12"/>
  <c r="BW20" i="12"/>
  <c r="BU20" i="12"/>
  <c r="BQ20" i="12"/>
  <c r="BS20" i="12" s="1"/>
  <c r="BM20" i="12"/>
  <c r="BL20" i="12"/>
  <c r="BJ20" i="12"/>
  <c r="BF20" i="12"/>
  <c r="BB20" i="12"/>
  <c r="BA20" i="12"/>
  <c r="AY20" i="12"/>
  <c r="AW20" i="12"/>
  <c r="AU20" i="12"/>
  <c r="AQ20" i="12"/>
  <c r="AP20" i="12"/>
  <c r="AN20" i="12"/>
  <c r="AL20" i="12"/>
  <c r="AJ20" i="12"/>
  <c r="AF20" i="12"/>
  <c r="AE20" i="12"/>
  <c r="AC20" i="12"/>
  <c r="Y20" i="12"/>
  <c r="AA20" i="12" s="1"/>
  <c r="U20" i="12"/>
  <c r="T20" i="12"/>
  <c r="R20" i="12"/>
  <c r="N20" i="12"/>
  <c r="H20" i="12"/>
  <c r="F20" i="12"/>
  <c r="D20" i="12"/>
  <c r="B20" i="12"/>
  <c r="GZ19" i="12"/>
  <c r="GW19" i="12"/>
  <c r="GS19" i="12"/>
  <c r="GU19" i="12" s="1"/>
  <c r="GO19" i="12"/>
  <c r="GL19" i="12"/>
  <c r="GH19" i="12"/>
  <c r="GJ19" i="12" s="1"/>
  <c r="GD19" i="12"/>
  <c r="GA19" i="12"/>
  <c r="FW19" i="12"/>
  <c r="FY19" i="12" s="1"/>
  <c r="FS19" i="12"/>
  <c r="FR19" i="12"/>
  <c r="FL19" i="12"/>
  <c r="FH19" i="12"/>
  <c r="FE19" i="12"/>
  <c r="FA19" i="12"/>
  <c r="FC19" i="12" s="1"/>
  <c r="EW19" i="12"/>
  <c r="ET19" i="12"/>
  <c r="EP19" i="12"/>
  <c r="ER19" i="12" s="1"/>
  <c r="EL19" i="12"/>
  <c r="EI19" i="12"/>
  <c r="EG19" i="12"/>
  <c r="EE19" i="12"/>
  <c r="EA19" i="12"/>
  <c r="DZ19" i="12"/>
  <c r="DX19" i="12"/>
  <c r="DT19" i="12"/>
  <c r="DV19" i="12" s="1"/>
  <c r="DP19" i="12"/>
  <c r="DM19" i="12"/>
  <c r="DK19" i="12"/>
  <c r="DI19" i="12"/>
  <c r="DE19" i="12"/>
  <c r="DD19" i="12"/>
  <c r="DB19" i="12"/>
  <c r="CZ19" i="12"/>
  <c r="CX19" i="12"/>
  <c r="CT19" i="12"/>
  <c r="CS19" i="12"/>
  <c r="CQ19" i="12"/>
  <c r="CO19" i="12"/>
  <c r="CM19" i="12"/>
  <c r="CI19" i="12"/>
  <c r="CF19" i="12"/>
  <c r="CB19" i="12"/>
  <c r="CD19" i="12" s="1"/>
  <c r="BX19" i="12"/>
  <c r="BU19" i="12"/>
  <c r="BQ19" i="12"/>
  <c r="BS19" i="12" s="1"/>
  <c r="BM19" i="12"/>
  <c r="BJ19" i="12"/>
  <c r="BF19" i="12"/>
  <c r="BH19" i="12" s="1"/>
  <c r="BB19" i="12"/>
  <c r="AY19" i="12"/>
  <c r="AW19" i="12"/>
  <c r="AU19" i="12"/>
  <c r="AQ19" i="12"/>
  <c r="AN19" i="12"/>
  <c r="AL19" i="12"/>
  <c r="AJ19" i="12"/>
  <c r="AF19" i="12"/>
  <c r="AC19" i="12"/>
  <c r="Y19" i="12"/>
  <c r="AA19" i="12" s="1"/>
  <c r="U19" i="12"/>
  <c r="R19" i="12"/>
  <c r="N19" i="12"/>
  <c r="P19" i="12" s="1"/>
  <c r="H19" i="12"/>
  <c r="F19" i="12"/>
  <c r="D19" i="12"/>
  <c r="B19" i="12"/>
  <c r="GZ18" i="12"/>
  <c r="GW18" i="12"/>
  <c r="GS18" i="12"/>
  <c r="GU18" i="12" s="1"/>
  <c r="GO18" i="12"/>
  <c r="GL18" i="12"/>
  <c r="GH18" i="12"/>
  <c r="GJ18" i="12" s="1"/>
  <c r="GD18" i="12"/>
  <c r="GA18" i="12"/>
  <c r="FW18" i="12"/>
  <c r="FY18" i="12" s="1"/>
  <c r="FS18" i="12"/>
  <c r="FR18" i="12"/>
  <c r="FL18" i="12"/>
  <c r="FH18" i="12"/>
  <c r="FE18" i="12"/>
  <c r="FA18" i="12"/>
  <c r="FC18" i="12" s="1"/>
  <c r="EW18" i="12"/>
  <c r="ET18" i="12"/>
  <c r="EP18" i="12"/>
  <c r="EL18" i="12"/>
  <c r="EI18" i="12"/>
  <c r="EG18" i="12"/>
  <c r="EE18" i="12"/>
  <c r="EA18" i="12"/>
  <c r="DZ18" i="12"/>
  <c r="DX18" i="12"/>
  <c r="DT18" i="12"/>
  <c r="DP18" i="12"/>
  <c r="DM18" i="12"/>
  <c r="DK18" i="12"/>
  <c r="DI18" i="12"/>
  <c r="DE18" i="12"/>
  <c r="DD18" i="12"/>
  <c r="DB18" i="12"/>
  <c r="CZ18" i="12"/>
  <c r="CX18" i="12"/>
  <c r="CT18" i="12"/>
  <c r="CS18" i="12"/>
  <c r="CQ18" i="12"/>
  <c r="CO18" i="12"/>
  <c r="CM18" i="12"/>
  <c r="CI18" i="12"/>
  <c r="CF18" i="12"/>
  <c r="CB18" i="12"/>
  <c r="CD18" i="12" s="1"/>
  <c r="BX18" i="12"/>
  <c r="BU18" i="12"/>
  <c r="BQ18" i="12"/>
  <c r="BM18" i="12"/>
  <c r="BJ18" i="12"/>
  <c r="BF18" i="12"/>
  <c r="BH18" i="12" s="1"/>
  <c r="BB18" i="12"/>
  <c r="AY18" i="12"/>
  <c r="AW18" i="12"/>
  <c r="AU18" i="12"/>
  <c r="AQ18" i="12"/>
  <c r="AN18" i="12"/>
  <c r="AL18" i="12"/>
  <c r="AJ18" i="12"/>
  <c r="AF18" i="12"/>
  <c r="AC18" i="12"/>
  <c r="Y18" i="12"/>
  <c r="U18" i="12"/>
  <c r="R18" i="12"/>
  <c r="N18" i="12"/>
  <c r="H18" i="12"/>
  <c r="F18" i="12"/>
  <c r="D18" i="12"/>
  <c r="B18" i="12"/>
  <c r="GZ17" i="12"/>
  <c r="GW17" i="12"/>
  <c r="GS17" i="12"/>
  <c r="GO17" i="12"/>
  <c r="GL17" i="12"/>
  <c r="GH17" i="12"/>
  <c r="GJ17" i="12" s="1"/>
  <c r="GD17" i="12"/>
  <c r="GA17" i="12"/>
  <c r="FW17" i="12"/>
  <c r="FY17" i="12" s="1"/>
  <c r="FS17" i="12"/>
  <c r="FR17" i="12"/>
  <c r="FL17" i="12"/>
  <c r="FN17" i="12" s="1"/>
  <c r="FH17" i="12"/>
  <c r="FE17" i="12"/>
  <c r="FA17" i="12"/>
  <c r="FC17" i="12" s="1"/>
  <c r="EW17" i="12"/>
  <c r="ET17" i="12"/>
  <c r="EP17" i="12"/>
  <c r="ER17" i="12" s="1"/>
  <c r="EL17" i="12"/>
  <c r="EI17" i="12"/>
  <c r="EG17" i="12"/>
  <c r="EE17" i="12"/>
  <c r="EA17" i="12"/>
  <c r="DZ17" i="12"/>
  <c r="DX17" i="12"/>
  <c r="DT17" i="12"/>
  <c r="DV17" i="12" s="1"/>
  <c r="DP17" i="12"/>
  <c r="DM17" i="12"/>
  <c r="DK17" i="12"/>
  <c r="DI17" i="12"/>
  <c r="DE17" i="12"/>
  <c r="DD17" i="12"/>
  <c r="DB17" i="12"/>
  <c r="CZ17" i="12"/>
  <c r="CX17" i="12"/>
  <c r="CT17" i="12"/>
  <c r="CS17" i="12"/>
  <c r="CQ17" i="12"/>
  <c r="CO17" i="12"/>
  <c r="CM17" i="12"/>
  <c r="CI17" i="12"/>
  <c r="CF17" i="12"/>
  <c r="CB17" i="12"/>
  <c r="BX17" i="12"/>
  <c r="BU17" i="12"/>
  <c r="BQ17" i="12"/>
  <c r="BS17" i="12" s="1"/>
  <c r="BM17" i="12"/>
  <c r="BJ17" i="12"/>
  <c r="BF17" i="12"/>
  <c r="BH17" i="12" s="1"/>
  <c r="BB17" i="12"/>
  <c r="AY17" i="12"/>
  <c r="AW17" i="12"/>
  <c r="AU17" i="12"/>
  <c r="AQ17" i="12"/>
  <c r="AN17" i="12"/>
  <c r="AL17" i="12"/>
  <c r="AJ17" i="12"/>
  <c r="AF17" i="12"/>
  <c r="AC17" i="12"/>
  <c r="Y17" i="12"/>
  <c r="AA17" i="12" s="1"/>
  <c r="U17" i="12"/>
  <c r="R17" i="12"/>
  <c r="N17" i="12"/>
  <c r="P17" i="12" s="1"/>
  <c r="H17" i="12"/>
  <c r="F17" i="12"/>
  <c r="D17" i="12"/>
  <c r="B17" i="12"/>
  <c r="GZ16" i="12"/>
  <c r="GW16" i="12"/>
  <c r="GS16" i="12"/>
  <c r="GU16" i="12" s="1"/>
  <c r="GO16" i="12"/>
  <c r="GL16" i="12"/>
  <c r="GH16" i="12"/>
  <c r="GJ16" i="12" s="1"/>
  <c r="GD16" i="12"/>
  <c r="GA16" i="12"/>
  <c r="FW16" i="12"/>
  <c r="FY16" i="12" s="1"/>
  <c r="FS16" i="12"/>
  <c r="FR16" i="12"/>
  <c r="FL16" i="12"/>
  <c r="FH16" i="12"/>
  <c r="FE16" i="12"/>
  <c r="FA16" i="12"/>
  <c r="FC16" i="12" s="1"/>
  <c r="EW16" i="12"/>
  <c r="ET16" i="12"/>
  <c r="EP16" i="12"/>
  <c r="EL16" i="12"/>
  <c r="EI16" i="12"/>
  <c r="EG16" i="12"/>
  <c r="EE16" i="12"/>
  <c r="EA16" i="12"/>
  <c r="DZ16" i="12"/>
  <c r="DX16" i="12"/>
  <c r="DT16" i="12"/>
  <c r="DP16" i="12"/>
  <c r="DM16" i="12"/>
  <c r="DK16" i="12"/>
  <c r="DI16" i="12"/>
  <c r="DE16" i="12"/>
  <c r="DD16" i="12"/>
  <c r="DB16" i="12"/>
  <c r="CZ16" i="12"/>
  <c r="CX16" i="12"/>
  <c r="CT16" i="12"/>
  <c r="CS16" i="12"/>
  <c r="CQ16" i="12"/>
  <c r="CO16" i="12"/>
  <c r="CM16" i="12"/>
  <c r="CI16" i="12"/>
  <c r="CF16" i="12"/>
  <c r="CB16" i="12"/>
  <c r="CD16" i="12" s="1"/>
  <c r="BX16" i="12"/>
  <c r="BU16" i="12"/>
  <c r="BQ16" i="12"/>
  <c r="BM16" i="12"/>
  <c r="BJ16" i="12"/>
  <c r="BF16" i="12"/>
  <c r="BH16" i="12" s="1"/>
  <c r="BB16" i="12"/>
  <c r="AY16" i="12"/>
  <c r="AW16" i="12"/>
  <c r="AU16" i="12"/>
  <c r="AQ16" i="12"/>
  <c r="AN16" i="12"/>
  <c r="AL16" i="12"/>
  <c r="AJ16" i="12"/>
  <c r="AF16" i="12"/>
  <c r="AC16" i="12"/>
  <c r="Y16" i="12"/>
  <c r="U16" i="12"/>
  <c r="R16" i="12"/>
  <c r="N16" i="12"/>
  <c r="P16" i="12" s="1"/>
  <c r="H16" i="12"/>
  <c r="F16" i="12"/>
  <c r="D16" i="12"/>
  <c r="B16" i="12"/>
  <c r="GZ15" i="12"/>
  <c r="GW15" i="12"/>
  <c r="GS15" i="12"/>
  <c r="GO15" i="12"/>
  <c r="GL15" i="12"/>
  <c r="GH15" i="12"/>
  <c r="GJ15" i="12" s="1"/>
  <c r="GD15" i="12"/>
  <c r="GA15" i="12"/>
  <c r="FW15" i="12"/>
  <c r="FY15" i="12" s="1"/>
  <c r="FS15" i="12"/>
  <c r="FR15" i="12"/>
  <c r="FL15" i="12"/>
  <c r="FN15" i="12" s="1"/>
  <c r="FH15" i="12"/>
  <c r="FE15" i="12"/>
  <c r="FA15" i="12"/>
  <c r="EW15" i="12"/>
  <c r="ET15" i="12"/>
  <c r="EP15" i="12"/>
  <c r="ER15" i="12" s="1"/>
  <c r="EL15" i="12"/>
  <c r="EI15" i="12"/>
  <c r="EG15" i="12"/>
  <c r="EE15" i="12"/>
  <c r="EA15" i="12"/>
  <c r="DZ15" i="12"/>
  <c r="DX15" i="12"/>
  <c r="DT15" i="12"/>
  <c r="DV15" i="12" s="1"/>
  <c r="DP15" i="12"/>
  <c r="DM15" i="12"/>
  <c r="DK15" i="12"/>
  <c r="DI15" i="12"/>
  <c r="DE15" i="12"/>
  <c r="DD15" i="12"/>
  <c r="DB15" i="12"/>
  <c r="CZ15" i="12"/>
  <c r="CX15" i="12"/>
  <c r="CT15" i="12"/>
  <c r="CS15" i="12"/>
  <c r="CQ15" i="12"/>
  <c r="CO15" i="12"/>
  <c r="CM15" i="12"/>
  <c r="CI15" i="12"/>
  <c r="CF15" i="12"/>
  <c r="CB15" i="12"/>
  <c r="BX15" i="12"/>
  <c r="BU15" i="12"/>
  <c r="BQ15" i="12"/>
  <c r="BS15" i="12" s="1"/>
  <c r="BM15" i="12"/>
  <c r="BJ15" i="12"/>
  <c r="BF15" i="12"/>
  <c r="BH15" i="12" s="1"/>
  <c r="BB15" i="12"/>
  <c r="AY15" i="12"/>
  <c r="AW15" i="12"/>
  <c r="AU15" i="12"/>
  <c r="AQ15" i="12"/>
  <c r="AN15" i="12"/>
  <c r="AL15" i="12"/>
  <c r="AJ15" i="12"/>
  <c r="AF15" i="12"/>
  <c r="AC15" i="12"/>
  <c r="Y15" i="12"/>
  <c r="AA15" i="12" s="1"/>
  <c r="U15" i="12"/>
  <c r="R15" i="12"/>
  <c r="N15" i="12"/>
  <c r="H15" i="12"/>
  <c r="F15" i="12"/>
  <c r="D15" i="12"/>
  <c r="B15" i="12"/>
  <c r="GZ14" i="12"/>
  <c r="GW14" i="12"/>
  <c r="GS14" i="12"/>
  <c r="GU14" i="12" s="1"/>
  <c r="GO14" i="12"/>
  <c r="GL14" i="12"/>
  <c r="GH14" i="12"/>
  <c r="GJ14" i="12" s="1"/>
  <c r="GD14" i="12"/>
  <c r="GA14" i="12"/>
  <c r="FW14" i="12"/>
  <c r="FY14" i="12" s="1"/>
  <c r="FS14" i="12"/>
  <c r="FR14" i="12"/>
  <c r="FL14" i="12"/>
  <c r="FH14" i="12"/>
  <c r="FE14" i="12"/>
  <c r="FA14" i="12"/>
  <c r="FC14" i="12" s="1"/>
  <c r="EW14" i="12"/>
  <c r="ET14" i="12"/>
  <c r="EP14" i="12"/>
  <c r="EL14" i="12"/>
  <c r="EI14" i="12"/>
  <c r="EG14" i="12"/>
  <c r="EE14" i="12"/>
  <c r="EA14" i="12"/>
  <c r="DZ14" i="12"/>
  <c r="DX14" i="12"/>
  <c r="DT14" i="12"/>
  <c r="DP14" i="12"/>
  <c r="DM14" i="12"/>
  <c r="DK14" i="12"/>
  <c r="DI14" i="12"/>
  <c r="DE14" i="12"/>
  <c r="DD14" i="12"/>
  <c r="DB14" i="12"/>
  <c r="CZ14" i="12"/>
  <c r="CX14" i="12"/>
  <c r="CT14" i="12"/>
  <c r="CS14" i="12"/>
  <c r="CQ14" i="12"/>
  <c r="CO14" i="12"/>
  <c r="CM14" i="12"/>
  <c r="CI14" i="12"/>
  <c r="CF14" i="12"/>
  <c r="CB14" i="12"/>
  <c r="CD14" i="12" s="1"/>
  <c r="BX14" i="12"/>
  <c r="BU14" i="12"/>
  <c r="BQ14" i="12"/>
  <c r="BM14" i="12"/>
  <c r="BJ14" i="12"/>
  <c r="BF14" i="12"/>
  <c r="BH14" i="12" s="1"/>
  <c r="BB14" i="12"/>
  <c r="AY14" i="12"/>
  <c r="AW14" i="12"/>
  <c r="AU14" i="12"/>
  <c r="AQ14" i="12"/>
  <c r="AN14" i="12"/>
  <c r="AL14" i="12"/>
  <c r="AJ14" i="12"/>
  <c r="AF14" i="12"/>
  <c r="AC14" i="12"/>
  <c r="Y14" i="12"/>
  <c r="U14" i="12"/>
  <c r="R14" i="12"/>
  <c r="N14" i="12"/>
  <c r="H14" i="12"/>
  <c r="F14" i="12"/>
  <c r="D14" i="12"/>
  <c r="B14" i="12"/>
  <c r="GZ13" i="12"/>
  <c r="GW13" i="12"/>
  <c r="GS13" i="12"/>
  <c r="GO13" i="12"/>
  <c r="GL13" i="12"/>
  <c r="GH13" i="12"/>
  <c r="GJ13" i="12" s="1"/>
  <c r="GD13" i="12"/>
  <c r="GA13" i="12"/>
  <c r="FW13" i="12"/>
  <c r="FS13" i="12"/>
  <c r="FR13" i="12"/>
  <c r="FL13" i="12"/>
  <c r="FN13" i="12" s="1"/>
  <c r="FH13" i="12"/>
  <c r="FE13" i="12"/>
  <c r="FA13" i="12"/>
  <c r="FC13" i="12" s="1"/>
  <c r="EW13" i="12"/>
  <c r="ET13" i="12"/>
  <c r="EP13" i="12"/>
  <c r="ER13" i="12" s="1"/>
  <c r="EL13" i="12"/>
  <c r="EI13" i="12"/>
  <c r="EG13" i="12"/>
  <c r="EE13" i="12"/>
  <c r="EA13" i="12"/>
  <c r="DZ13" i="12"/>
  <c r="DX13" i="12"/>
  <c r="DT13" i="12"/>
  <c r="DV13" i="12" s="1"/>
  <c r="DP13" i="12"/>
  <c r="DM13" i="12"/>
  <c r="DK13" i="12"/>
  <c r="DI13" i="12"/>
  <c r="DE13" i="12"/>
  <c r="DD13" i="12"/>
  <c r="DB13" i="12"/>
  <c r="CZ13" i="12"/>
  <c r="CX13" i="12"/>
  <c r="CT13" i="12"/>
  <c r="CS13" i="12"/>
  <c r="CQ13" i="12"/>
  <c r="CO13" i="12"/>
  <c r="CM13" i="12"/>
  <c r="CI13" i="12"/>
  <c r="CF13" i="12"/>
  <c r="CB13" i="12"/>
  <c r="BX13" i="12"/>
  <c r="BU13" i="12"/>
  <c r="BQ13" i="12"/>
  <c r="BS13" i="12" s="1"/>
  <c r="BM13" i="12"/>
  <c r="BJ13" i="12"/>
  <c r="BF13" i="12"/>
  <c r="BB13" i="12"/>
  <c r="AY13" i="12"/>
  <c r="AW13" i="12"/>
  <c r="AU13" i="12"/>
  <c r="AQ13" i="12"/>
  <c r="AN13" i="12"/>
  <c r="AL13" i="12"/>
  <c r="AJ13" i="12"/>
  <c r="AF13" i="12"/>
  <c r="AC13" i="12"/>
  <c r="Y13" i="12"/>
  <c r="AA13" i="12" s="1"/>
  <c r="U13" i="12"/>
  <c r="R13" i="12"/>
  <c r="N13" i="12"/>
  <c r="P13" i="12" s="1"/>
  <c r="H13" i="12"/>
  <c r="F13" i="12"/>
  <c r="D13" i="12"/>
  <c r="B13" i="12"/>
  <c r="GZ12" i="12"/>
  <c r="GW12" i="12"/>
  <c r="GS12" i="12"/>
  <c r="GU12" i="12" s="1"/>
  <c r="GO12" i="12"/>
  <c r="GL12" i="12"/>
  <c r="GH12" i="12"/>
  <c r="GJ12" i="12" s="1"/>
  <c r="GD12" i="12"/>
  <c r="GA12" i="12"/>
  <c r="FW12" i="12"/>
  <c r="FY12" i="12" s="1"/>
  <c r="FS12" i="12"/>
  <c r="FR12" i="12"/>
  <c r="FL12" i="12"/>
  <c r="FH12" i="12"/>
  <c r="FE12" i="12"/>
  <c r="FA12" i="12"/>
  <c r="FC12" i="12" s="1"/>
  <c r="EW12" i="12"/>
  <c r="ET12" i="12"/>
  <c r="EP12" i="12"/>
  <c r="EL12" i="12"/>
  <c r="EI12" i="12"/>
  <c r="EG12" i="12"/>
  <c r="EE12" i="12"/>
  <c r="EA12" i="12"/>
  <c r="DZ12" i="12"/>
  <c r="DX12" i="12"/>
  <c r="DT12" i="12"/>
  <c r="DP12" i="12"/>
  <c r="DM12" i="12"/>
  <c r="DK12" i="12"/>
  <c r="DI12" i="12"/>
  <c r="DE12" i="12"/>
  <c r="DD12" i="12"/>
  <c r="DB12" i="12"/>
  <c r="CZ12" i="12"/>
  <c r="CX12" i="12"/>
  <c r="CT12" i="12"/>
  <c r="CS12" i="12"/>
  <c r="CQ12" i="12"/>
  <c r="CO12" i="12"/>
  <c r="CM12" i="12"/>
  <c r="CI12" i="12"/>
  <c r="CF12" i="12"/>
  <c r="CB12" i="12"/>
  <c r="CD12" i="12" s="1"/>
  <c r="BX12" i="12"/>
  <c r="BU12" i="12"/>
  <c r="BQ12" i="12"/>
  <c r="BM12" i="12"/>
  <c r="BJ12" i="12"/>
  <c r="BF12" i="12"/>
  <c r="BH12" i="12" s="1"/>
  <c r="BB12" i="12"/>
  <c r="AY12" i="12"/>
  <c r="AW12" i="12"/>
  <c r="AU12" i="12"/>
  <c r="AQ12" i="12"/>
  <c r="AN12" i="12"/>
  <c r="AL12" i="12"/>
  <c r="AJ12" i="12"/>
  <c r="AF12" i="12"/>
  <c r="AC12" i="12"/>
  <c r="Y12" i="12"/>
  <c r="U12" i="12"/>
  <c r="R12" i="12"/>
  <c r="N12" i="12"/>
  <c r="P12" i="12" s="1"/>
  <c r="H12" i="12"/>
  <c r="F12" i="12"/>
  <c r="D12" i="12"/>
  <c r="B12" i="12"/>
  <c r="GZ11" i="12"/>
  <c r="GS11" i="12"/>
  <c r="GO11" i="12"/>
  <c r="GH11" i="12"/>
  <c r="GD11" i="12"/>
  <c r="FW11" i="12"/>
  <c r="FS11" i="12"/>
  <c r="FR11" i="12"/>
  <c r="FL11" i="12"/>
  <c r="FH11" i="12"/>
  <c r="FA11" i="12"/>
  <c r="EW11" i="12"/>
  <c r="EP11" i="12"/>
  <c r="EL11" i="12"/>
  <c r="EG11" i="12"/>
  <c r="EE11" i="12"/>
  <c r="EA11" i="12"/>
  <c r="DZ11" i="12"/>
  <c r="DX11" i="12"/>
  <c r="DT11" i="12"/>
  <c r="DV11" i="12" s="1"/>
  <c r="DP11" i="12"/>
  <c r="DK11" i="12"/>
  <c r="DI11" i="12"/>
  <c r="DE11" i="12"/>
  <c r="DD11" i="12"/>
  <c r="DB11" i="12"/>
  <c r="CZ11" i="12"/>
  <c r="CX11" i="12"/>
  <c r="CT11" i="12"/>
  <c r="CS11" i="12"/>
  <c r="CO11" i="12"/>
  <c r="CM11" i="12"/>
  <c r="CI11" i="12"/>
  <c r="CB11" i="12"/>
  <c r="CD11" i="12" s="1"/>
  <c r="BX11" i="12"/>
  <c r="BQ11" i="12"/>
  <c r="BS11" i="12" s="1"/>
  <c r="BM11" i="12"/>
  <c r="BF11" i="12"/>
  <c r="BH11" i="12" s="1"/>
  <c r="BB11" i="12"/>
  <c r="AW11" i="12"/>
  <c r="AU11" i="12"/>
  <c r="AQ11" i="12"/>
  <c r="AL11" i="12"/>
  <c r="AJ11" i="12"/>
  <c r="AF11" i="12"/>
  <c r="Y11" i="12"/>
  <c r="AA11" i="12" s="1"/>
  <c r="U11" i="12"/>
  <c r="N11" i="12"/>
  <c r="P11" i="12" s="1"/>
  <c r="H11" i="12"/>
  <c r="F11" i="12"/>
  <c r="D11" i="12"/>
  <c r="B11" i="12"/>
  <c r="GZ10" i="12"/>
  <c r="GS10" i="12"/>
  <c r="GO10" i="12"/>
  <c r="GH10" i="12"/>
  <c r="GD10" i="12"/>
  <c r="FW10" i="12"/>
  <c r="FS10" i="12"/>
  <c r="FR10" i="12"/>
  <c r="FL10" i="12"/>
  <c r="FH10" i="12"/>
  <c r="FA10" i="12"/>
  <c r="EW10" i="12"/>
  <c r="EP10" i="12"/>
  <c r="EL10" i="12"/>
  <c r="EG10" i="12"/>
  <c r="EE10" i="12"/>
  <c r="EA10" i="12"/>
  <c r="DZ10" i="12"/>
  <c r="DX10" i="12"/>
  <c r="DT10" i="12"/>
  <c r="DV10" i="12" s="1"/>
  <c r="DP10" i="12"/>
  <c r="DK10" i="12"/>
  <c r="DI10" i="12"/>
  <c r="DE10" i="12"/>
  <c r="DD10" i="12"/>
  <c r="DB10" i="12"/>
  <c r="CZ10" i="12"/>
  <c r="CX10" i="12"/>
  <c r="CT10" i="12"/>
  <c r="CS10" i="12"/>
  <c r="CO10" i="12"/>
  <c r="CM10" i="12"/>
  <c r="CI10" i="12"/>
  <c r="CB10" i="12"/>
  <c r="CD10" i="12" s="1"/>
  <c r="BX10" i="12"/>
  <c r="BQ10" i="12"/>
  <c r="BS10" i="12" s="1"/>
  <c r="BM10" i="12"/>
  <c r="BF10" i="12"/>
  <c r="BH10" i="12" s="1"/>
  <c r="BB10" i="12"/>
  <c r="AW10" i="12"/>
  <c r="AU10" i="12"/>
  <c r="AQ10" i="12"/>
  <c r="AL10" i="12"/>
  <c r="AJ10" i="12"/>
  <c r="AF10" i="12"/>
  <c r="Y10" i="12"/>
  <c r="AA10" i="12" s="1"/>
  <c r="U10" i="12"/>
  <c r="N10" i="12"/>
  <c r="P10" i="12" s="1"/>
  <c r="H10" i="12"/>
  <c r="F10" i="12"/>
  <c r="D10" i="12"/>
  <c r="B10" i="12"/>
  <c r="GZ9" i="12"/>
  <c r="GS9" i="12"/>
  <c r="GO9" i="12"/>
  <c r="GH9" i="12"/>
  <c r="GD9" i="12"/>
  <c r="FW9" i="12"/>
  <c r="FS9" i="12"/>
  <c r="FR9" i="12"/>
  <c r="FL9" i="12"/>
  <c r="FH9" i="12"/>
  <c r="FA9" i="12"/>
  <c r="EW9" i="12"/>
  <c r="EP9" i="12"/>
  <c r="EL9" i="12"/>
  <c r="EG9" i="12"/>
  <c r="EE9" i="12"/>
  <c r="EA9" i="12"/>
  <c r="DZ9" i="12"/>
  <c r="DX9" i="12"/>
  <c r="DT9" i="12"/>
  <c r="DV9" i="12" s="1"/>
  <c r="DP9" i="12"/>
  <c r="DK9" i="12"/>
  <c r="DI9" i="12"/>
  <c r="DE9" i="12"/>
  <c r="DD9" i="12"/>
  <c r="DB9" i="12"/>
  <c r="CZ9" i="12"/>
  <c r="CX9" i="12"/>
  <c r="CT9" i="12"/>
  <c r="CS9" i="12"/>
  <c r="CO9" i="12"/>
  <c r="CM9" i="12"/>
  <c r="CI9" i="12"/>
  <c r="CB9" i="12"/>
  <c r="CD9" i="12" s="1"/>
  <c r="BX9" i="12"/>
  <c r="BQ9" i="12"/>
  <c r="BS9" i="12" s="1"/>
  <c r="BM9" i="12"/>
  <c r="BF9" i="12"/>
  <c r="BH9" i="12" s="1"/>
  <c r="BB9" i="12"/>
  <c r="AW9" i="12"/>
  <c r="AU9" i="12"/>
  <c r="AQ9" i="12"/>
  <c r="AL9" i="12"/>
  <c r="AJ9" i="12"/>
  <c r="AF9" i="12"/>
  <c r="Y9" i="12"/>
  <c r="AA9" i="12" s="1"/>
  <c r="U9" i="12"/>
  <c r="N9" i="12"/>
  <c r="P9" i="12" s="1"/>
  <c r="H9" i="12"/>
  <c r="F9" i="12"/>
  <c r="D9" i="12"/>
  <c r="B9" i="12"/>
  <c r="GZ8" i="12"/>
  <c r="GS8" i="12"/>
  <c r="GO8" i="12"/>
  <c r="GH8" i="12"/>
  <c r="GD8" i="12"/>
  <c r="FW8" i="12"/>
  <c r="FS8" i="12"/>
  <c r="FR8" i="12"/>
  <c r="FL8" i="12"/>
  <c r="FH8" i="12"/>
  <c r="FA8" i="12"/>
  <c r="EW8" i="12"/>
  <c r="EP8" i="12"/>
  <c r="EL8" i="12"/>
  <c r="EG8" i="12"/>
  <c r="EE8" i="12"/>
  <c r="EA8" i="12"/>
  <c r="DZ8" i="12"/>
  <c r="DX8" i="12"/>
  <c r="DT8" i="12"/>
  <c r="DV8" i="12" s="1"/>
  <c r="DP8" i="12"/>
  <c r="DK8" i="12"/>
  <c r="DI8" i="12"/>
  <c r="DE8" i="12"/>
  <c r="DD8" i="12"/>
  <c r="DB8" i="12"/>
  <c r="CZ8" i="12"/>
  <c r="CX8" i="12"/>
  <c r="CT8" i="12"/>
  <c r="CS8" i="12"/>
  <c r="CO8" i="12"/>
  <c r="CM8" i="12"/>
  <c r="CI8" i="12"/>
  <c r="CB8" i="12"/>
  <c r="CD8" i="12" s="1"/>
  <c r="BX8" i="12"/>
  <c r="BQ8" i="12"/>
  <c r="BS8" i="12" s="1"/>
  <c r="BM8" i="12"/>
  <c r="BF8" i="12"/>
  <c r="BH8" i="12" s="1"/>
  <c r="BB8" i="12"/>
  <c r="AW8" i="12"/>
  <c r="AU8" i="12"/>
  <c r="AQ8" i="12"/>
  <c r="AL8" i="12"/>
  <c r="AJ8" i="12"/>
  <c r="AF8" i="12"/>
  <c r="Y8" i="12"/>
  <c r="AA8" i="12" s="1"/>
  <c r="U8" i="12"/>
  <c r="N8" i="12"/>
  <c r="P8" i="12" s="1"/>
  <c r="H8" i="12"/>
  <c r="F8" i="12"/>
  <c r="D8" i="12"/>
  <c r="B8" i="12"/>
  <c r="GZ7" i="12"/>
  <c r="GS7" i="12"/>
  <c r="GO7" i="12"/>
  <c r="GH7" i="12"/>
  <c r="GD7" i="12"/>
  <c r="FW7" i="12"/>
  <c r="FS7" i="12"/>
  <c r="FR7" i="12"/>
  <c r="FL7" i="12"/>
  <c r="FN7" i="12" s="1"/>
  <c r="FH7" i="12"/>
  <c r="FA7" i="12"/>
  <c r="EW7" i="12"/>
  <c r="EP7" i="12"/>
  <c r="EL7" i="12"/>
  <c r="EG7" i="12"/>
  <c r="EE7" i="12"/>
  <c r="EA7" i="12"/>
  <c r="DZ7" i="12"/>
  <c r="DX7" i="12"/>
  <c r="DT7" i="12"/>
  <c r="DV7" i="12" s="1"/>
  <c r="DP7" i="12"/>
  <c r="DK7" i="12"/>
  <c r="DI7" i="12"/>
  <c r="DE7" i="12"/>
  <c r="DD7" i="12"/>
  <c r="DB7" i="12"/>
  <c r="CZ7" i="12"/>
  <c r="CX7" i="12"/>
  <c r="CT7" i="12"/>
  <c r="CS7" i="12"/>
  <c r="CO7" i="12"/>
  <c r="CM7" i="12"/>
  <c r="CI7" i="12"/>
  <c r="CB7" i="12"/>
  <c r="BX7" i="12"/>
  <c r="BQ7" i="12"/>
  <c r="BM7" i="12"/>
  <c r="BF7" i="12"/>
  <c r="BB7" i="12"/>
  <c r="AW7" i="12"/>
  <c r="AU7" i="12"/>
  <c r="AQ7" i="12"/>
  <c r="AL7" i="12"/>
  <c r="AJ7" i="12"/>
  <c r="AF7" i="12"/>
  <c r="Y7" i="12"/>
  <c r="U7" i="12"/>
  <c r="N7" i="12"/>
  <c r="H7" i="12"/>
  <c r="F7" i="12"/>
  <c r="D7" i="12"/>
  <c r="B7" i="12"/>
  <c r="F420" i="2"/>
  <c r="J420" i="2" s="1"/>
  <c r="E420" i="2"/>
  <c r="I420" i="2" s="1"/>
  <c r="D420" i="2"/>
  <c r="D419" i="2"/>
  <c r="D367" i="2"/>
  <c r="H367" i="2" s="1"/>
  <c r="D366" i="2"/>
  <c r="D364" i="2"/>
  <c r="H364" i="2" s="1"/>
  <c r="D359" i="2"/>
  <c r="D358" i="2"/>
  <c r="H358" i="2" s="1"/>
  <c r="D357" i="2"/>
  <c r="D355" i="2"/>
  <c r="H355" i="2" s="1"/>
  <c r="D351" i="2"/>
  <c r="D350" i="2"/>
  <c r="H350" i="2" s="1"/>
  <c r="D348" i="2"/>
  <c r="D347" i="2"/>
  <c r="H347" i="2" s="1"/>
  <c r="D346" i="2"/>
  <c r="D345" i="2"/>
  <c r="H345" i="2" s="1"/>
  <c r="D342" i="2"/>
  <c r="D341" i="2"/>
  <c r="D339" i="2"/>
  <c r="D338" i="2"/>
  <c r="H338" i="2" s="1"/>
  <c r="D337" i="2"/>
  <c r="D336" i="2"/>
  <c r="H336" i="2" s="1"/>
  <c r="D333" i="2"/>
  <c r="D332" i="2"/>
  <c r="H332" i="2" s="1"/>
  <c r="D329" i="2"/>
  <c r="H329" i="2" s="1"/>
  <c r="D328" i="2"/>
  <c r="H328" i="2" s="1"/>
  <c r="F327" i="2"/>
  <c r="G327" i="2" s="1"/>
  <c r="E327" i="2"/>
  <c r="D327" i="2"/>
  <c r="F326" i="2"/>
  <c r="G326" i="2" s="1"/>
  <c r="E326" i="2"/>
  <c r="D326" i="2"/>
  <c r="H326" i="2" s="1"/>
  <c r="F325" i="2"/>
  <c r="G325" i="2" s="1"/>
  <c r="E325" i="2"/>
  <c r="D325" i="2"/>
  <c r="F324" i="2"/>
  <c r="G324" i="2" s="1"/>
  <c r="E324" i="2"/>
  <c r="D324" i="2"/>
  <c r="H324" i="2" s="1"/>
  <c r="J324" i="2" s="1"/>
  <c r="K324" i="2" s="1"/>
  <c r="F323" i="2"/>
  <c r="E323" i="2"/>
  <c r="I323" i="2" s="1"/>
  <c r="D323" i="2"/>
  <c r="H323" i="2" s="1"/>
  <c r="F321" i="2"/>
  <c r="J321" i="2" s="1"/>
  <c r="K321" i="2" s="1"/>
  <c r="E321" i="2"/>
  <c r="D321" i="2"/>
  <c r="H321" i="2" s="1"/>
  <c r="F320" i="2"/>
  <c r="E320" i="2"/>
  <c r="D320" i="2"/>
  <c r="F319" i="2"/>
  <c r="E319" i="2"/>
  <c r="D319" i="2"/>
  <c r="F318" i="2"/>
  <c r="E318" i="2"/>
  <c r="I318" i="2" s="1"/>
  <c r="D318" i="2"/>
  <c r="F317" i="2"/>
  <c r="J317" i="2" s="1"/>
  <c r="K317" i="2" s="1"/>
  <c r="E317" i="2"/>
  <c r="D317" i="2"/>
  <c r="H317" i="2" s="1"/>
  <c r="J263" i="2"/>
  <c r="I263" i="2"/>
  <c r="H263" i="2"/>
  <c r="F263" i="2"/>
  <c r="G263" i="2" s="1"/>
  <c r="E263" i="2"/>
  <c r="D263" i="2"/>
  <c r="J262" i="2"/>
  <c r="I262" i="2"/>
  <c r="H262" i="2"/>
  <c r="F262" i="2"/>
  <c r="E262" i="2"/>
  <c r="D262" i="2"/>
  <c r="F261" i="2"/>
  <c r="E261" i="2"/>
  <c r="I261" i="2" s="1"/>
  <c r="D261" i="2"/>
  <c r="H261" i="2" s="1"/>
  <c r="F260" i="2"/>
  <c r="J260" i="2" s="1"/>
  <c r="E260" i="2"/>
  <c r="I260" i="2" s="1"/>
  <c r="D260" i="2"/>
  <c r="F259" i="2"/>
  <c r="E259" i="2"/>
  <c r="I259" i="2" s="1"/>
  <c r="D259" i="2"/>
  <c r="H259" i="2" s="1"/>
  <c r="F258" i="2"/>
  <c r="J258" i="2" s="1"/>
  <c r="E258" i="2"/>
  <c r="I258" i="2" s="1"/>
  <c r="D258" i="2"/>
  <c r="H258" i="2" s="1"/>
  <c r="F257" i="2"/>
  <c r="E257" i="2"/>
  <c r="D257" i="2"/>
  <c r="H257" i="2" s="1"/>
  <c r="F256" i="2"/>
  <c r="J256" i="2" s="1"/>
  <c r="E256" i="2"/>
  <c r="I256" i="2" s="1"/>
  <c r="D256" i="2"/>
  <c r="H256" i="2" s="1"/>
  <c r="F255" i="2"/>
  <c r="E255" i="2"/>
  <c r="I255" i="2" s="1"/>
  <c r="D255" i="2"/>
  <c r="H255" i="2" s="1"/>
  <c r="F254" i="2"/>
  <c r="J254" i="2" s="1"/>
  <c r="E254" i="2"/>
  <c r="I254" i="2" s="1"/>
  <c r="D254" i="2"/>
  <c r="H254" i="2" s="1"/>
  <c r="F253" i="2"/>
  <c r="E253" i="2"/>
  <c r="I253" i="2" s="1"/>
  <c r="D253" i="2"/>
  <c r="H253" i="2" s="1"/>
  <c r="F252" i="2"/>
  <c r="J252" i="2" s="1"/>
  <c r="E252" i="2"/>
  <c r="I252" i="2" s="1"/>
  <c r="D252" i="2"/>
  <c r="F251" i="2"/>
  <c r="E251" i="2"/>
  <c r="I251" i="2" s="1"/>
  <c r="D251" i="2"/>
  <c r="H251" i="2" s="1"/>
  <c r="F250" i="2"/>
  <c r="J250" i="2" s="1"/>
  <c r="E250" i="2"/>
  <c r="I250" i="2" s="1"/>
  <c r="D250" i="2"/>
  <c r="H250" i="2" s="1"/>
  <c r="F249" i="2"/>
  <c r="E249" i="2"/>
  <c r="D249" i="2"/>
  <c r="H249" i="2" s="1"/>
  <c r="F248" i="2"/>
  <c r="J248" i="2" s="1"/>
  <c r="E248" i="2"/>
  <c r="I248" i="2" s="1"/>
  <c r="D248" i="2"/>
  <c r="H248" i="2" s="1"/>
  <c r="F247" i="2"/>
  <c r="E247" i="2"/>
  <c r="I247" i="2" s="1"/>
  <c r="D247" i="2"/>
  <c r="H247" i="2" s="1"/>
  <c r="F246" i="2"/>
  <c r="J246" i="2" s="1"/>
  <c r="E246" i="2"/>
  <c r="I246" i="2" s="1"/>
  <c r="D246" i="2"/>
  <c r="F245" i="2"/>
  <c r="E245" i="2"/>
  <c r="I245" i="2" s="1"/>
  <c r="D245" i="2"/>
  <c r="H245" i="2" s="1"/>
  <c r="F244" i="2"/>
  <c r="J244" i="2" s="1"/>
  <c r="E244" i="2"/>
  <c r="I244" i="2" s="1"/>
  <c r="D244" i="2"/>
  <c r="F243" i="2"/>
  <c r="E243" i="2"/>
  <c r="D243" i="2"/>
  <c r="H243" i="2" s="1"/>
  <c r="F242" i="2"/>
  <c r="J242" i="2" s="1"/>
  <c r="E242" i="2"/>
  <c r="I242" i="2" s="1"/>
  <c r="D242" i="2"/>
  <c r="H242" i="2" s="1"/>
  <c r="F241" i="2"/>
  <c r="E241" i="2"/>
  <c r="D241" i="2"/>
  <c r="H241" i="2" s="1"/>
  <c r="F240" i="2"/>
  <c r="J240" i="2" s="1"/>
  <c r="E240" i="2"/>
  <c r="I240" i="2" s="1"/>
  <c r="D240" i="2"/>
  <c r="H240" i="2" s="1"/>
  <c r="F239" i="2"/>
  <c r="E239" i="2"/>
  <c r="I239" i="2" s="1"/>
  <c r="D239" i="2"/>
  <c r="H239" i="2" s="1"/>
  <c r="F238" i="2"/>
  <c r="J238" i="2" s="1"/>
  <c r="E238" i="2"/>
  <c r="I238" i="2" s="1"/>
  <c r="D238" i="2"/>
  <c r="H238" i="2" s="1"/>
  <c r="F237" i="2"/>
  <c r="E237" i="2"/>
  <c r="I237" i="2" s="1"/>
  <c r="D237" i="2"/>
  <c r="H237" i="2" s="1"/>
  <c r="F236" i="2"/>
  <c r="J236" i="2" s="1"/>
  <c r="E236" i="2"/>
  <c r="I236" i="2" s="1"/>
  <c r="D236" i="2"/>
  <c r="F235" i="2"/>
  <c r="E235" i="2"/>
  <c r="I235" i="2" s="1"/>
  <c r="D235" i="2"/>
  <c r="H235" i="2" s="1"/>
  <c r="F234" i="2"/>
  <c r="J234" i="2" s="1"/>
  <c r="E234" i="2"/>
  <c r="I234" i="2" s="1"/>
  <c r="D234" i="2"/>
  <c r="H234" i="2" s="1"/>
  <c r="F233" i="2"/>
  <c r="E233" i="2"/>
  <c r="D233" i="2"/>
  <c r="H233" i="2" s="1"/>
  <c r="F232" i="2"/>
  <c r="J232" i="2" s="1"/>
  <c r="E232" i="2"/>
  <c r="I232" i="2" s="1"/>
  <c r="D232" i="2"/>
  <c r="H232" i="2" s="1"/>
  <c r="F231" i="2"/>
  <c r="E231" i="2"/>
  <c r="I231" i="2" s="1"/>
  <c r="D231" i="2"/>
  <c r="H231" i="2" s="1"/>
  <c r="F230" i="2"/>
  <c r="J230" i="2" s="1"/>
  <c r="E230" i="2"/>
  <c r="I230" i="2" s="1"/>
  <c r="D230" i="2"/>
  <c r="H230" i="2" s="1"/>
  <c r="F229" i="2"/>
  <c r="E229" i="2"/>
  <c r="I229" i="2" s="1"/>
  <c r="D229" i="2"/>
  <c r="H229" i="2" s="1"/>
  <c r="F228" i="2"/>
  <c r="J228" i="2" s="1"/>
  <c r="E228" i="2"/>
  <c r="I228" i="2" s="1"/>
  <c r="D228" i="2"/>
  <c r="F227" i="2"/>
  <c r="E227" i="2"/>
  <c r="I227" i="2" s="1"/>
  <c r="D227" i="2"/>
  <c r="H227" i="2" s="1"/>
  <c r="F226" i="2"/>
  <c r="J226" i="2" s="1"/>
  <c r="E226" i="2"/>
  <c r="I226" i="2" s="1"/>
  <c r="D226" i="2"/>
  <c r="H226" i="2" s="1"/>
  <c r="F225" i="2"/>
  <c r="E225" i="2"/>
  <c r="D225" i="2"/>
  <c r="H225" i="2" s="1"/>
  <c r="F223" i="2"/>
  <c r="J223" i="2" s="1"/>
  <c r="E223" i="2"/>
  <c r="D223" i="2"/>
  <c r="H223" i="2" s="1"/>
  <c r="F222" i="2"/>
  <c r="E222" i="2"/>
  <c r="I222" i="2" s="1"/>
  <c r="D222" i="2"/>
  <c r="H222" i="2" s="1"/>
  <c r="F221" i="2"/>
  <c r="E221" i="2"/>
  <c r="I221" i="2" s="1"/>
  <c r="D221" i="2"/>
  <c r="H221" i="2" s="1"/>
  <c r="F220" i="2"/>
  <c r="E220" i="2"/>
  <c r="I220" i="2" s="1"/>
  <c r="D220" i="2"/>
  <c r="F219" i="2"/>
  <c r="G219" i="2" s="1"/>
  <c r="E219" i="2"/>
  <c r="I219" i="2" s="1"/>
  <c r="D219" i="2"/>
  <c r="H219" i="2" s="1"/>
  <c r="F218" i="2"/>
  <c r="E218" i="2"/>
  <c r="I218" i="2" s="1"/>
  <c r="D218" i="2"/>
  <c r="F217" i="2"/>
  <c r="J217" i="2" s="1"/>
  <c r="K217" i="2" s="1"/>
  <c r="E217" i="2"/>
  <c r="D217" i="2"/>
  <c r="H217" i="2" s="1"/>
  <c r="F216" i="2"/>
  <c r="G216" i="2" s="1"/>
  <c r="E216" i="2"/>
  <c r="I216" i="2" s="1"/>
  <c r="D216" i="2"/>
  <c r="H216" i="2" s="1"/>
  <c r="F215" i="2"/>
  <c r="G215" i="2" s="1"/>
  <c r="E215" i="2"/>
  <c r="D215" i="2"/>
  <c r="F214" i="2"/>
  <c r="G214" i="2" s="1"/>
  <c r="E214" i="2"/>
  <c r="I214" i="2" s="1"/>
  <c r="D214" i="2"/>
  <c r="H214" i="2" s="1"/>
  <c r="F213" i="2"/>
  <c r="J213" i="2" s="1"/>
  <c r="K213" i="2" s="1"/>
  <c r="E213" i="2"/>
  <c r="I213" i="2" s="1"/>
  <c r="D213" i="2"/>
  <c r="H213" i="2" s="1"/>
  <c r="F212" i="2"/>
  <c r="E212" i="2"/>
  <c r="I212" i="2" s="1"/>
  <c r="D212" i="2"/>
  <c r="F211" i="2"/>
  <c r="G211" i="2" s="1"/>
  <c r="E211" i="2"/>
  <c r="I211" i="2" s="1"/>
  <c r="D211" i="2"/>
  <c r="H211" i="2" s="1"/>
  <c r="F108" i="2"/>
  <c r="G108" i="2" s="1"/>
  <c r="E108" i="2"/>
  <c r="D108" i="2"/>
  <c r="J107" i="2"/>
  <c r="D107" i="2"/>
  <c r="D106" i="2"/>
  <c r="J105" i="2"/>
  <c r="D105" i="2"/>
  <c r="D104" i="2"/>
  <c r="J103" i="2"/>
  <c r="D103" i="2"/>
  <c r="D102" i="2"/>
  <c r="J101" i="2"/>
  <c r="D101" i="2"/>
  <c r="D100" i="2"/>
  <c r="H100" i="2" s="1"/>
  <c r="J99" i="2"/>
  <c r="D99" i="2"/>
  <c r="D98" i="2"/>
  <c r="H98" i="2" s="1"/>
  <c r="D97" i="2"/>
  <c r="D96" i="2"/>
  <c r="J95" i="2"/>
  <c r="D95" i="2"/>
  <c r="D94" i="2"/>
  <c r="H94" i="2" s="1"/>
  <c r="J93" i="2"/>
  <c r="D93" i="2"/>
  <c r="D92" i="2"/>
  <c r="H92" i="2" s="1"/>
  <c r="D91" i="2"/>
  <c r="D90" i="2"/>
  <c r="H90" i="2" s="1"/>
  <c r="D89" i="2"/>
  <c r="D88" i="2"/>
  <c r="D87" i="2"/>
  <c r="D86" i="2"/>
  <c r="H86" i="2" s="1"/>
  <c r="J85" i="2"/>
  <c r="D85" i="2"/>
  <c r="D84" i="2"/>
  <c r="H84" i="2" s="1"/>
  <c r="J83" i="2"/>
  <c r="D83" i="2"/>
  <c r="D82" i="2"/>
  <c r="J81" i="2"/>
  <c r="D81" i="2"/>
  <c r="D80" i="2"/>
  <c r="D79" i="2"/>
  <c r="D78" i="2"/>
  <c r="J77" i="2"/>
  <c r="D77" i="2"/>
  <c r="D76" i="2"/>
  <c r="H76" i="2" s="1"/>
  <c r="D75" i="2"/>
  <c r="D74" i="2"/>
  <c r="D73" i="2"/>
  <c r="D72" i="2"/>
  <c r="F69" i="2"/>
  <c r="F121" i="2" s="1"/>
  <c r="E69" i="2"/>
  <c r="D69" i="2"/>
  <c r="H69" i="2" s="1"/>
  <c r="F68" i="2"/>
  <c r="J68" i="2" s="1"/>
  <c r="E68" i="2"/>
  <c r="D68" i="2"/>
  <c r="F67" i="2"/>
  <c r="J67" i="2" s="1"/>
  <c r="K67" i="2" s="1"/>
  <c r="E67" i="2"/>
  <c r="D67" i="2"/>
  <c r="H67" i="2" s="1"/>
  <c r="F66" i="2"/>
  <c r="G66" i="2" s="1"/>
  <c r="E66" i="2"/>
  <c r="I66" i="2" s="1"/>
  <c r="D66" i="2"/>
  <c r="F65" i="2"/>
  <c r="G65" i="2" s="1"/>
  <c r="E65" i="2"/>
  <c r="I65" i="2" s="1"/>
  <c r="D65" i="2"/>
  <c r="H65" i="2" s="1"/>
  <c r="F64" i="2"/>
  <c r="J64" i="2" s="1"/>
  <c r="E64" i="2"/>
  <c r="D64" i="2"/>
  <c r="H64" i="2" s="1"/>
  <c r="F63" i="2"/>
  <c r="E63" i="2"/>
  <c r="D63" i="2"/>
  <c r="H63" i="2" s="1"/>
  <c r="F62" i="2"/>
  <c r="G62" i="2" s="1"/>
  <c r="E62" i="2"/>
  <c r="D62" i="2"/>
  <c r="F61" i="2"/>
  <c r="J61" i="2" s="1"/>
  <c r="E61" i="2"/>
  <c r="I61" i="2" s="1"/>
  <c r="D61" i="2"/>
  <c r="H61" i="2" s="1"/>
  <c r="F60" i="2"/>
  <c r="J60" i="2" s="1"/>
  <c r="E60" i="2"/>
  <c r="I60" i="2" s="1"/>
  <c r="D60" i="2"/>
  <c r="H60" i="2" s="1"/>
  <c r="F59" i="2"/>
  <c r="G59" i="2" s="1"/>
  <c r="E59" i="2"/>
  <c r="D59" i="2"/>
  <c r="H59" i="2" s="1"/>
  <c r="F58" i="2"/>
  <c r="G58" i="2" s="1"/>
  <c r="E58" i="2"/>
  <c r="I58" i="2" s="1"/>
  <c r="D58" i="2"/>
  <c r="F57" i="2"/>
  <c r="J57" i="2" s="1"/>
  <c r="E57" i="2"/>
  <c r="I57" i="2" s="1"/>
  <c r="D57" i="2"/>
  <c r="J29" i="2"/>
  <c r="J30" i="2" s="1"/>
  <c r="J31" i="2" s="1"/>
  <c r="F29" i="2"/>
  <c r="D29" i="2"/>
  <c r="D30" i="2" s="1"/>
  <c r="D134" i="2" s="1"/>
  <c r="J19" i="2"/>
  <c r="I19" i="2"/>
  <c r="H19" i="2"/>
  <c r="F19" i="2"/>
  <c r="E19" i="2"/>
  <c r="D19" i="2"/>
  <c r="J18" i="2"/>
  <c r="I18" i="2"/>
  <c r="H18" i="2"/>
  <c r="F18" i="2"/>
  <c r="E18" i="2"/>
  <c r="D18" i="2"/>
  <c r="J17" i="2"/>
  <c r="I17" i="2"/>
  <c r="H17" i="2"/>
  <c r="F17" i="2"/>
  <c r="E17" i="2"/>
  <c r="D17" i="2"/>
  <c r="J16" i="2"/>
  <c r="I16" i="2"/>
  <c r="H16" i="2"/>
  <c r="F16" i="2"/>
  <c r="E16" i="2"/>
  <c r="D16" i="2"/>
  <c r="F14" i="2"/>
  <c r="F118" i="2" s="1"/>
  <c r="F275" i="2" s="1"/>
  <c r="D11" i="2"/>
  <c r="D10" i="2"/>
  <c r="D114" i="2" s="1"/>
  <c r="D9" i="2"/>
  <c r="D113" i="2" s="1"/>
  <c r="F8" i="2"/>
  <c r="G8" i="2" s="1"/>
  <c r="F7" i="2"/>
  <c r="G7" i="2" s="1"/>
  <c r="F6" i="2"/>
  <c r="G6" i="2" s="1"/>
  <c r="J522" i="2"/>
  <c r="I522" i="2"/>
  <c r="H522" i="2"/>
  <c r="F522" i="2"/>
  <c r="E522" i="2"/>
  <c r="D522" i="2"/>
  <c r="J520" i="2"/>
  <c r="I520" i="2"/>
  <c r="H520" i="2"/>
  <c r="F520" i="2"/>
  <c r="E520" i="2"/>
  <c r="D520" i="2"/>
  <c r="J519" i="2"/>
  <c r="I519" i="2"/>
  <c r="H519" i="2"/>
  <c r="F519" i="2"/>
  <c r="E519" i="2"/>
  <c r="D519" i="2"/>
  <c r="J517" i="2"/>
  <c r="I517" i="2"/>
  <c r="H517" i="2"/>
  <c r="F517" i="2"/>
  <c r="E517" i="2"/>
  <c r="D517" i="2"/>
  <c r="J513" i="2"/>
  <c r="I513" i="2"/>
  <c r="H513" i="2"/>
  <c r="F513" i="2"/>
  <c r="E513" i="2"/>
  <c r="D513" i="2"/>
  <c r="J511" i="2"/>
  <c r="I511" i="2"/>
  <c r="H511" i="2"/>
  <c r="F511" i="2"/>
  <c r="E511" i="2"/>
  <c r="D511" i="2"/>
  <c r="J506" i="2"/>
  <c r="I506" i="2"/>
  <c r="H506" i="2"/>
  <c r="F506" i="2"/>
  <c r="E506" i="2"/>
  <c r="D506" i="2"/>
  <c r="J497" i="2"/>
  <c r="I497" i="2"/>
  <c r="H497" i="2"/>
  <c r="F497" i="2"/>
  <c r="E497" i="2"/>
  <c r="D497" i="2"/>
  <c r="H420" i="2"/>
  <c r="H419" i="2"/>
  <c r="H366" i="2"/>
  <c r="H359" i="2"/>
  <c r="H357" i="2"/>
  <c r="H351" i="2"/>
  <c r="H348" i="2"/>
  <c r="H346" i="2"/>
  <c r="H342" i="2"/>
  <c r="H341" i="2"/>
  <c r="H339" i="2"/>
  <c r="H337" i="2"/>
  <c r="H333" i="2"/>
  <c r="J331" i="2"/>
  <c r="I331" i="2"/>
  <c r="H331" i="2"/>
  <c r="J330" i="2"/>
  <c r="I330" i="2"/>
  <c r="H330" i="2"/>
  <c r="H327" i="2"/>
  <c r="J327" i="2" s="1"/>
  <c r="K327" i="2" s="1"/>
  <c r="I325" i="2"/>
  <c r="H325" i="2"/>
  <c r="J325" i="2" s="1"/>
  <c r="K325" i="2" s="1"/>
  <c r="K322" i="2"/>
  <c r="G322" i="2"/>
  <c r="G321" i="2"/>
  <c r="I321" i="2"/>
  <c r="H320" i="2"/>
  <c r="I320" i="2"/>
  <c r="I319" i="2"/>
  <c r="H319" i="2"/>
  <c r="H318" i="2"/>
  <c r="G317" i="2"/>
  <c r="I317" i="2"/>
  <c r="E265" i="2"/>
  <c r="F265" i="2" s="1"/>
  <c r="H265" i="2" s="1"/>
  <c r="I265" i="2" s="1"/>
  <c r="J265" i="2" s="1"/>
  <c r="K265" i="2" s="1"/>
  <c r="H264" i="2"/>
  <c r="I264" i="2" s="1"/>
  <c r="J264" i="2" s="1"/>
  <c r="K264" i="2" s="1"/>
  <c r="E264" i="2"/>
  <c r="F264" i="2" s="1"/>
  <c r="G264" i="2" s="1"/>
  <c r="K263" i="2"/>
  <c r="K262" i="2"/>
  <c r="G262" i="2"/>
  <c r="J261" i="2"/>
  <c r="H260" i="2"/>
  <c r="J259" i="2"/>
  <c r="J257" i="2"/>
  <c r="I257" i="2"/>
  <c r="J255" i="2"/>
  <c r="J253" i="2"/>
  <c r="H252" i="2"/>
  <c r="J251" i="2"/>
  <c r="J249" i="2"/>
  <c r="I249" i="2"/>
  <c r="J247" i="2"/>
  <c r="H246" i="2"/>
  <c r="J245" i="2"/>
  <c r="H244" i="2"/>
  <c r="J243" i="2"/>
  <c r="I243" i="2"/>
  <c r="J241" i="2"/>
  <c r="I241" i="2"/>
  <c r="J239" i="2"/>
  <c r="J237" i="2"/>
  <c r="H236" i="2"/>
  <c r="J235" i="2"/>
  <c r="J233" i="2"/>
  <c r="I233" i="2"/>
  <c r="J231" i="2"/>
  <c r="J229" i="2"/>
  <c r="H228" i="2"/>
  <c r="J227" i="2"/>
  <c r="J225" i="2"/>
  <c r="I225" i="2"/>
  <c r="J224" i="2"/>
  <c r="I224" i="2"/>
  <c r="H224" i="2"/>
  <c r="I223" i="2"/>
  <c r="J222" i="2"/>
  <c r="G220" i="2"/>
  <c r="H220" i="2"/>
  <c r="G218" i="2"/>
  <c r="H218" i="2"/>
  <c r="G217" i="2"/>
  <c r="I217" i="2"/>
  <c r="H215" i="2"/>
  <c r="I215" i="2"/>
  <c r="G212" i="2"/>
  <c r="H212" i="2"/>
  <c r="J176" i="2"/>
  <c r="J177" i="2" s="1"/>
  <c r="J178" i="2" s="1"/>
  <c r="J179" i="2" s="1"/>
  <c r="J180" i="2" s="1"/>
  <c r="J181" i="2" s="1"/>
  <c r="J182" i="2" s="1"/>
  <c r="J183" i="2" s="1"/>
  <c r="J175" i="2"/>
  <c r="I175" i="2"/>
  <c r="I176" i="2" s="1"/>
  <c r="I177" i="2" s="1"/>
  <c r="I178" i="2" s="1"/>
  <c r="I179" i="2" s="1"/>
  <c r="I180" i="2" s="1"/>
  <c r="I181" i="2" s="1"/>
  <c r="I182" i="2" s="1"/>
  <c r="I183" i="2" s="1"/>
  <c r="H175" i="2"/>
  <c r="H176" i="2" s="1"/>
  <c r="H177" i="2" s="1"/>
  <c r="H178" i="2" s="1"/>
  <c r="H179" i="2" s="1"/>
  <c r="H180" i="2" s="1"/>
  <c r="H181" i="2" s="1"/>
  <c r="H182" i="2" s="1"/>
  <c r="H183" i="2" s="1"/>
  <c r="F174" i="2"/>
  <c r="E174" i="2"/>
  <c r="D174" i="2"/>
  <c r="F173" i="2"/>
  <c r="E173" i="2"/>
  <c r="D173" i="2"/>
  <c r="F172" i="2"/>
  <c r="E172" i="2"/>
  <c r="D172" i="2"/>
  <c r="F171" i="2"/>
  <c r="E171" i="2"/>
  <c r="D171" i="2"/>
  <c r="F170" i="2"/>
  <c r="E170" i="2"/>
  <c r="D170" i="2"/>
  <c r="F169" i="2"/>
  <c r="E169" i="2"/>
  <c r="D169" i="2"/>
  <c r="F168" i="2"/>
  <c r="E168" i="2"/>
  <c r="D168" i="2"/>
  <c r="F167" i="2"/>
  <c r="E167" i="2"/>
  <c r="D167" i="2"/>
  <c r="F166" i="2"/>
  <c r="E166" i="2"/>
  <c r="D166" i="2"/>
  <c r="F165" i="2"/>
  <c r="E165" i="2"/>
  <c r="D165" i="2"/>
  <c r="F164" i="2"/>
  <c r="E164" i="2"/>
  <c r="D164" i="2"/>
  <c r="F163" i="2"/>
  <c r="E163" i="2"/>
  <c r="D163" i="2"/>
  <c r="F162" i="2"/>
  <c r="E162" i="2"/>
  <c r="D162" i="2"/>
  <c r="K161" i="2"/>
  <c r="F161" i="2"/>
  <c r="G161" i="2" s="1"/>
  <c r="E161" i="2"/>
  <c r="D161" i="2"/>
  <c r="F160" i="2"/>
  <c r="F175" i="2" s="1"/>
  <c r="F176" i="2" s="1"/>
  <c r="F177" i="2" s="1"/>
  <c r="F178" i="2" s="1"/>
  <c r="F179" i="2" s="1"/>
  <c r="F180" i="2" s="1"/>
  <c r="F181" i="2" s="1"/>
  <c r="F182" i="2" s="1"/>
  <c r="F183" i="2" s="1"/>
  <c r="F289" i="2" s="1"/>
  <c r="E160" i="2"/>
  <c r="E175" i="2" s="1"/>
  <c r="E176" i="2" s="1"/>
  <c r="E177" i="2" s="1"/>
  <c r="E178" i="2" s="1"/>
  <c r="E179" i="2" s="1"/>
  <c r="E180" i="2" s="1"/>
  <c r="E181" i="2" s="1"/>
  <c r="E182" i="2" s="1"/>
  <c r="E183" i="2" s="1"/>
  <c r="D160" i="2"/>
  <c r="D175" i="2" s="1"/>
  <c r="D176" i="2" s="1"/>
  <c r="D177" i="2" s="1"/>
  <c r="D178" i="2" s="1"/>
  <c r="D179" i="2" s="1"/>
  <c r="D180" i="2" s="1"/>
  <c r="D181" i="2" s="1"/>
  <c r="D182" i="2" s="1"/>
  <c r="D183" i="2" s="1"/>
  <c r="D289" i="2" s="1"/>
  <c r="J108" i="2"/>
  <c r="K108" i="2" s="1"/>
  <c r="I108" i="2"/>
  <c r="I123" i="2" s="1"/>
  <c r="H107" i="2"/>
  <c r="H106" i="2"/>
  <c r="H105" i="2"/>
  <c r="H104" i="2"/>
  <c r="H103" i="2"/>
  <c r="H102" i="2"/>
  <c r="H101" i="2"/>
  <c r="H99" i="2"/>
  <c r="J97" i="2"/>
  <c r="H97" i="2"/>
  <c r="H96" i="2"/>
  <c r="H95" i="2"/>
  <c r="H93" i="2"/>
  <c r="J91" i="2"/>
  <c r="H91" i="2"/>
  <c r="J90" i="2"/>
  <c r="J89" i="2"/>
  <c r="H89" i="2"/>
  <c r="H88" i="2"/>
  <c r="J87" i="2"/>
  <c r="H87" i="2"/>
  <c r="I87" i="2"/>
  <c r="H85" i="2"/>
  <c r="J84" i="2"/>
  <c r="H83" i="2"/>
  <c r="H82" i="2"/>
  <c r="H81" i="2"/>
  <c r="H80" i="2"/>
  <c r="J79" i="2"/>
  <c r="H79" i="2"/>
  <c r="H78" i="2"/>
  <c r="H77" i="2"/>
  <c r="J75" i="2"/>
  <c r="H75" i="2"/>
  <c r="H74" i="2"/>
  <c r="J73" i="2"/>
  <c r="H73" i="2"/>
  <c r="H72" i="2"/>
  <c r="J71" i="2"/>
  <c r="J123" i="2" s="1"/>
  <c r="I71" i="2"/>
  <c r="H71" i="2"/>
  <c r="J70" i="2"/>
  <c r="I70" i="2"/>
  <c r="H70" i="2"/>
  <c r="J69" i="2"/>
  <c r="J121" i="2" s="1"/>
  <c r="I69" i="2"/>
  <c r="H68" i="2"/>
  <c r="I68" i="2"/>
  <c r="I67" i="2"/>
  <c r="G67" i="2"/>
  <c r="K66" i="2"/>
  <c r="J66" i="2"/>
  <c r="H66" i="2"/>
  <c r="J65" i="2"/>
  <c r="G64" i="2"/>
  <c r="I64" i="2"/>
  <c r="I63" i="2"/>
  <c r="K62" i="2"/>
  <c r="J62" i="2"/>
  <c r="I62" i="2"/>
  <c r="H62" i="2"/>
  <c r="G61" i="2"/>
  <c r="G60" i="2"/>
  <c r="I59" i="2"/>
  <c r="J59" i="2"/>
  <c r="K59" i="2" s="1"/>
  <c r="J58" i="2"/>
  <c r="H58" i="2"/>
  <c r="H57" i="2"/>
  <c r="K56" i="2"/>
  <c r="G56" i="2"/>
  <c r="H30" i="2"/>
  <c r="D123" i="2"/>
  <c r="D280" i="2" s="1"/>
  <c r="D120" i="2"/>
  <c r="G14" i="2"/>
  <c r="F110" i="2"/>
  <c r="F267" i="2" s="1"/>
  <c r="G4" i="2"/>
  <c r="F4" i="2"/>
  <c r="E4" i="2"/>
  <c r="I4" i="2" s="1"/>
  <c r="D4" i="2"/>
  <c r="HK7" i="9"/>
  <c r="HL8" i="9"/>
  <c r="HP8" i="9"/>
  <c r="HL9" i="9"/>
  <c r="HN9" i="9"/>
  <c r="HJ11" i="9"/>
  <c r="HN11" i="9"/>
  <c r="HP11" i="9"/>
  <c r="HL12" i="9"/>
  <c r="HL13" i="9"/>
  <c r="HN13" i="9"/>
  <c r="HJ15" i="9"/>
  <c r="HN15" i="9"/>
  <c r="HP15" i="9"/>
  <c r="HL16" i="9"/>
  <c r="HN17" i="9"/>
  <c r="HN18" i="9"/>
  <c r="HP18" i="9"/>
  <c r="HJ19" i="9"/>
  <c r="HP19" i="9"/>
  <c r="HL20" i="9"/>
  <c r="HP20" i="9"/>
  <c r="HL21" i="9"/>
  <c r="HP21" i="9"/>
  <c r="HL22" i="9"/>
  <c r="HN22" i="9"/>
  <c r="HP22" i="9"/>
  <c r="HL23" i="9"/>
  <c r="GX23" i="9"/>
  <c r="GP7" i="9"/>
  <c r="GQ7" i="9"/>
  <c r="GR7" i="9"/>
  <c r="HL7" i="9" s="1"/>
  <c r="GS7" i="9"/>
  <c r="HM7" i="9" s="1"/>
  <c r="GV7" i="9"/>
  <c r="HP7" i="9" s="1"/>
  <c r="GW7" i="9"/>
  <c r="HQ7" i="9" s="1"/>
  <c r="GP8" i="9"/>
  <c r="GQ8" i="9"/>
  <c r="GR8" i="9"/>
  <c r="GS8" i="9"/>
  <c r="GT8" i="9"/>
  <c r="GU8" i="9"/>
  <c r="GV8" i="9"/>
  <c r="GW8" i="9"/>
  <c r="HQ8" i="9" s="1"/>
  <c r="GP9" i="9"/>
  <c r="GQ9" i="9"/>
  <c r="HK9" i="9" s="1"/>
  <c r="GR9" i="9"/>
  <c r="GS9" i="9"/>
  <c r="GT9" i="9"/>
  <c r="GU9" i="9"/>
  <c r="GV9" i="9"/>
  <c r="GW9" i="9"/>
  <c r="GP10" i="9"/>
  <c r="GX10" i="9" s="1"/>
  <c r="GQ10" i="9"/>
  <c r="HK10" i="9" s="1"/>
  <c r="GR10" i="9"/>
  <c r="GS10" i="9"/>
  <c r="GT10" i="9"/>
  <c r="GU10" i="9"/>
  <c r="HO10" i="9" s="1"/>
  <c r="GV10" i="9"/>
  <c r="GW10" i="9"/>
  <c r="HQ10" i="9" s="1"/>
  <c r="GP11" i="9"/>
  <c r="GQ11" i="9"/>
  <c r="HK11" i="9" s="1"/>
  <c r="GR11" i="9"/>
  <c r="GS11" i="9"/>
  <c r="HM11" i="9" s="1"/>
  <c r="GT11" i="9"/>
  <c r="GU11" i="9"/>
  <c r="GV11" i="9"/>
  <c r="GW11" i="9"/>
  <c r="HQ11" i="9" s="1"/>
  <c r="GP12" i="9"/>
  <c r="GQ12" i="9"/>
  <c r="GR12" i="9"/>
  <c r="GS12" i="9"/>
  <c r="HM12" i="9" s="1"/>
  <c r="GT12" i="9"/>
  <c r="GU12" i="9"/>
  <c r="HO12" i="9" s="1"/>
  <c r="GV12" i="9"/>
  <c r="GW12" i="9"/>
  <c r="HQ12" i="9" s="1"/>
  <c r="GP13" i="9"/>
  <c r="GQ13" i="9"/>
  <c r="HK13" i="9" s="1"/>
  <c r="GR13" i="9"/>
  <c r="GS13" i="9"/>
  <c r="GX13" i="9" s="1"/>
  <c r="GT13" i="9"/>
  <c r="GU13" i="9"/>
  <c r="GV13" i="9"/>
  <c r="GW13" i="9"/>
  <c r="GP14" i="9"/>
  <c r="GX14" i="9" s="1"/>
  <c r="GQ14" i="9"/>
  <c r="HK14" i="9" s="1"/>
  <c r="GR14" i="9"/>
  <c r="GS14" i="9"/>
  <c r="GT14" i="9"/>
  <c r="GU14" i="9"/>
  <c r="HO14" i="9" s="1"/>
  <c r="GV14" i="9"/>
  <c r="GW14" i="9"/>
  <c r="HQ14" i="9" s="1"/>
  <c r="GP15" i="9"/>
  <c r="GQ15" i="9"/>
  <c r="HK15" i="9" s="1"/>
  <c r="GR15" i="9"/>
  <c r="GS15" i="9"/>
  <c r="HM15" i="9" s="1"/>
  <c r="GT15" i="9"/>
  <c r="GU15" i="9"/>
  <c r="GV15" i="9"/>
  <c r="GW15" i="9"/>
  <c r="HQ15" i="9" s="1"/>
  <c r="GP16" i="9"/>
  <c r="GQ16" i="9"/>
  <c r="GR16" i="9"/>
  <c r="GS16" i="9"/>
  <c r="HM16" i="9" s="1"/>
  <c r="GT16" i="9"/>
  <c r="GU16" i="9"/>
  <c r="HO16" i="9" s="1"/>
  <c r="GV16" i="9"/>
  <c r="GW16" i="9"/>
  <c r="HQ16" i="9" s="1"/>
  <c r="GP17" i="9"/>
  <c r="GQ17" i="9"/>
  <c r="HK17" i="9" s="1"/>
  <c r="GR17" i="9"/>
  <c r="GS17" i="9"/>
  <c r="GT17" i="9"/>
  <c r="GU17" i="9"/>
  <c r="GV17" i="9"/>
  <c r="GW17" i="9"/>
  <c r="GP18" i="9"/>
  <c r="GQ18" i="9"/>
  <c r="HK18" i="9" s="1"/>
  <c r="GR18" i="9"/>
  <c r="GS18" i="9"/>
  <c r="HM18" i="9" s="1"/>
  <c r="GT18" i="9"/>
  <c r="GU18" i="9"/>
  <c r="GV18" i="9"/>
  <c r="GW18" i="9"/>
  <c r="HQ18" i="9" s="1"/>
  <c r="GP19" i="9"/>
  <c r="GQ19" i="9"/>
  <c r="GR19" i="9"/>
  <c r="GS19" i="9"/>
  <c r="GT19" i="9"/>
  <c r="GU19" i="9"/>
  <c r="GV19" i="9"/>
  <c r="GW19" i="9"/>
  <c r="HQ19" i="9" s="1"/>
  <c r="GP20" i="9"/>
  <c r="GQ20" i="9"/>
  <c r="GR20" i="9"/>
  <c r="GS20" i="9"/>
  <c r="HM20" i="9" s="1"/>
  <c r="GT20" i="9"/>
  <c r="GU20" i="9"/>
  <c r="HO20" i="9" s="1"/>
  <c r="GV20" i="9"/>
  <c r="GW20" i="9"/>
  <c r="HQ20" i="9" s="1"/>
  <c r="GP21" i="9"/>
  <c r="GQ21" i="9"/>
  <c r="GR21" i="9"/>
  <c r="GS21" i="9"/>
  <c r="GT21" i="9"/>
  <c r="GU21" i="9"/>
  <c r="GV21" i="9"/>
  <c r="GW21" i="9"/>
  <c r="HQ21" i="9" s="1"/>
  <c r="GP22" i="9"/>
  <c r="GQ22" i="9"/>
  <c r="HK22" i="9" s="1"/>
  <c r="GR22" i="9"/>
  <c r="GS22" i="9"/>
  <c r="GT22" i="9"/>
  <c r="GU22" i="9"/>
  <c r="GV22" i="9"/>
  <c r="GW22" i="9"/>
  <c r="GP23" i="9"/>
  <c r="GQ23" i="9"/>
  <c r="GR23" i="9"/>
  <c r="GS23" i="9"/>
  <c r="GT23" i="9"/>
  <c r="GU23" i="9"/>
  <c r="GV23" i="9"/>
  <c r="GW23" i="9"/>
  <c r="GQ6" i="9"/>
  <c r="GR6" i="9"/>
  <c r="GS6" i="9"/>
  <c r="GT6" i="9"/>
  <c r="GU6" i="9"/>
  <c r="GV6" i="9"/>
  <c r="GW6" i="9"/>
  <c r="HQ6" i="9" s="1"/>
  <c r="GP6" i="9"/>
  <c r="GP24" i="9"/>
  <c r="D24" i="9"/>
  <c r="E24" i="9"/>
  <c r="F24" i="9"/>
  <c r="I24" i="9"/>
  <c r="J24" i="9"/>
  <c r="M24" i="9"/>
  <c r="N24" i="9"/>
  <c r="O24" i="9"/>
  <c r="P24" i="9"/>
  <c r="Q24" i="9"/>
  <c r="R24" i="9"/>
  <c r="S24" i="9"/>
  <c r="T24" i="9"/>
  <c r="W24" i="9"/>
  <c r="X24" i="9"/>
  <c r="Y24" i="9"/>
  <c r="Z24" i="9"/>
  <c r="AA24" i="9"/>
  <c r="AB24" i="9"/>
  <c r="AC24" i="9"/>
  <c r="AD24" i="9"/>
  <c r="AG24" i="9"/>
  <c r="AH24" i="9"/>
  <c r="AI24" i="9"/>
  <c r="AJ24" i="9"/>
  <c r="AK24" i="9"/>
  <c r="AL24" i="9"/>
  <c r="AM24" i="9"/>
  <c r="AN24" i="9"/>
  <c r="AO24" i="9"/>
  <c r="AP24" i="9"/>
  <c r="AQ24" i="9"/>
  <c r="AR24" i="9"/>
  <c r="AU24" i="9"/>
  <c r="AV24" i="9"/>
  <c r="AW24" i="9"/>
  <c r="AX24" i="9"/>
  <c r="AY24" i="9"/>
  <c r="AZ24" i="9"/>
  <c r="BA24" i="9"/>
  <c r="BB24" i="9"/>
  <c r="BC24" i="9"/>
  <c r="BD24" i="9"/>
  <c r="BE24" i="9"/>
  <c r="BF24" i="9"/>
  <c r="BI24" i="9"/>
  <c r="BJ24" i="9"/>
  <c r="BK24" i="9"/>
  <c r="BL24" i="9"/>
  <c r="BM24" i="9"/>
  <c r="BN24" i="9"/>
  <c r="BO24" i="9"/>
  <c r="BP24" i="9"/>
  <c r="BQ24" i="9"/>
  <c r="BR24" i="9"/>
  <c r="BS24" i="9"/>
  <c r="BT24" i="9"/>
  <c r="BU24" i="9"/>
  <c r="BV24" i="9"/>
  <c r="BW24" i="9"/>
  <c r="BZ24" i="9"/>
  <c r="CA24" i="9"/>
  <c r="CB24" i="9"/>
  <c r="CC24" i="9"/>
  <c r="CD24" i="9"/>
  <c r="CE24" i="9"/>
  <c r="CF24" i="9"/>
  <c r="CG24" i="9"/>
  <c r="CH24" i="9"/>
  <c r="CI24" i="9"/>
  <c r="CJ24" i="9"/>
  <c r="CK24" i="9"/>
  <c r="CL24" i="9"/>
  <c r="CM24" i="9"/>
  <c r="CN24" i="9"/>
  <c r="CQ24" i="9"/>
  <c r="CR24" i="9"/>
  <c r="CS24" i="9"/>
  <c r="CT24" i="9"/>
  <c r="CU24" i="9"/>
  <c r="CV24" i="9"/>
  <c r="CW24" i="9"/>
  <c r="CX24" i="9"/>
  <c r="CY24" i="9"/>
  <c r="CZ24" i="9"/>
  <c r="DA24" i="9"/>
  <c r="DB24" i="9"/>
  <c r="DE24" i="9"/>
  <c r="DF24" i="9"/>
  <c r="DG24" i="9"/>
  <c r="DH24" i="9"/>
  <c r="DI24" i="9"/>
  <c r="DJ24" i="9"/>
  <c r="DK24" i="9"/>
  <c r="DL24" i="9"/>
  <c r="DM24" i="9"/>
  <c r="DN24" i="9"/>
  <c r="DO24" i="9"/>
  <c r="DP24" i="9"/>
  <c r="DS24" i="9"/>
  <c r="DT24" i="9"/>
  <c r="DU24" i="9"/>
  <c r="DV24" i="9"/>
  <c r="DW24" i="9"/>
  <c r="DX24" i="9"/>
  <c r="DY24" i="9"/>
  <c r="DZ24" i="9"/>
  <c r="EA24" i="9"/>
  <c r="EB24" i="9"/>
  <c r="EC24" i="9"/>
  <c r="ED24" i="9"/>
  <c r="EG24" i="9"/>
  <c r="EH24" i="9"/>
  <c r="EI24" i="9"/>
  <c r="EJ24" i="9"/>
  <c r="EK24" i="9"/>
  <c r="EL24" i="9"/>
  <c r="EM24" i="9"/>
  <c r="EN24" i="9"/>
  <c r="EO24" i="9"/>
  <c r="EP24" i="9"/>
  <c r="EQ24" i="9"/>
  <c r="ER24" i="9"/>
  <c r="EU24" i="9"/>
  <c r="EV24" i="9"/>
  <c r="EW24" i="9"/>
  <c r="EX24" i="9"/>
  <c r="EY24" i="9"/>
  <c r="EZ24" i="9"/>
  <c r="FA24" i="9"/>
  <c r="FB24" i="9"/>
  <c r="FC24" i="9"/>
  <c r="FD24" i="9"/>
  <c r="FE24" i="9"/>
  <c r="FF24" i="9"/>
  <c r="FG24" i="9"/>
  <c r="FH24" i="9"/>
  <c r="FI24" i="9"/>
  <c r="FL24" i="9"/>
  <c r="FM24" i="9"/>
  <c r="FN24" i="9"/>
  <c r="FO24" i="9"/>
  <c r="FP24" i="9"/>
  <c r="FQ24" i="9"/>
  <c r="FR24" i="9"/>
  <c r="FS24" i="9"/>
  <c r="FV24" i="9"/>
  <c r="FW24" i="9"/>
  <c r="FX24" i="9"/>
  <c r="FY24" i="9"/>
  <c r="FZ24" i="9"/>
  <c r="GA24" i="9"/>
  <c r="GB24" i="9"/>
  <c r="GC24" i="9"/>
  <c r="GF24" i="9"/>
  <c r="GG24" i="9"/>
  <c r="GH24" i="9"/>
  <c r="GI24" i="9"/>
  <c r="GJ24" i="9"/>
  <c r="GK24" i="9"/>
  <c r="GL24" i="9"/>
  <c r="GM24" i="9"/>
  <c r="GQ24" i="9"/>
  <c r="HY24" i="9"/>
  <c r="C24" i="9"/>
  <c r="GN23" i="9"/>
  <c r="GN22" i="9"/>
  <c r="GN21" i="9"/>
  <c r="GN20" i="9"/>
  <c r="GN19" i="9"/>
  <c r="GN18" i="9"/>
  <c r="GN17" i="9"/>
  <c r="GN16" i="9"/>
  <c r="GN15" i="9"/>
  <c r="GN14" i="9"/>
  <c r="GN13" i="9"/>
  <c r="GN12" i="9"/>
  <c r="GN11" i="9"/>
  <c r="GN10" i="9"/>
  <c r="GN9" i="9"/>
  <c r="GN8" i="9"/>
  <c r="GN7" i="9"/>
  <c r="GN6" i="9"/>
  <c r="GN24" i="9" s="1"/>
  <c r="GD23" i="9"/>
  <c r="GD22" i="9"/>
  <c r="GD21" i="9"/>
  <c r="GD20" i="9"/>
  <c r="GD19" i="9"/>
  <c r="GD18" i="9"/>
  <c r="GD17" i="9"/>
  <c r="GD16" i="9"/>
  <c r="GD15" i="9"/>
  <c r="GD14" i="9"/>
  <c r="GD13" i="9"/>
  <c r="GD12" i="9"/>
  <c r="GD11" i="9"/>
  <c r="GD10" i="9"/>
  <c r="GD9" i="9"/>
  <c r="GD8" i="9"/>
  <c r="GD24" i="9" s="1"/>
  <c r="GD7" i="9"/>
  <c r="GD6" i="9"/>
  <c r="FT23" i="9"/>
  <c r="FT22" i="9"/>
  <c r="FT21" i="9"/>
  <c r="FT20" i="9"/>
  <c r="FT19" i="9"/>
  <c r="FT18" i="9"/>
  <c r="FT17" i="9"/>
  <c r="FT16" i="9"/>
  <c r="FT15" i="9"/>
  <c r="FT14" i="9"/>
  <c r="FT13" i="9"/>
  <c r="FT12" i="9"/>
  <c r="FT11" i="9"/>
  <c r="FT10" i="9"/>
  <c r="FT9" i="9"/>
  <c r="FT8" i="9"/>
  <c r="FT7" i="9"/>
  <c r="FT6" i="9"/>
  <c r="FT24" i="9" s="1"/>
  <c r="FJ23" i="9"/>
  <c r="FJ22" i="9"/>
  <c r="FJ21" i="9"/>
  <c r="FJ20" i="9"/>
  <c r="FJ19" i="9"/>
  <c r="FJ18" i="9"/>
  <c r="FJ17" i="9"/>
  <c r="FJ16" i="9"/>
  <c r="FJ15" i="9"/>
  <c r="FJ14" i="9"/>
  <c r="FJ13" i="9"/>
  <c r="FJ12" i="9"/>
  <c r="FJ11" i="9"/>
  <c r="FJ10" i="9"/>
  <c r="FJ9" i="9"/>
  <c r="FJ8" i="9"/>
  <c r="FJ24" i="9" s="1"/>
  <c r="FJ7" i="9"/>
  <c r="FJ6" i="9"/>
  <c r="ES23" i="9"/>
  <c r="ES22" i="9"/>
  <c r="ES21" i="9"/>
  <c r="ES20" i="9"/>
  <c r="ES19" i="9"/>
  <c r="ES18" i="9"/>
  <c r="ES17" i="9"/>
  <c r="ES16" i="9"/>
  <c r="ES15" i="9"/>
  <c r="ES14" i="9"/>
  <c r="ES13" i="9"/>
  <c r="ES12" i="9"/>
  <c r="ES11" i="9"/>
  <c r="ES10" i="9"/>
  <c r="ES9" i="9"/>
  <c r="ES8" i="9"/>
  <c r="ES7" i="9"/>
  <c r="ES6" i="9"/>
  <c r="ES24" i="9" s="1"/>
  <c r="EE23" i="9"/>
  <c r="EE22" i="9"/>
  <c r="EE21" i="9"/>
  <c r="EE20" i="9"/>
  <c r="EE19" i="9"/>
  <c r="EE18" i="9"/>
  <c r="EE17" i="9"/>
  <c r="EE16" i="9"/>
  <c r="EE15" i="9"/>
  <c r="EE14" i="9"/>
  <c r="EE13" i="9"/>
  <c r="EE12" i="9"/>
  <c r="EE11" i="9"/>
  <c r="EE10" i="9"/>
  <c r="EE9" i="9"/>
  <c r="EE8" i="9"/>
  <c r="EE7" i="9"/>
  <c r="EE6" i="9"/>
  <c r="DQ23" i="9"/>
  <c r="DQ22" i="9"/>
  <c r="DQ21" i="9"/>
  <c r="DQ20" i="9"/>
  <c r="DQ19" i="9"/>
  <c r="DQ18" i="9"/>
  <c r="DQ17" i="9"/>
  <c r="DQ16" i="9"/>
  <c r="DQ15" i="9"/>
  <c r="DQ14" i="9"/>
  <c r="DQ13" i="9"/>
  <c r="DQ12" i="9"/>
  <c r="DQ11" i="9"/>
  <c r="DQ10" i="9"/>
  <c r="DQ9" i="9"/>
  <c r="DQ8" i="9"/>
  <c r="DQ7" i="9"/>
  <c r="DQ6" i="9"/>
  <c r="DQ24" i="9" s="1"/>
  <c r="DC23" i="9"/>
  <c r="DC22" i="9"/>
  <c r="DC21" i="9"/>
  <c r="DC20" i="9"/>
  <c r="DC19" i="9"/>
  <c r="DC18" i="9"/>
  <c r="DC17" i="9"/>
  <c r="DC16" i="9"/>
  <c r="DC15" i="9"/>
  <c r="DC14" i="9"/>
  <c r="DC13" i="9"/>
  <c r="DC12" i="9"/>
  <c r="DC11" i="9"/>
  <c r="DC10" i="9"/>
  <c r="DC9" i="9"/>
  <c r="DC8" i="9"/>
  <c r="DC7" i="9"/>
  <c r="DC6" i="9"/>
  <c r="CO23" i="9"/>
  <c r="CO22" i="9"/>
  <c r="CO21" i="9"/>
  <c r="CO20" i="9"/>
  <c r="CO19" i="9"/>
  <c r="CO18" i="9"/>
  <c r="CO17" i="9"/>
  <c r="CO16" i="9"/>
  <c r="CO15" i="9"/>
  <c r="CO14" i="9"/>
  <c r="CO13" i="9"/>
  <c r="CO12" i="9"/>
  <c r="CO11" i="9"/>
  <c r="CO10" i="9"/>
  <c r="CO9" i="9"/>
  <c r="CO8" i="9"/>
  <c r="CO7" i="9"/>
  <c r="CO6" i="9"/>
  <c r="CO24" i="9" s="1"/>
  <c r="BX23" i="9"/>
  <c r="BX22" i="9"/>
  <c r="BX21" i="9"/>
  <c r="BX20" i="9"/>
  <c r="BX19" i="9"/>
  <c r="BX18" i="9"/>
  <c r="BX17" i="9"/>
  <c r="BX16" i="9"/>
  <c r="BX15" i="9"/>
  <c r="BX14" i="9"/>
  <c r="BX13" i="9"/>
  <c r="BX12" i="9"/>
  <c r="BX11" i="9"/>
  <c r="BX10" i="9"/>
  <c r="BX9" i="9"/>
  <c r="BX8" i="9"/>
  <c r="BX7" i="9"/>
  <c r="BX6" i="9"/>
  <c r="BG23" i="9"/>
  <c r="BG22" i="9"/>
  <c r="BG21" i="9"/>
  <c r="BG20" i="9"/>
  <c r="BG19" i="9"/>
  <c r="BG18" i="9"/>
  <c r="BG17" i="9"/>
  <c r="BG16" i="9"/>
  <c r="BG15" i="9"/>
  <c r="BG14" i="9"/>
  <c r="BG13" i="9"/>
  <c r="BG12" i="9"/>
  <c r="BG11" i="9"/>
  <c r="BG10" i="9"/>
  <c r="BG9" i="9"/>
  <c r="BG8" i="9"/>
  <c r="BG7" i="9"/>
  <c r="BG6" i="9"/>
  <c r="BG24" i="9" s="1"/>
  <c r="AS23" i="9"/>
  <c r="AS22" i="9"/>
  <c r="AS21" i="9"/>
  <c r="AS20" i="9"/>
  <c r="AS19" i="9"/>
  <c r="AS18" i="9"/>
  <c r="AS17" i="9"/>
  <c r="AS16" i="9"/>
  <c r="AS15" i="9"/>
  <c r="AS14" i="9"/>
  <c r="AS13" i="9"/>
  <c r="AS12" i="9"/>
  <c r="AS11" i="9"/>
  <c r="AS10" i="9"/>
  <c r="AS9" i="9"/>
  <c r="AS8" i="9"/>
  <c r="AS7" i="9"/>
  <c r="AS6" i="9"/>
  <c r="AE23" i="9"/>
  <c r="AE22" i="9"/>
  <c r="AE21" i="9"/>
  <c r="AE20" i="9"/>
  <c r="AE19" i="9"/>
  <c r="AE18" i="9"/>
  <c r="AE17" i="9"/>
  <c r="AE16" i="9"/>
  <c r="AE15" i="9"/>
  <c r="AE14" i="9"/>
  <c r="AE13" i="9"/>
  <c r="AE12" i="9"/>
  <c r="AE11" i="9"/>
  <c r="AE10" i="9"/>
  <c r="AE9" i="9"/>
  <c r="AE8" i="9"/>
  <c r="AE7" i="9"/>
  <c r="AE6" i="9"/>
  <c r="AE24" i="9" s="1"/>
  <c r="U23" i="9"/>
  <c r="U22" i="9"/>
  <c r="U21" i="9"/>
  <c r="U20" i="9"/>
  <c r="U19" i="9"/>
  <c r="U18" i="9"/>
  <c r="U17" i="9"/>
  <c r="U16" i="9"/>
  <c r="U15" i="9"/>
  <c r="U14" i="9"/>
  <c r="U13" i="9"/>
  <c r="U12" i="9"/>
  <c r="U11" i="9"/>
  <c r="U10" i="9"/>
  <c r="U9" i="9"/>
  <c r="U8" i="9"/>
  <c r="U7" i="9"/>
  <c r="U6" i="9"/>
  <c r="K8" i="9"/>
  <c r="K9" i="9"/>
  <c r="K10" i="9"/>
  <c r="K11" i="9"/>
  <c r="K12" i="9"/>
  <c r="K13" i="9"/>
  <c r="K14" i="9"/>
  <c r="K15" i="9"/>
  <c r="K16" i="9"/>
  <c r="K17" i="9"/>
  <c r="K18" i="9"/>
  <c r="K19" i="9"/>
  <c r="K20" i="9"/>
  <c r="K21" i="9"/>
  <c r="K22" i="9"/>
  <c r="K23" i="9"/>
  <c r="K6" i="9"/>
  <c r="D9" i="10"/>
  <c r="E9" i="10"/>
  <c r="F9" i="10"/>
  <c r="HB7" i="9" s="1"/>
  <c r="G9" i="10"/>
  <c r="HC7" i="9" s="1"/>
  <c r="H9" i="10"/>
  <c r="I9" i="10"/>
  <c r="J9" i="10"/>
  <c r="HF7" i="9" s="1"/>
  <c r="K9" i="10"/>
  <c r="HG7" i="9" s="1"/>
  <c r="D10" i="10"/>
  <c r="E10" i="10"/>
  <c r="F10" i="10"/>
  <c r="HB8" i="9" s="1"/>
  <c r="G10" i="10"/>
  <c r="HC8" i="9" s="1"/>
  <c r="H10" i="10"/>
  <c r="HD8" i="9" s="1"/>
  <c r="HN8" i="9" s="1"/>
  <c r="I10" i="10"/>
  <c r="J10" i="10"/>
  <c r="HF8" i="9" s="1"/>
  <c r="K10" i="10"/>
  <c r="HG8" i="9" s="1"/>
  <c r="D11" i="10"/>
  <c r="E11" i="10"/>
  <c r="F11" i="10"/>
  <c r="G11" i="10"/>
  <c r="HC9" i="9"/>
  <c r="H11" i="10"/>
  <c r="I11" i="10"/>
  <c r="J11" i="10"/>
  <c r="HF9" i="9"/>
  <c r="HP9" i="9" s="1"/>
  <c r="K11" i="10"/>
  <c r="D12" i="10"/>
  <c r="E12" i="10"/>
  <c r="F12" i="10"/>
  <c r="HB10" i="9" s="1"/>
  <c r="HL10" i="9" s="1"/>
  <c r="G12" i="10"/>
  <c r="HC10" i="9" s="1"/>
  <c r="H12" i="10"/>
  <c r="I12" i="10"/>
  <c r="J12" i="10"/>
  <c r="HF10" i="9" s="1"/>
  <c r="HP10" i="9" s="1"/>
  <c r="K12" i="10"/>
  <c r="D13" i="10"/>
  <c r="E13" i="10"/>
  <c r="F13" i="10"/>
  <c r="C13" i="10" s="1"/>
  <c r="G13" i="10"/>
  <c r="HC11" i="9"/>
  <c r="H13" i="10"/>
  <c r="I13" i="10"/>
  <c r="HE11" i="9" s="1"/>
  <c r="J13" i="10"/>
  <c r="HF11" i="9"/>
  <c r="K13" i="10"/>
  <c r="D14" i="10"/>
  <c r="C14" i="10" s="1"/>
  <c r="E14" i="10"/>
  <c r="F14" i="10"/>
  <c r="HB12" i="9" s="1"/>
  <c r="G14" i="10"/>
  <c r="HC12" i="9" s="1"/>
  <c r="H14" i="10"/>
  <c r="HD12" i="9" s="1"/>
  <c r="HN12" i="9" s="1"/>
  <c r="I14" i="10"/>
  <c r="J14" i="10"/>
  <c r="K14" i="10"/>
  <c r="D15" i="10"/>
  <c r="E15" i="10"/>
  <c r="F15" i="10"/>
  <c r="G15" i="10"/>
  <c r="HC13" i="9"/>
  <c r="H15" i="10"/>
  <c r="I15" i="10"/>
  <c r="J15" i="10"/>
  <c r="HF13" i="9"/>
  <c r="HP13" i="9" s="1"/>
  <c r="K15" i="10"/>
  <c r="D16" i="10"/>
  <c r="E16" i="10"/>
  <c r="F16" i="10"/>
  <c r="HB14" i="9" s="1"/>
  <c r="HL14" i="9" s="1"/>
  <c r="G16" i="10"/>
  <c r="HC14" i="9" s="1"/>
  <c r="H16" i="10"/>
  <c r="I16" i="10"/>
  <c r="J16" i="10"/>
  <c r="HF14" i="9" s="1"/>
  <c r="HP14" i="9" s="1"/>
  <c r="K16" i="10"/>
  <c r="D17" i="10"/>
  <c r="E17" i="10"/>
  <c r="F17" i="10"/>
  <c r="HB15" i="9" s="1"/>
  <c r="G17" i="10"/>
  <c r="HC15" i="9"/>
  <c r="H17" i="10"/>
  <c r="I17" i="10"/>
  <c r="HE15" i="9" s="1"/>
  <c r="J17" i="10"/>
  <c r="HF15" i="9"/>
  <c r="K17" i="10"/>
  <c r="D18" i="10"/>
  <c r="C18" i="10" s="1"/>
  <c r="E18" i="10"/>
  <c r="F18" i="10"/>
  <c r="HB16" i="9" s="1"/>
  <c r="G18" i="10"/>
  <c r="HC16" i="9" s="1"/>
  <c r="H18" i="10"/>
  <c r="HD16" i="9" s="1"/>
  <c r="HN16" i="9" s="1"/>
  <c r="I18" i="10"/>
  <c r="J18" i="10"/>
  <c r="K18" i="10"/>
  <c r="D19" i="10"/>
  <c r="E19" i="10"/>
  <c r="F19" i="10"/>
  <c r="G19" i="10"/>
  <c r="HC17" i="9"/>
  <c r="H19" i="10"/>
  <c r="I19" i="10"/>
  <c r="J19" i="10"/>
  <c r="HF17" i="9"/>
  <c r="HP17" i="9" s="1"/>
  <c r="K19" i="10"/>
  <c r="D20" i="10"/>
  <c r="E20" i="10"/>
  <c r="F20" i="10"/>
  <c r="HB18" i="9" s="1"/>
  <c r="HL18" i="9" s="1"/>
  <c r="G20" i="10"/>
  <c r="HC18" i="9"/>
  <c r="H20" i="10"/>
  <c r="I20" i="10"/>
  <c r="HE18" i="9" s="1"/>
  <c r="J20" i="10"/>
  <c r="K20" i="10"/>
  <c r="HG18" i="9" s="1"/>
  <c r="D21" i="10"/>
  <c r="GZ19" i="9" s="1"/>
  <c r="E21" i="10"/>
  <c r="F21" i="10"/>
  <c r="HB19" i="9" s="1"/>
  <c r="HL19" i="9" s="1"/>
  <c r="G21" i="10"/>
  <c r="HC19" i="9"/>
  <c r="H21" i="10"/>
  <c r="I21" i="10"/>
  <c r="HE19" i="9" s="1"/>
  <c r="J21" i="10"/>
  <c r="K21" i="10"/>
  <c r="HG19" i="9" s="1"/>
  <c r="D22" i="10"/>
  <c r="C22" i="10" s="1"/>
  <c r="E22" i="10"/>
  <c r="F22" i="10"/>
  <c r="HB20" i="9" s="1"/>
  <c r="G22" i="10"/>
  <c r="H22" i="10"/>
  <c r="HD20" i="9" s="1"/>
  <c r="HN20" i="9" s="1"/>
  <c r="I22" i="10"/>
  <c r="J22" i="10"/>
  <c r="HF20" i="9" s="1"/>
  <c r="K22" i="10"/>
  <c r="HG20" i="9" s="1"/>
  <c r="D23" i="10"/>
  <c r="E23" i="10"/>
  <c r="F23" i="10"/>
  <c r="HB21" i="9" s="1"/>
  <c r="G23" i="10"/>
  <c r="HC21" i="9" s="1"/>
  <c r="H23" i="10"/>
  <c r="HD21" i="9" s="1"/>
  <c r="HN21" i="9" s="1"/>
  <c r="I23" i="10"/>
  <c r="J23" i="10"/>
  <c r="HF21" i="9" s="1"/>
  <c r="K23" i="10"/>
  <c r="D24" i="10"/>
  <c r="E24" i="10"/>
  <c r="F24" i="10"/>
  <c r="G24" i="10"/>
  <c r="HC22" i="9"/>
  <c r="H24" i="10"/>
  <c r="I24" i="10"/>
  <c r="J24" i="10"/>
  <c r="K24" i="10"/>
  <c r="HG22" i="9" s="1"/>
  <c r="D25" i="10"/>
  <c r="E25" i="10"/>
  <c r="F25" i="10"/>
  <c r="HB23" i="9" s="1"/>
  <c r="G25" i="10"/>
  <c r="HC23" i="9"/>
  <c r="H25" i="10"/>
  <c r="I25" i="10"/>
  <c r="HE23" i="9" s="1"/>
  <c r="J25" i="10"/>
  <c r="K25" i="10"/>
  <c r="HG23" i="9" s="1"/>
  <c r="E8" i="10"/>
  <c r="F8" i="10"/>
  <c r="G8" i="10"/>
  <c r="H8" i="10"/>
  <c r="HD6" i="9"/>
  <c r="I8" i="10"/>
  <c r="J8" i="10"/>
  <c r="K8" i="10"/>
  <c r="HG6" i="9"/>
  <c r="D8" i="10"/>
  <c r="N26" i="10"/>
  <c r="O26" i="10"/>
  <c r="P26" i="10"/>
  <c r="Q26" i="10"/>
  <c r="R26" i="10"/>
  <c r="S26" i="10"/>
  <c r="T26" i="10"/>
  <c r="V26" i="10"/>
  <c r="W26" i="10"/>
  <c r="X26" i="10"/>
  <c r="Y26" i="10"/>
  <c r="Z26" i="10"/>
  <c r="AA26" i="10"/>
  <c r="AB26" i="10"/>
  <c r="AC26" i="10"/>
  <c r="AE26" i="10"/>
  <c r="AF26" i="10"/>
  <c r="AG26" i="10"/>
  <c r="AH26" i="10"/>
  <c r="AI26" i="10"/>
  <c r="AJ26" i="10"/>
  <c r="AK26" i="10"/>
  <c r="AL26" i="10"/>
  <c r="AN26" i="10"/>
  <c r="AO26" i="10"/>
  <c r="AP26" i="10"/>
  <c r="AQ26" i="10"/>
  <c r="AR26" i="10"/>
  <c r="AS26" i="10"/>
  <c r="AT26" i="10"/>
  <c r="AU26" i="10"/>
  <c r="AW26" i="10"/>
  <c r="AX26" i="10"/>
  <c r="AY26" i="10"/>
  <c r="AZ26" i="10"/>
  <c r="BA26" i="10"/>
  <c r="BB26" i="10"/>
  <c r="BC26" i="10"/>
  <c r="BD26" i="10"/>
  <c r="BF26" i="10"/>
  <c r="BG26" i="10"/>
  <c r="BH26" i="10"/>
  <c r="BI26" i="10"/>
  <c r="BJ26" i="10"/>
  <c r="BK26" i="10"/>
  <c r="BL26" i="10"/>
  <c r="BM26" i="10"/>
  <c r="BO26" i="10"/>
  <c r="BP26" i="10"/>
  <c r="BQ26" i="10"/>
  <c r="BR26" i="10"/>
  <c r="BS26" i="10"/>
  <c r="BT26" i="10"/>
  <c r="BU26" i="10"/>
  <c r="BV26" i="10"/>
  <c r="BX26" i="10"/>
  <c r="BY26" i="10"/>
  <c r="BZ26" i="10"/>
  <c r="CA26" i="10"/>
  <c r="CB26" i="10"/>
  <c r="CC26" i="10"/>
  <c r="CD26" i="10"/>
  <c r="CE26" i="10"/>
  <c r="CG26" i="10"/>
  <c r="CH26" i="10"/>
  <c r="CI26" i="10"/>
  <c r="CJ26" i="10"/>
  <c r="CK26" i="10"/>
  <c r="CL26" i="10"/>
  <c r="CM26" i="10"/>
  <c r="CN26" i="10"/>
  <c r="CP26" i="10"/>
  <c r="CQ26" i="10"/>
  <c r="CR26" i="10"/>
  <c r="CS26" i="10"/>
  <c r="CT26" i="10"/>
  <c r="CU26" i="10"/>
  <c r="CV26" i="10"/>
  <c r="CW26" i="10"/>
  <c r="CY26" i="10"/>
  <c r="CZ26" i="10"/>
  <c r="DA26" i="10"/>
  <c r="DB26" i="10"/>
  <c r="DC26" i="10"/>
  <c r="DD26" i="10"/>
  <c r="DE26" i="10"/>
  <c r="DF26" i="10"/>
  <c r="DH26" i="10"/>
  <c r="DI26" i="10"/>
  <c r="DJ26" i="10"/>
  <c r="DK26" i="10"/>
  <c r="DL26" i="10"/>
  <c r="DM26" i="10"/>
  <c r="DN26" i="10"/>
  <c r="DO26" i="10"/>
  <c r="DQ26" i="10"/>
  <c r="DR26" i="10"/>
  <c r="DS26" i="10"/>
  <c r="DT26" i="10"/>
  <c r="DU26" i="10"/>
  <c r="DV26" i="10"/>
  <c r="DW26" i="10"/>
  <c r="DX26" i="10"/>
  <c r="DZ26" i="10"/>
  <c r="EA26" i="10"/>
  <c r="EB26" i="10"/>
  <c r="EC26" i="10"/>
  <c r="ED26" i="10"/>
  <c r="EE26" i="10"/>
  <c r="EF26" i="10"/>
  <c r="EG26" i="10"/>
  <c r="EI26" i="10"/>
  <c r="EJ26" i="10"/>
  <c r="EK26" i="10"/>
  <c r="EL26" i="10"/>
  <c r="EM26" i="10"/>
  <c r="EN26" i="10"/>
  <c r="EO26" i="10"/>
  <c r="EP26" i="10"/>
  <c r="ER26" i="10"/>
  <c r="ES26" i="10"/>
  <c r="ET26" i="10"/>
  <c r="EU26" i="10"/>
  <c r="EV26" i="10"/>
  <c r="EW26" i="10"/>
  <c r="EX26" i="10"/>
  <c r="EY26" i="10"/>
  <c r="FA26" i="10"/>
  <c r="FB26" i="10"/>
  <c r="FC26" i="10"/>
  <c r="FD26" i="10"/>
  <c r="FE26" i="10"/>
  <c r="FF26" i="10"/>
  <c r="FG26" i="10"/>
  <c r="FH26" i="10"/>
  <c r="FJ26" i="10"/>
  <c r="FK26" i="10"/>
  <c r="FL26" i="10"/>
  <c r="FM26" i="10"/>
  <c r="FN26" i="10"/>
  <c r="FO26" i="10"/>
  <c r="FP26" i="10"/>
  <c r="FQ26" i="10"/>
  <c r="FS26" i="10"/>
  <c r="FT26" i="10"/>
  <c r="FU26" i="10"/>
  <c r="FV26" i="10"/>
  <c r="FW26" i="10"/>
  <c r="FX26" i="10"/>
  <c r="FY26" i="10"/>
  <c r="FZ26" i="10"/>
  <c r="GB26" i="10"/>
  <c r="GC26" i="10"/>
  <c r="GD26" i="10"/>
  <c r="GE26" i="10"/>
  <c r="GF26" i="10"/>
  <c r="GG26" i="10"/>
  <c r="GH26" i="10"/>
  <c r="GI26" i="10"/>
  <c r="GK26" i="10"/>
  <c r="GL26" i="10"/>
  <c r="GM26" i="10"/>
  <c r="GN26" i="10"/>
  <c r="GO26" i="10"/>
  <c r="GP26" i="10"/>
  <c r="GQ26" i="10"/>
  <c r="GR26" i="10"/>
  <c r="GT26" i="10"/>
  <c r="GU26" i="10"/>
  <c r="GV26" i="10"/>
  <c r="GW26" i="10"/>
  <c r="GX26" i="10"/>
  <c r="GY26" i="10"/>
  <c r="GZ26" i="10"/>
  <c r="HA26" i="10"/>
  <c r="M26" i="10"/>
  <c r="BA7" i="11"/>
  <c r="BB7" i="11"/>
  <c r="BC7" i="11"/>
  <c r="BA8" i="11"/>
  <c r="BB8" i="11"/>
  <c r="BC8" i="11"/>
  <c r="BA9" i="11"/>
  <c r="BD9" i="11" s="1"/>
  <c r="BB9" i="11"/>
  <c r="BC9" i="11"/>
  <c r="BA10" i="11"/>
  <c r="BB10" i="11"/>
  <c r="BD10" i="11" s="1"/>
  <c r="BC10" i="11"/>
  <c r="BA11" i="11"/>
  <c r="BB11" i="11"/>
  <c r="BC11" i="11"/>
  <c r="BA12" i="11"/>
  <c r="BB12" i="11"/>
  <c r="BD12" i="11" s="1"/>
  <c r="BC12" i="11"/>
  <c r="BA13" i="11"/>
  <c r="BB13" i="11"/>
  <c r="BC13" i="11"/>
  <c r="BA14" i="11"/>
  <c r="BB14" i="11"/>
  <c r="BD14" i="11" s="1"/>
  <c r="BC14" i="11"/>
  <c r="BC6" i="11"/>
  <c r="BB6" i="11"/>
  <c r="BA6" i="11"/>
  <c r="BD6" i="11" s="1"/>
  <c r="AT5" i="11"/>
  <c r="AX5" i="11"/>
  <c r="AX15" i="11"/>
  <c r="AW15" i="11"/>
  <c r="AV15" i="11"/>
  <c r="AU15" i="11"/>
  <c r="AT15" i="11"/>
  <c r="AS15" i="11"/>
  <c r="AR15" i="11"/>
  <c r="AQ15" i="11"/>
  <c r="AY14" i="11"/>
  <c r="AY13" i="11"/>
  <c r="AY12" i="11"/>
  <c r="AY11" i="11"/>
  <c r="AY10" i="11"/>
  <c r="AY9" i="11"/>
  <c r="AY15" i="11" s="1"/>
  <c r="AY8" i="11"/>
  <c r="AY7" i="11"/>
  <c r="AY6" i="11"/>
  <c r="AJ5" i="11"/>
  <c r="AN5" i="11"/>
  <c r="Z5" i="11"/>
  <c r="AD5" i="11"/>
  <c r="AN15" i="11"/>
  <c r="AM15" i="11"/>
  <c r="AL15" i="11"/>
  <c r="AK15" i="11"/>
  <c r="AJ15" i="11"/>
  <c r="AI15" i="11"/>
  <c r="AH15" i="11"/>
  <c r="AG15" i="11"/>
  <c r="AO14" i="11"/>
  <c r="AO13" i="11"/>
  <c r="AO12" i="11"/>
  <c r="AO11" i="11"/>
  <c r="AO10" i="11"/>
  <c r="AO9" i="11"/>
  <c r="AO8" i="11"/>
  <c r="AO7" i="11"/>
  <c r="AO6" i="11"/>
  <c r="AE14" i="11"/>
  <c r="AE13" i="11"/>
  <c r="AE12" i="11"/>
  <c r="AE11" i="11"/>
  <c r="AE10" i="11"/>
  <c r="AE9" i="11"/>
  <c r="AE8" i="11"/>
  <c r="AE7" i="11"/>
  <c r="AE15" i="11" s="1"/>
  <c r="AE6" i="11"/>
  <c r="AD15" i="11"/>
  <c r="AC15" i="11"/>
  <c r="AB15" i="11"/>
  <c r="AA15" i="11"/>
  <c r="Z15" i="11"/>
  <c r="Y15" i="11"/>
  <c r="X15" i="11"/>
  <c r="W15" i="11"/>
  <c r="U14" i="11"/>
  <c r="U13" i="11"/>
  <c r="U12" i="11"/>
  <c r="U11" i="11"/>
  <c r="U10" i="11"/>
  <c r="U9" i="11"/>
  <c r="U8" i="11"/>
  <c r="U15" i="11" s="1"/>
  <c r="U7" i="11"/>
  <c r="U6" i="11"/>
  <c r="D15" i="11"/>
  <c r="E15" i="11"/>
  <c r="F15" i="11"/>
  <c r="G15" i="11"/>
  <c r="H15" i="11"/>
  <c r="I15" i="11"/>
  <c r="J15" i="11"/>
  <c r="M15" i="11"/>
  <c r="N15" i="11"/>
  <c r="O15" i="11"/>
  <c r="P15" i="11"/>
  <c r="Q15" i="11"/>
  <c r="R15" i="11"/>
  <c r="S15" i="11"/>
  <c r="T15" i="11"/>
  <c r="C15" i="11"/>
  <c r="K7" i="11"/>
  <c r="K8" i="11"/>
  <c r="K15" i="11" s="1"/>
  <c r="K9" i="11"/>
  <c r="K10" i="11"/>
  <c r="K11" i="11"/>
  <c r="K12" i="11"/>
  <c r="K13" i="11"/>
  <c r="K14" i="11"/>
  <c r="K6" i="11"/>
  <c r="Y7" i="10"/>
  <c r="AC7" i="10"/>
  <c r="AH7" i="10"/>
  <c r="AL7" i="10"/>
  <c r="AQ7" i="10"/>
  <c r="AU7" i="10"/>
  <c r="AZ7" i="10"/>
  <c r="BD7" i="10"/>
  <c r="BI7" i="10"/>
  <c r="BM7" i="10"/>
  <c r="BR7" i="10"/>
  <c r="BV7" i="10"/>
  <c r="BX7" i="10"/>
  <c r="BY7" i="10"/>
  <c r="BZ7" i="10"/>
  <c r="CF17" i="10" s="1"/>
  <c r="CA7" i="10"/>
  <c r="CB7" i="10"/>
  <c r="CC7" i="10"/>
  <c r="CD7" i="10"/>
  <c r="CE7" i="10"/>
  <c r="CJ7" i="10"/>
  <c r="CN7" i="10"/>
  <c r="CS7" i="10"/>
  <c r="CW7" i="10"/>
  <c r="DB7" i="10"/>
  <c r="DF7" i="10"/>
  <c r="DK7" i="10"/>
  <c r="DO7" i="10"/>
  <c r="DT7" i="10"/>
  <c r="DX7" i="10"/>
  <c r="EC7" i="10"/>
  <c r="EG7" i="10"/>
  <c r="EL7" i="10"/>
  <c r="EP7" i="10"/>
  <c r="EU7" i="10"/>
  <c r="EY7" i="10"/>
  <c r="FD7" i="10"/>
  <c r="FH7" i="10"/>
  <c r="FM7" i="10"/>
  <c r="FQ7" i="10"/>
  <c r="FV7" i="10"/>
  <c r="GE7" i="10"/>
  <c r="GI7" i="10"/>
  <c r="GN7" i="10"/>
  <c r="GR7" i="10"/>
  <c r="GW7" i="10"/>
  <c r="HA7" i="10"/>
  <c r="HG9" i="9"/>
  <c r="HG10" i="9"/>
  <c r="HG11" i="9"/>
  <c r="HG12" i="9"/>
  <c r="HG13" i="9"/>
  <c r="HG14" i="9"/>
  <c r="HG15" i="9"/>
  <c r="HG16" i="9"/>
  <c r="HG17" i="9"/>
  <c r="HC20" i="9"/>
  <c r="HG21" i="9"/>
  <c r="FE5" i="9"/>
  <c r="FI5" i="9"/>
  <c r="FO5" i="9"/>
  <c r="FS5" i="9"/>
  <c r="FY5" i="9"/>
  <c r="GC5" i="9"/>
  <c r="GI5" i="9"/>
  <c r="GM5" i="9"/>
  <c r="GZ6" i="9"/>
  <c r="HB6" i="9"/>
  <c r="HE6" i="9"/>
  <c r="HZ6" i="9"/>
  <c r="G7" i="9"/>
  <c r="H7" i="9"/>
  <c r="H24" i="9" s="1"/>
  <c r="HA7" i="9"/>
  <c r="HE7" i="9"/>
  <c r="HZ7" i="9"/>
  <c r="HA8" i="9"/>
  <c r="HE8" i="9"/>
  <c r="HZ8" i="9"/>
  <c r="HA9" i="9"/>
  <c r="HB9" i="9"/>
  <c r="HD9" i="9"/>
  <c r="HE9" i="9"/>
  <c r="HZ9" i="9"/>
  <c r="GZ10" i="9"/>
  <c r="HA10" i="9"/>
  <c r="HD10" i="9"/>
  <c r="HN10" i="9" s="1"/>
  <c r="HE10" i="9"/>
  <c r="HZ10" i="9"/>
  <c r="GZ11" i="9"/>
  <c r="HA11" i="9"/>
  <c r="HD11" i="9"/>
  <c r="HZ11" i="9"/>
  <c r="HA12" i="9"/>
  <c r="HE12" i="9"/>
  <c r="HF12" i="9"/>
  <c r="HP12" i="9" s="1"/>
  <c r="HZ12" i="9"/>
  <c r="HA13" i="9"/>
  <c r="HB13" i="9"/>
  <c r="HD13" i="9"/>
  <c r="HE13" i="9"/>
  <c r="HZ13" i="9"/>
  <c r="GZ14" i="9"/>
  <c r="HA14" i="9"/>
  <c r="HD14" i="9"/>
  <c r="HN14" i="9" s="1"/>
  <c r="HE14" i="9"/>
  <c r="HZ14" i="9"/>
  <c r="GZ15" i="9"/>
  <c r="HA15" i="9"/>
  <c r="HD15" i="9"/>
  <c r="HZ15" i="9"/>
  <c r="HA16" i="9"/>
  <c r="HE16" i="9"/>
  <c r="HF16" i="9"/>
  <c r="HP16" i="9" s="1"/>
  <c r="HZ16" i="9"/>
  <c r="HA17" i="9"/>
  <c r="HB17" i="9"/>
  <c r="HL17" i="9" s="1"/>
  <c r="HD17" i="9"/>
  <c r="HE17" i="9"/>
  <c r="HZ17" i="9"/>
  <c r="GZ18" i="9"/>
  <c r="HA18" i="9"/>
  <c r="HD18" i="9"/>
  <c r="HF18" i="9"/>
  <c r="HZ18" i="9"/>
  <c r="HA19" i="9"/>
  <c r="HD19" i="9"/>
  <c r="HN19" i="9" s="1"/>
  <c r="HF19" i="9"/>
  <c r="HZ19" i="9"/>
  <c r="HA20" i="9"/>
  <c r="HE20" i="9"/>
  <c r="HZ20" i="9"/>
  <c r="HA21" i="9"/>
  <c r="HE21" i="9"/>
  <c r="HZ21" i="9"/>
  <c r="HA22" i="9"/>
  <c r="HB22" i="9"/>
  <c r="HD22" i="9"/>
  <c r="HE22" i="9"/>
  <c r="HF22" i="9"/>
  <c r="HZ22" i="9"/>
  <c r="HA23" i="9"/>
  <c r="HD23" i="9"/>
  <c r="HN23" i="9" s="1"/>
  <c r="HF23" i="9"/>
  <c r="HP23" i="9" s="1"/>
  <c r="HZ23" i="9"/>
  <c r="HZ24" i="9"/>
  <c r="D576" i="2"/>
  <c r="E576" i="2"/>
  <c r="F576" i="2"/>
  <c r="H576" i="2"/>
  <c r="I576" i="2"/>
  <c r="J576" i="2"/>
  <c r="D577" i="2"/>
  <c r="E577" i="2"/>
  <c r="F577" i="2"/>
  <c r="H577" i="2"/>
  <c r="I577" i="2"/>
  <c r="J577" i="2"/>
  <c r="D578" i="2"/>
  <c r="E578" i="2"/>
  <c r="F578" i="2"/>
  <c r="H578" i="2"/>
  <c r="I578" i="2"/>
  <c r="J578" i="2"/>
  <c r="D579" i="2"/>
  <c r="E579" i="2"/>
  <c r="F579" i="2"/>
  <c r="H579" i="2"/>
  <c r="I579" i="2"/>
  <c r="J579" i="2"/>
  <c r="D580" i="2"/>
  <c r="E580" i="2"/>
  <c r="F580" i="2"/>
  <c r="H580" i="2"/>
  <c r="I580" i="2"/>
  <c r="J580" i="2"/>
  <c r="D581" i="2"/>
  <c r="E581" i="2"/>
  <c r="F581" i="2"/>
  <c r="H581" i="2"/>
  <c r="I581" i="2"/>
  <c r="J581" i="2"/>
  <c r="D582" i="2"/>
  <c r="E582" i="2"/>
  <c r="F582" i="2"/>
  <c r="H582" i="2"/>
  <c r="I582" i="2"/>
  <c r="J582" i="2"/>
  <c r="D583" i="2"/>
  <c r="E583" i="2"/>
  <c r="F583" i="2"/>
  <c r="H583" i="2"/>
  <c r="I583" i="2"/>
  <c r="J583" i="2"/>
  <c r="D584" i="2"/>
  <c r="E584" i="2"/>
  <c r="F584" i="2"/>
  <c r="H584" i="2"/>
  <c r="I584" i="2"/>
  <c r="J584" i="2"/>
  <c r="D585" i="2"/>
  <c r="E585" i="2"/>
  <c r="F585" i="2"/>
  <c r="H585" i="2"/>
  <c r="I585" i="2"/>
  <c r="J585" i="2"/>
  <c r="D586" i="2"/>
  <c r="E586" i="2"/>
  <c r="F586" i="2"/>
  <c r="H586" i="2"/>
  <c r="I586" i="2"/>
  <c r="J586" i="2"/>
  <c r="D587" i="2"/>
  <c r="E587" i="2"/>
  <c r="F587" i="2"/>
  <c r="H587" i="2"/>
  <c r="I587" i="2"/>
  <c r="J587" i="2"/>
  <c r="D588" i="2"/>
  <c r="E588" i="2"/>
  <c r="F588" i="2"/>
  <c r="H588" i="2"/>
  <c r="I588" i="2"/>
  <c r="J588" i="2"/>
  <c r="D589" i="2"/>
  <c r="E589" i="2"/>
  <c r="F589" i="2"/>
  <c r="H589" i="2"/>
  <c r="I589" i="2"/>
  <c r="J589" i="2"/>
  <c r="D590" i="2"/>
  <c r="E590" i="2"/>
  <c r="F590" i="2"/>
  <c r="H590" i="2"/>
  <c r="I590" i="2"/>
  <c r="J590" i="2"/>
  <c r="D591" i="2"/>
  <c r="E591" i="2"/>
  <c r="F591" i="2"/>
  <c r="H591" i="2"/>
  <c r="I591" i="2"/>
  <c r="J591" i="2"/>
  <c r="D592" i="2"/>
  <c r="E592" i="2"/>
  <c r="F592" i="2"/>
  <c r="H592" i="2"/>
  <c r="I592" i="2"/>
  <c r="J592" i="2"/>
  <c r="D593" i="2"/>
  <c r="E593" i="2"/>
  <c r="F593" i="2"/>
  <c r="H593" i="2"/>
  <c r="I593" i="2"/>
  <c r="J593" i="2"/>
  <c r="D594" i="2"/>
  <c r="E594" i="2"/>
  <c r="F594" i="2"/>
  <c r="H594" i="2"/>
  <c r="I594" i="2"/>
  <c r="J594" i="2"/>
  <c r="D595" i="2"/>
  <c r="E595" i="2"/>
  <c r="F595" i="2"/>
  <c r="H595" i="2"/>
  <c r="I595" i="2"/>
  <c r="J595" i="2"/>
  <c r="D596" i="2"/>
  <c r="E596" i="2"/>
  <c r="F596" i="2"/>
  <c r="H596" i="2"/>
  <c r="I596" i="2"/>
  <c r="J596" i="2"/>
  <c r="D597" i="2"/>
  <c r="E597" i="2"/>
  <c r="F597" i="2"/>
  <c r="H597" i="2"/>
  <c r="I597" i="2"/>
  <c r="J597" i="2"/>
  <c r="D598" i="2"/>
  <c r="E598" i="2"/>
  <c r="F598" i="2"/>
  <c r="H598" i="2"/>
  <c r="I598" i="2"/>
  <c r="J598" i="2"/>
  <c r="D600" i="2"/>
  <c r="E600" i="2"/>
  <c r="F600" i="2"/>
  <c r="H600" i="2"/>
  <c r="I600" i="2"/>
  <c r="J600" i="2"/>
  <c r="D601" i="2"/>
  <c r="E601" i="2"/>
  <c r="F601" i="2"/>
  <c r="H601" i="2"/>
  <c r="I601" i="2"/>
  <c r="J601" i="2"/>
  <c r="D602" i="2"/>
  <c r="E602" i="2"/>
  <c r="F602" i="2"/>
  <c r="H602" i="2"/>
  <c r="I602" i="2"/>
  <c r="J602" i="2"/>
  <c r="D603" i="2"/>
  <c r="E603" i="2"/>
  <c r="F603" i="2"/>
  <c r="H603" i="2"/>
  <c r="I603" i="2"/>
  <c r="J603" i="2"/>
  <c r="D604" i="2"/>
  <c r="E604" i="2"/>
  <c r="F604" i="2"/>
  <c r="H604" i="2"/>
  <c r="I604" i="2"/>
  <c r="J604" i="2"/>
  <c r="D605" i="2"/>
  <c r="E605" i="2"/>
  <c r="F605" i="2"/>
  <c r="H605" i="2"/>
  <c r="I605" i="2"/>
  <c r="J605" i="2"/>
  <c r="D606" i="2"/>
  <c r="E606" i="2"/>
  <c r="F606" i="2"/>
  <c r="H606" i="2"/>
  <c r="I606" i="2"/>
  <c r="J606" i="2"/>
  <c r="D607" i="2"/>
  <c r="E607" i="2"/>
  <c r="F607" i="2"/>
  <c r="H607" i="2"/>
  <c r="I607" i="2"/>
  <c r="J607" i="2"/>
  <c r="D609" i="2"/>
  <c r="E609" i="2"/>
  <c r="F609" i="2"/>
  <c r="H609" i="2"/>
  <c r="I609" i="2"/>
  <c r="J609" i="2"/>
  <c r="D610" i="2"/>
  <c r="E610" i="2"/>
  <c r="F610" i="2"/>
  <c r="H610" i="2"/>
  <c r="I610" i="2"/>
  <c r="J610" i="2"/>
  <c r="D611" i="2"/>
  <c r="E611" i="2"/>
  <c r="F611" i="2"/>
  <c r="H611" i="2"/>
  <c r="I611" i="2"/>
  <c r="J611" i="2"/>
  <c r="D612" i="2"/>
  <c r="E612" i="2"/>
  <c r="F612" i="2"/>
  <c r="H612" i="2"/>
  <c r="I612" i="2"/>
  <c r="J612" i="2"/>
  <c r="D616" i="2"/>
  <c r="E616" i="2"/>
  <c r="F616" i="2"/>
  <c r="H616" i="2"/>
  <c r="I616" i="2"/>
  <c r="J616" i="2"/>
  <c r="D617" i="2"/>
  <c r="E617" i="2"/>
  <c r="F617" i="2"/>
  <c r="H617" i="2"/>
  <c r="I617" i="2"/>
  <c r="J617" i="2"/>
  <c r="D618" i="2"/>
  <c r="E618" i="2"/>
  <c r="F618" i="2"/>
  <c r="H618" i="2"/>
  <c r="I618" i="2"/>
  <c r="J618" i="2"/>
  <c r="D625" i="2"/>
  <c r="E625" i="2"/>
  <c r="F625" i="2"/>
  <c r="H625" i="2"/>
  <c r="I625" i="2"/>
  <c r="J625" i="2"/>
  <c r="D626" i="2"/>
  <c r="E626" i="2"/>
  <c r="F626" i="2"/>
  <c r="H626" i="2"/>
  <c r="I626" i="2"/>
  <c r="J626" i="2"/>
  <c r="D627" i="2"/>
  <c r="E627" i="2"/>
  <c r="F627" i="2"/>
  <c r="H627" i="2"/>
  <c r="I627" i="2"/>
  <c r="J627" i="2"/>
  <c r="D628" i="2"/>
  <c r="E628" i="2"/>
  <c r="F628" i="2"/>
  <c r="H628" i="2"/>
  <c r="I628" i="2"/>
  <c r="J628" i="2"/>
  <c r="D629" i="2"/>
  <c r="E629" i="2"/>
  <c r="F629" i="2"/>
  <c r="H629" i="2"/>
  <c r="I629" i="2"/>
  <c r="J629" i="2"/>
  <c r="D630" i="2"/>
  <c r="E630" i="2"/>
  <c r="F630" i="2"/>
  <c r="H630" i="2"/>
  <c r="I630" i="2"/>
  <c r="J630" i="2"/>
  <c r="D631" i="2"/>
  <c r="E631" i="2"/>
  <c r="F631" i="2"/>
  <c r="H631" i="2"/>
  <c r="I631" i="2"/>
  <c r="J631" i="2"/>
  <c r="D632" i="2"/>
  <c r="E632" i="2"/>
  <c r="F632" i="2"/>
  <c r="H632" i="2"/>
  <c r="I632" i="2"/>
  <c r="J632" i="2"/>
  <c r="D633" i="2"/>
  <c r="E633" i="2"/>
  <c r="F633" i="2"/>
  <c r="H633" i="2"/>
  <c r="I633" i="2"/>
  <c r="J633" i="2"/>
  <c r="D634" i="2"/>
  <c r="E634" i="2"/>
  <c r="F634" i="2"/>
  <c r="H634" i="2"/>
  <c r="I634" i="2"/>
  <c r="J634" i="2"/>
  <c r="D635" i="2"/>
  <c r="E635" i="2"/>
  <c r="F635" i="2"/>
  <c r="H635" i="2"/>
  <c r="I635" i="2"/>
  <c r="J635" i="2"/>
  <c r="D636" i="2"/>
  <c r="E636" i="2"/>
  <c r="F636" i="2"/>
  <c r="H636" i="2"/>
  <c r="I636" i="2"/>
  <c r="J636" i="2"/>
  <c r="D637" i="2"/>
  <c r="E637" i="2"/>
  <c r="F637" i="2"/>
  <c r="H637" i="2"/>
  <c r="I637" i="2"/>
  <c r="J637" i="2"/>
  <c r="D638" i="2"/>
  <c r="E638" i="2"/>
  <c r="F638" i="2"/>
  <c r="H638" i="2"/>
  <c r="I638" i="2"/>
  <c r="J638" i="2"/>
  <c r="D639" i="2"/>
  <c r="E639" i="2"/>
  <c r="F639" i="2"/>
  <c r="H639" i="2"/>
  <c r="I639" i="2"/>
  <c r="J639" i="2"/>
  <c r="D640" i="2"/>
  <c r="E640" i="2"/>
  <c r="F640" i="2"/>
  <c r="H640" i="2"/>
  <c r="I640" i="2"/>
  <c r="J640" i="2"/>
  <c r="D641" i="2"/>
  <c r="E641" i="2"/>
  <c r="F641" i="2"/>
  <c r="H641" i="2"/>
  <c r="I641" i="2"/>
  <c r="J641" i="2"/>
  <c r="D642" i="2"/>
  <c r="E642" i="2"/>
  <c r="F642" i="2"/>
  <c r="H642" i="2"/>
  <c r="I642" i="2"/>
  <c r="J642" i="2"/>
  <c r="D643" i="2"/>
  <c r="E643" i="2"/>
  <c r="F643" i="2"/>
  <c r="H643" i="2"/>
  <c r="I643" i="2"/>
  <c r="J643" i="2"/>
  <c r="D644" i="2"/>
  <c r="E644" i="2"/>
  <c r="F644" i="2"/>
  <c r="H644" i="2"/>
  <c r="I644" i="2"/>
  <c r="J644" i="2"/>
  <c r="D645" i="2"/>
  <c r="E645" i="2"/>
  <c r="F645" i="2"/>
  <c r="H645" i="2"/>
  <c r="I645" i="2"/>
  <c r="J645" i="2"/>
  <c r="D646" i="2"/>
  <c r="E646" i="2"/>
  <c r="F646" i="2"/>
  <c r="H646" i="2"/>
  <c r="I646" i="2"/>
  <c r="J646" i="2"/>
  <c r="D647" i="2"/>
  <c r="E647" i="2"/>
  <c r="F647" i="2"/>
  <c r="H647" i="2"/>
  <c r="I647" i="2"/>
  <c r="J647" i="2"/>
  <c r="D648" i="2"/>
  <c r="E648" i="2"/>
  <c r="F648" i="2"/>
  <c r="H648" i="2"/>
  <c r="I648" i="2"/>
  <c r="J648" i="2"/>
  <c r="D649" i="2"/>
  <c r="E649" i="2"/>
  <c r="F649" i="2"/>
  <c r="H649" i="2"/>
  <c r="I649" i="2"/>
  <c r="J649" i="2"/>
  <c r="D651" i="2"/>
  <c r="E651" i="2"/>
  <c r="F651" i="2"/>
  <c r="H651" i="2"/>
  <c r="I651" i="2"/>
  <c r="J651" i="2"/>
  <c r="D652" i="2"/>
  <c r="E652" i="2"/>
  <c r="F652" i="2"/>
  <c r="H652" i="2"/>
  <c r="I652" i="2"/>
  <c r="J652" i="2"/>
  <c r="D653" i="2"/>
  <c r="E653" i="2"/>
  <c r="F653" i="2"/>
  <c r="H653" i="2"/>
  <c r="I653" i="2"/>
  <c r="J653" i="2"/>
  <c r="D654" i="2"/>
  <c r="E654" i="2"/>
  <c r="F654" i="2"/>
  <c r="H654" i="2"/>
  <c r="I654" i="2"/>
  <c r="J654" i="2"/>
  <c r="D655" i="2"/>
  <c r="E655" i="2"/>
  <c r="F655" i="2"/>
  <c r="H655" i="2"/>
  <c r="I655" i="2"/>
  <c r="J655" i="2"/>
  <c r="D656" i="2"/>
  <c r="E656" i="2"/>
  <c r="F656" i="2"/>
  <c r="H656" i="2"/>
  <c r="I656" i="2"/>
  <c r="J656" i="2"/>
  <c r="D657" i="2"/>
  <c r="E657" i="2"/>
  <c r="F657" i="2"/>
  <c r="H657" i="2"/>
  <c r="I657" i="2"/>
  <c r="J657" i="2"/>
  <c r="D658" i="2"/>
  <c r="E658" i="2"/>
  <c r="F658" i="2"/>
  <c r="H658" i="2"/>
  <c r="I658" i="2"/>
  <c r="J658" i="2"/>
  <c r="D660" i="2"/>
  <c r="E660" i="2"/>
  <c r="F660" i="2"/>
  <c r="H660" i="2"/>
  <c r="I660" i="2"/>
  <c r="J660" i="2"/>
  <c r="D661" i="2"/>
  <c r="E661" i="2"/>
  <c r="F661" i="2"/>
  <c r="H661" i="2"/>
  <c r="I661" i="2"/>
  <c r="J661" i="2"/>
  <c r="D662" i="2"/>
  <c r="E662" i="2"/>
  <c r="F662" i="2"/>
  <c r="H662" i="2"/>
  <c r="I662" i="2"/>
  <c r="J662" i="2"/>
  <c r="D663" i="2"/>
  <c r="E663" i="2"/>
  <c r="F663" i="2"/>
  <c r="H663" i="2"/>
  <c r="I663" i="2"/>
  <c r="J663" i="2"/>
  <c r="D667" i="2"/>
  <c r="E667" i="2"/>
  <c r="F667" i="2"/>
  <c r="H667" i="2"/>
  <c r="I667" i="2"/>
  <c r="J667" i="2"/>
  <c r="D668" i="2"/>
  <c r="E668" i="2"/>
  <c r="F668" i="2"/>
  <c r="H668" i="2"/>
  <c r="I668" i="2"/>
  <c r="J668" i="2"/>
  <c r="C6" i="1"/>
  <c r="D6" i="1"/>
  <c r="D7" i="1" s="1"/>
  <c r="E6" i="1"/>
  <c r="C7" i="1"/>
  <c r="E7" i="1"/>
  <c r="C8" i="1"/>
  <c r="H29" i="2" s="1"/>
  <c r="D8" i="1"/>
  <c r="C10" i="1"/>
  <c r="D15" i="2" s="1"/>
  <c r="E10" i="1"/>
  <c r="I72" i="2"/>
  <c r="J72" i="2"/>
  <c r="I73" i="2"/>
  <c r="I74" i="2"/>
  <c r="J74" i="2"/>
  <c r="I75" i="2"/>
  <c r="I76" i="2"/>
  <c r="J76" i="2"/>
  <c r="I77" i="2"/>
  <c r="I78" i="2"/>
  <c r="J78" i="2"/>
  <c r="I79" i="2"/>
  <c r="I80" i="2"/>
  <c r="J80" i="2"/>
  <c r="I81" i="2"/>
  <c r="I82" i="2"/>
  <c r="J82" i="2"/>
  <c r="I83" i="2"/>
  <c r="I84" i="2"/>
  <c r="I85" i="2"/>
  <c r="I86" i="2"/>
  <c r="J86" i="2"/>
  <c r="I88" i="2"/>
  <c r="J88" i="2"/>
  <c r="I89" i="2"/>
  <c r="I90" i="2"/>
  <c r="I91" i="2"/>
  <c r="I92" i="2"/>
  <c r="J92" i="2"/>
  <c r="I93" i="2"/>
  <c r="I94" i="2"/>
  <c r="J94" i="2"/>
  <c r="I95" i="2"/>
  <c r="I96" i="2"/>
  <c r="J96" i="2"/>
  <c r="I97" i="2"/>
  <c r="I98" i="2"/>
  <c r="J98" i="2"/>
  <c r="I99" i="2"/>
  <c r="I100" i="2"/>
  <c r="J100" i="2"/>
  <c r="I101" i="2"/>
  <c r="I102" i="2"/>
  <c r="J102" i="2"/>
  <c r="I103" i="2"/>
  <c r="I104" i="2"/>
  <c r="J104" i="2"/>
  <c r="I105" i="2"/>
  <c r="I106" i="2"/>
  <c r="J106" i="2"/>
  <c r="I107" i="2"/>
  <c r="D70" i="1"/>
  <c r="E70" i="1"/>
  <c r="D71" i="1"/>
  <c r="D73" i="1"/>
  <c r="E73" i="1"/>
  <c r="D83" i="1"/>
  <c r="E419" i="2" s="1"/>
  <c r="I419" i="2" s="1"/>
  <c r="E83" i="1"/>
  <c r="F419" i="2" s="1"/>
  <c r="BD13" i="11"/>
  <c r="BG15" i="11"/>
  <c r="GW24" i="9"/>
  <c r="HH15" i="9" l="1"/>
  <c r="HL15" i="9"/>
  <c r="E328" i="2"/>
  <c r="I328" i="2" s="1"/>
  <c r="E329" i="2"/>
  <c r="I329" i="2" s="1"/>
  <c r="K7" i="9"/>
  <c r="K24" i="9" s="1"/>
  <c r="GT7" i="9"/>
  <c r="AO15" i="11"/>
  <c r="CF25" i="10"/>
  <c r="G26" i="10"/>
  <c r="HC6" i="9"/>
  <c r="C8" i="10"/>
  <c r="GZ13" i="9"/>
  <c r="C15" i="10"/>
  <c r="H26" i="10"/>
  <c r="HH14" i="9"/>
  <c r="HJ14" i="9"/>
  <c r="HD7" i="9"/>
  <c r="HH19" i="9"/>
  <c r="F26" i="10"/>
  <c r="BA15" i="11"/>
  <c r="H20" i="2"/>
  <c r="D20" i="2"/>
  <c r="GZ20" i="9"/>
  <c r="GZ16" i="9"/>
  <c r="HB11" i="9"/>
  <c r="HL11" i="9" s="1"/>
  <c r="HH10" i="9"/>
  <c r="HJ10" i="9"/>
  <c r="G24" i="9"/>
  <c r="HO6" i="9"/>
  <c r="GU24" i="9"/>
  <c r="GX22" i="9"/>
  <c r="GX18" i="9"/>
  <c r="GX15" i="9"/>
  <c r="HH18" i="9"/>
  <c r="HJ18" i="9"/>
  <c r="CF19" i="10"/>
  <c r="CF11" i="10"/>
  <c r="BC15" i="11"/>
  <c r="CF9" i="10"/>
  <c r="J26" i="10"/>
  <c r="HF6" i="9"/>
  <c r="HF24" i="9" s="1"/>
  <c r="C24" i="10"/>
  <c r="GZ21" i="9"/>
  <c r="C23" i="10"/>
  <c r="C19" i="10"/>
  <c r="GZ17" i="9"/>
  <c r="C11" i="10"/>
  <c r="GZ9" i="9"/>
  <c r="GZ8" i="9"/>
  <c r="C10" i="10"/>
  <c r="C9" i="10"/>
  <c r="GZ7" i="9"/>
  <c r="HH7" i="9" s="1"/>
  <c r="HE24" i="9"/>
  <c r="CF15" i="10"/>
  <c r="HG24" i="9"/>
  <c r="E29" i="2"/>
  <c r="E30" i="2" s="1"/>
  <c r="E134" i="2" s="1"/>
  <c r="E291" i="2" s="1"/>
  <c r="I29" i="2"/>
  <c r="I30" i="2" s="1"/>
  <c r="I31" i="2" s="1"/>
  <c r="I32" i="2" s="1"/>
  <c r="GZ22" i="9"/>
  <c r="GZ12" i="9"/>
  <c r="HB24" i="9"/>
  <c r="CF23" i="10"/>
  <c r="K26" i="10"/>
  <c r="C25" i="10"/>
  <c r="GZ23" i="9"/>
  <c r="BX24" i="9"/>
  <c r="HJ6" i="9"/>
  <c r="HN6" i="9"/>
  <c r="GT24" i="9"/>
  <c r="HQ23" i="9"/>
  <c r="HM23" i="9"/>
  <c r="HQ22" i="9"/>
  <c r="HQ24" i="9" s="1"/>
  <c r="HM22" i="9"/>
  <c r="HM21" i="9"/>
  <c r="GX21" i="9"/>
  <c r="HM19" i="9"/>
  <c r="GX19" i="9"/>
  <c r="HQ17" i="9"/>
  <c r="HM17" i="9"/>
  <c r="HM14" i="9"/>
  <c r="HQ13" i="9"/>
  <c r="HQ9" i="9"/>
  <c r="HM9" i="9"/>
  <c r="HM8" i="9"/>
  <c r="GS24" i="9"/>
  <c r="GX7" i="9"/>
  <c r="HR15" i="9"/>
  <c r="E364" i="2"/>
  <c r="I364" i="2" s="1"/>
  <c r="E355" i="2"/>
  <c r="I355" i="2" s="1"/>
  <c r="E347" i="2"/>
  <c r="I347" i="2" s="1"/>
  <c r="E341" i="2"/>
  <c r="I341" i="2" s="1"/>
  <c r="E367" i="2"/>
  <c r="I367" i="2" s="1"/>
  <c r="E358" i="2"/>
  <c r="I358" i="2" s="1"/>
  <c r="E350" i="2"/>
  <c r="I350" i="2" s="1"/>
  <c r="E345" i="2"/>
  <c r="I345" i="2" s="1"/>
  <c r="E366" i="2"/>
  <c r="I366" i="2" s="1"/>
  <c r="E359" i="2"/>
  <c r="I359" i="2" s="1"/>
  <c r="E357" i="2"/>
  <c r="I357" i="2" s="1"/>
  <c r="E351" i="2"/>
  <c r="I351" i="2" s="1"/>
  <c r="E348" i="2"/>
  <c r="I348" i="2" s="1"/>
  <c r="E346" i="2"/>
  <c r="I346" i="2" s="1"/>
  <c r="E342" i="2"/>
  <c r="I342" i="2" s="1"/>
  <c r="E20" i="2"/>
  <c r="I20" i="2"/>
  <c r="I21" i="2" s="1"/>
  <c r="I22" i="2" s="1"/>
  <c r="HH11" i="9"/>
  <c r="I26" i="10"/>
  <c r="U24" i="9"/>
  <c r="AS24" i="9"/>
  <c r="DC24" i="9"/>
  <c r="EE24" i="9"/>
  <c r="GX11" i="9"/>
  <c r="I280" i="2"/>
  <c r="G63" i="2"/>
  <c r="J63" i="2"/>
  <c r="K63" i="2" s="1"/>
  <c r="J319" i="2"/>
  <c r="K319" i="2" s="1"/>
  <c r="G319" i="2"/>
  <c r="J326" i="2"/>
  <c r="K326" i="2" s="1"/>
  <c r="I326" i="2"/>
  <c r="E336" i="2"/>
  <c r="I336" i="2" s="1"/>
  <c r="E338" i="2"/>
  <c r="I338" i="2" s="1"/>
  <c r="E332" i="2"/>
  <c r="I332" i="2" s="1"/>
  <c r="E339" i="2"/>
  <c r="I339" i="2" s="1"/>
  <c r="E337" i="2"/>
  <c r="I337" i="2" s="1"/>
  <c r="E333" i="2"/>
  <c r="I333" i="2" s="1"/>
  <c r="E71" i="1"/>
  <c r="D10" i="1"/>
  <c r="J20" i="2"/>
  <c r="F20" i="2"/>
  <c r="F21" i="2" s="1"/>
  <c r="F125" i="2" s="1"/>
  <c r="CF22" i="10"/>
  <c r="CF18" i="10"/>
  <c r="CF14" i="10"/>
  <c r="CF10" i="10"/>
  <c r="CF24" i="10"/>
  <c r="CF20" i="10"/>
  <c r="CF16" i="10"/>
  <c r="CF12" i="10"/>
  <c r="CF8" i="10"/>
  <c r="BD11" i="11"/>
  <c r="BB15" i="11"/>
  <c r="BD8" i="11"/>
  <c r="BD15" i="11" s="1"/>
  <c r="BD7" i="11"/>
  <c r="CF13" i="10"/>
  <c r="CF21" i="10"/>
  <c r="HD24" i="9"/>
  <c r="HA6" i="9"/>
  <c r="E26" i="10"/>
  <c r="C20" i="10"/>
  <c r="C17" i="10"/>
  <c r="C16" i="10"/>
  <c r="C12" i="10"/>
  <c r="GV24" i="9"/>
  <c r="GR24" i="9"/>
  <c r="HL6" i="9"/>
  <c r="HO23" i="9"/>
  <c r="HK23" i="9"/>
  <c r="HO22" i="9"/>
  <c r="HO21" i="9"/>
  <c r="HK21" i="9"/>
  <c r="GX20" i="9"/>
  <c r="HK20" i="9"/>
  <c r="HO19" i="9"/>
  <c r="HK19" i="9"/>
  <c r="HR19" i="9" s="1"/>
  <c r="HO18" i="9"/>
  <c r="HO17" i="9"/>
  <c r="GX16" i="9"/>
  <c r="HK16" i="9"/>
  <c r="HO15" i="9"/>
  <c r="HO13" i="9"/>
  <c r="GX12" i="9"/>
  <c r="HK12" i="9"/>
  <c r="HO11" i="9"/>
  <c r="HR11" i="9" s="1"/>
  <c r="HO9" i="9"/>
  <c r="HO8" i="9"/>
  <c r="GX8" i="9"/>
  <c r="HK8" i="9"/>
  <c r="HJ7" i="9"/>
  <c r="GX17" i="9"/>
  <c r="GX9" i="9"/>
  <c r="C21" i="10"/>
  <c r="HM13" i="9"/>
  <c r="HM10" i="9"/>
  <c r="G419" i="2"/>
  <c r="J419" i="2"/>
  <c r="K419" i="2" s="1"/>
  <c r="J15" i="2"/>
  <c r="J13" i="2"/>
  <c r="K13" i="2" s="1"/>
  <c r="J11" i="2"/>
  <c r="J9" i="2"/>
  <c r="K9" i="2" s="1"/>
  <c r="J7" i="2"/>
  <c r="K7" i="2" s="1"/>
  <c r="K111" i="2" s="1"/>
  <c r="J5" i="2"/>
  <c r="K5" i="2" s="1"/>
  <c r="J14" i="2"/>
  <c r="K14" i="2" s="1"/>
  <c r="K118" i="2" s="1"/>
  <c r="J12" i="2"/>
  <c r="K12" i="2" s="1"/>
  <c r="J10" i="2"/>
  <c r="K10" i="2" s="1"/>
  <c r="K114" i="2" s="1"/>
  <c r="J8" i="2"/>
  <c r="K8" i="2" s="1"/>
  <c r="J6" i="2"/>
  <c r="K6" i="2" s="1"/>
  <c r="F15" i="2"/>
  <c r="G15" i="2" s="1"/>
  <c r="F13" i="2"/>
  <c r="G13" i="2" s="1"/>
  <c r="G117" i="2" s="1"/>
  <c r="F9" i="2"/>
  <c r="G9" i="2" s="1"/>
  <c r="F5" i="2"/>
  <c r="G5" i="2" s="1"/>
  <c r="G109" i="2" s="1"/>
  <c r="GU7" i="9"/>
  <c r="HO7" i="9" s="1"/>
  <c r="HP6" i="9"/>
  <c r="HP24" i="9" s="1"/>
  <c r="G57" i="2"/>
  <c r="J118" i="2"/>
  <c r="G213" i="2"/>
  <c r="D6" i="2"/>
  <c r="D110" i="2" s="1"/>
  <c r="D369" i="2" s="1"/>
  <c r="F11" i="2"/>
  <c r="G11" i="2" s="1"/>
  <c r="G115" i="2" s="1"/>
  <c r="D13" i="2"/>
  <c r="D117" i="2" s="1"/>
  <c r="D274" i="2" s="1"/>
  <c r="G112" i="2"/>
  <c r="J221" i="2"/>
  <c r="K221" i="2" s="1"/>
  <c r="G221" i="2"/>
  <c r="F366" i="2"/>
  <c r="J366" i="2" s="1"/>
  <c r="F357" i="2"/>
  <c r="J357" i="2" s="1"/>
  <c r="F348" i="2"/>
  <c r="J348" i="2" s="1"/>
  <c r="F342" i="2"/>
  <c r="J342" i="2" s="1"/>
  <c r="F359" i="2"/>
  <c r="J359" i="2" s="1"/>
  <c r="F351" i="2"/>
  <c r="J351" i="2" s="1"/>
  <c r="F346" i="2"/>
  <c r="J346" i="2" s="1"/>
  <c r="F367" i="2"/>
  <c r="J367" i="2" s="1"/>
  <c r="F364" i="2"/>
  <c r="J364" i="2" s="1"/>
  <c r="F358" i="2"/>
  <c r="J358" i="2" s="1"/>
  <c r="F355" i="2"/>
  <c r="J355" i="2" s="1"/>
  <c r="F350" i="2"/>
  <c r="J350" i="2" s="1"/>
  <c r="F347" i="2"/>
  <c r="J347" i="2" s="1"/>
  <c r="F345" i="2"/>
  <c r="J345" i="2" s="1"/>
  <c r="F341" i="2"/>
  <c r="J341" i="2" s="1"/>
  <c r="F329" i="2"/>
  <c r="J329" i="2" s="1"/>
  <c r="F328" i="2"/>
  <c r="J328" i="2" s="1"/>
  <c r="J124" i="2"/>
  <c r="H14" i="2"/>
  <c r="H12" i="2"/>
  <c r="H10" i="2"/>
  <c r="H8" i="2"/>
  <c r="H6" i="2"/>
  <c r="H15" i="2"/>
  <c r="H13" i="2"/>
  <c r="H11" i="2"/>
  <c r="H9" i="2"/>
  <c r="H7" i="2"/>
  <c r="H5" i="2"/>
  <c r="D12" i="2"/>
  <c r="D116" i="2" s="1"/>
  <c r="D8" i="2"/>
  <c r="D112" i="2" s="1"/>
  <c r="D269" i="2" s="1"/>
  <c r="D26" i="10"/>
  <c r="GX6" i="9"/>
  <c r="GX24" i="9" s="1"/>
  <c r="GX25" i="9" s="1"/>
  <c r="D5" i="2"/>
  <c r="D109" i="2" s="1"/>
  <c r="D7" i="2"/>
  <c r="D111" i="2" s="1"/>
  <c r="F10" i="2"/>
  <c r="F12" i="2"/>
  <c r="G12" i="2" s="1"/>
  <c r="G116" i="2" s="1"/>
  <c r="D14" i="2"/>
  <c r="D118" i="2" s="1"/>
  <c r="J120" i="2"/>
  <c r="J122" i="2"/>
  <c r="D124" i="2"/>
  <c r="D383" i="2" s="1"/>
  <c r="D121" i="2"/>
  <c r="O47" i="12"/>
  <c r="CN47" i="12"/>
  <c r="EQ47" i="12"/>
  <c r="FB47" i="12"/>
  <c r="FM47" i="12"/>
  <c r="GX47" i="12"/>
  <c r="AG24" i="12"/>
  <c r="CJ39" i="12"/>
  <c r="CJ43" i="12"/>
  <c r="CU45" i="12"/>
  <c r="FI45" i="12"/>
  <c r="GP45" i="12"/>
  <c r="CU16" i="12"/>
  <c r="G26" i="12"/>
  <c r="AR26" i="12"/>
  <c r="I26" i="12"/>
  <c r="EX23" i="12"/>
  <c r="G24" i="12"/>
  <c r="CU37" i="12"/>
  <c r="G9" i="12"/>
  <c r="CJ24" i="12"/>
  <c r="HA36" i="12"/>
  <c r="DF19" i="12"/>
  <c r="EB19" i="12"/>
  <c r="EX35" i="12"/>
  <c r="GE37" i="12"/>
  <c r="G8" i="12"/>
  <c r="EB11" i="12"/>
  <c r="EB24" i="12"/>
  <c r="AG36" i="12"/>
  <c r="J38" i="12"/>
  <c r="I38" i="12"/>
  <c r="BY38" i="12"/>
  <c r="CJ38" i="12"/>
  <c r="DF42" i="12"/>
  <c r="AR43" i="12"/>
  <c r="G10" i="12"/>
  <c r="G11" i="12"/>
  <c r="DQ12" i="12"/>
  <c r="EM12" i="12"/>
  <c r="FI21" i="12"/>
  <c r="EB26" i="12"/>
  <c r="FT27" i="12"/>
  <c r="EB30" i="12"/>
  <c r="AM47" i="12"/>
  <c r="GG47" i="12"/>
  <c r="FT34" i="12"/>
  <c r="GP37" i="12"/>
  <c r="FT39" i="12"/>
  <c r="BC40" i="12"/>
  <c r="BN40" i="12"/>
  <c r="DQ40" i="12"/>
  <c r="EB40" i="12"/>
  <c r="EX43" i="12"/>
  <c r="GE43" i="12"/>
  <c r="I21" i="12"/>
  <c r="AG23" i="12"/>
  <c r="GE25" i="12"/>
  <c r="HA25" i="12"/>
  <c r="CJ26" i="12"/>
  <c r="G30" i="12"/>
  <c r="CJ30" i="12"/>
  <c r="EB34" i="12"/>
  <c r="GP25" i="12"/>
  <c r="I30" i="12"/>
  <c r="BN30" i="12"/>
  <c r="EO47" i="12"/>
  <c r="G7" i="12"/>
  <c r="EB8" i="12"/>
  <c r="GE20" i="12"/>
  <c r="V26" i="12"/>
  <c r="G28" i="12"/>
  <c r="V30" i="12"/>
  <c r="AI47" i="12"/>
  <c r="AT47" i="12"/>
  <c r="BI47" i="12"/>
  <c r="BT47" i="12"/>
  <c r="DA47" i="12"/>
  <c r="DL47" i="12"/>
  <c r="ED47" i="12"/>
  <c r="BN35" i="12"/>
  <c r="EM38" i="12"/>
  <c r="EX38" i="12"/>
  <c r="GE38" i="12"/>
  <c r="GE39" i="12"/>
  <c r="FT40" i="12"/>
  <c r="AA21" i="12"/>
  <c r="AG21" i="12" s="1"/>
  <c r="C21" i="12"/>
  <c r="EB9" i="12"/>
  <c r="I13" i="12"/>
  <c r="DB31" i="12"/>
  <c r="EB13" i="12"/>
  <c r="EM13" i="12"/>
  <c r="DQ14" i="12"/>
  <c r="EM14" i="12"/>
  <c r="AR16" i="12"/>
  <c r="BC16" i="12"/>
  <c r="I16" i="12"/>
  <c r="AR18" i="12"/>
  <c r="AG20" i="12"/>
  <c r="EB10" i="12"/>
  <c r="CJ21" i="12"/>
  <c r="EB21" i="12"/>
  <c r="G23" i="12"/>
  <c r="BC23" i="12"/>
  <c r="BN23" i="12"/>
  <c r="BY23" i="12"/>
  <c r="GE23" i="12"/>
  <c r="GP23" i="12"/>
  <c r="FI24" i="12"/>
  <c r="V28" i="12"/>
  <c r="CJ28" i="12"/>
  <c r="EB28" i="12"/>
  <c r="GP29" i="12"/>
  <c r="BN37" i="12"/>
  <c r="EB37" i="12"/>
  <c r="AR38" i="12"/>
  <c r="HA40" i="12"/>
  <c r="CJ41" i="12"/>
  <c r="HA41" i="12"/>
  <c r="EB42" i="12"/>
  <c r="AR44" i="12"/>
  <c r="U31" i="12"/>
  <c r="BB31" i="12"/>
  <c r="BX31" i="12"/>
  <c r="CZ31" i="12"/>
  <c r="EM7" i="12"/>
  <c r="BC8" i="12"/>
  <c r="DF9" i="12"/>
  <c r="EM9" i="12"/>
  <c r="BC10" i="12"/>
  <c r="DF11" i="12"/>
  <c r="EM11" i="12"/>
  <c r="CU12" i="12"/>
  <c r="J14" i="12"/>
  <c r="AR14" i="12"/>
  <c r="BC14" i="12"/>
  <c r="I14" i="12"/>
  <c r="DQ15" i="12"/>
  <c r="EB15" i="12"/>
  <c r="EM15" i="12"/>
  <c r="DQ16" i="12"/>
  <c r="EM16" i="12"/>
  <c r="CU17" i="12"/>
  <c r="I17" i="12"/>
  <c r="I18" i="12"/>
  <c r="EX19" i="12"/>
  <c r="HA20" i="12"/>
  <c r="AR21" i="12"/>
  <c r="GP22" i="12"/>
  <c r="CU23" i="12"/>
  <c r="GP27" i="12"/>
  <c r="AR28" i="12"/>
  <c r="FT29" i="12"/>
  <c r="M47" i="12"/>
  <c r="X47" i="12"/>
  <c r="EZ47" i="12"/>
  <c r="R46" i="12"/>
  <c r="DP46" i="12"/>
  <c r="EA46" i="12"/>
  <c r="I34" i="12"/>
  <c r="CU35" i="12"/>
  <c r="GP36" i="12"/>
  <c r="BC38" i="12"/>
  <c r="DQ38" i="12"/>
  <c r="G39" i="12"/>
  <c r="C39" i="12"/>
  <c r="CU39" i="12"/>
  <c r="DQ19" i="12"/>
  <c r="EM19" i="12"/>
  <c r="G37" i="12"/>
  <c r="H46" i="12"/>
  <c r="FW31" i="12"/>
  <c r="GS31" i="12"/>
  <c r="DF8" i="12"/>
  <c r="EM8" i="12"/>
  <c r="BC9" i="12"/>
  <c r="DF10" i="12"/>
  <c r="EM10" i="12"/>
  <c r="BC11" i="12"/>
  <c r="AR12" i="12"/>
  <c r="BC12" i="12"/>
  <c r="I12" i="12"/>
  <c r="CU14" i="12"/>
  <c r="G15" i="12"/>
  <c r="EB17" i="12"/>
  <c r="I19" i="12"/>
  <c r="EV31" i="12"/>
  <c r="GM31" i="12"/>
  <c r="GM47" i="12" s="1"/>
  <c r="BY21" i="12"/>
  <c r="BC22" i="12"/>
  <c r="EM22" i="12"/>
  <c r="FT22" i="12"/>
  <c r="I24" i="12"/>
  <c r="AR24" i="12"/>
  <c r="FI26" i="12"/>
  <c r="BY28" i="12"/>
  <c r="AG30" i="12"/>
  <c r="Q47" i="12"/>
  <c r="DX46" i="12"/>
  <c r="C35" i="12"/>
  <c r="CH46" i="12"/>
  <c r="GY46" i="12"/>
  <c r="BC36" i="12"/>
  <c r="BN36" i="12"/>
  <c r="DQ36" i="12"/>
  <c r="EB36" i="12"/>
  <c r="FT38" i="12"/>
  <c r="GP39" i="12"/>
  <c r="BY40" i="12"/>
  <c r="CJ40" i="12"/>
  <c r="EM40" i="12"/>
  <c r="EX40" i="12"/>
  <c r="GE40" i="12"/>
  <c r="EX41" i="12"/>
  <c r="FT43" i="12"/>
  <c r="HA43" i="12"/>
  <c r="DF44" i="12"/>
  <c r="DQ44" i="12"/>
  <c r="FI44" i="12"/>
  <c r="J12" i="12"/>
  <c r="G13" i="12"/>
  <c r="J16" i="12"/>
  <c r="G17" i="12"/>
  <c r="GU17" i="12"/>
  <c r="HA17" i="12" s="1"/>
  <c r="G21" i="12"/>
  <c r="AA26" i="12"/>
  <c r="AG26" i="12" s="1"/>
  <c r="C26" i="12"/>
  <c r="J28" i="12"/>
  <c r="CD34" i="12"/>
  <c r="CJ34" i="12" s="1"/>
  <c r="ER34" i="12"/>
  <c r="EX34" i="12" s="1"/>
  <c r="C37" i="12"/>
  <c r="P37" i="12"/>
  <c r="E37" i="12" s="1"/>
  <c r="B31" i="12"/>
  <c r="Y31" i="12"/>
  <c r="AQ31" i="12"/>
  <c r="BF31" i="12"/>
  <c r="CB31" i="12"/>
  <c r="CS31" i="12"/>
  <c r="DK31" i="12"/>
  <c r="EG31" i="12"/>
  <c r="ER7" i="12"/>
  <c r="EX7" i="12" s="1"/>
  <c r="FC7" i="12"/>
  <c r="FI7" i="12" s="1"/>
  <c r="GZ31" i="12"/>
  <c r="I8" i="12"/>
  <c r="DQ8" i="12"/>
  <c r="ER8" i="12"/>
  <c r="EX8" i="12" s="1"/>
  <c r="FC8" i="12"/>
  <c r="FI8" i="12" s="1"/>
  <c r="FN8" i="12"/>
  <c r="FT8" i="12" s="1"/>
  <c r="I9" i="12"/>
  <c r="DQ9" i="12"/>
  <c r="ER9" i="12"/>
  <c r="EX9" i="12" s="1"/>
  <c r="FC9" i="12"/>
  <c r="FI9" i="12" s="1"/>
  <c r="FN9" i="12"/>
  <c r="FT9" i="12" s="1"/>
  <c r="I10" i="12"/>
  <c r="DQ10" i="12"/>
  <c r="ER10" i="12"/>
  <c r="EX10" i="12" s="1"/>
  <c r="FC10" i="12"/>
  <c r="FI10" i="12" s="1"/>
  <c r="FN10" i="12"/>
  <c r="FT10" i="12" s="1"/>
  <c r="I11" i="12"/>
  <c r="DQ11" i="12"/>
  <c r="ER11" i="12"/>
  <c r="EX11" i="12" s="1"/>
  <c r="FC11" i="12"/>
  <c r="FI11" i="12" s="1"/>
  <c r="FN11" i="12"/>
  <c r="FT11" i="12" s="1"/>
  <c r="BS12" i="12"/>
  <c r="BY12" i="12" s="1"/>
  <c r="DF12" i="12"/>
  <c r="FN12" i="12"/>
  <c r="FT12" i="12" s="1"/>
  <c r="FZ31" i="12"/>
  <c r="FZ47" i="12" s="1"/>
  <c r="CU13" i="12"/>
  <c r="BS14" i="12"/>
  <c r="BY14" i="12" s="1"/>
  <c r="DF14" i="12"/>
  <c r="FN14" i="12"/>
  <c r="FT14" i="12" s="1"/>
  <c r="P15" i="12"/>
  <c r="V15" i="12" s="1"/>
  <c r="FC15" i="12"/>
  <c r="FI15" i="12" s="1"/>
  <c r="BS16" i="12"/>
  <c r="BY16" i="12" s="1"/>
  <c r="DF16" i="12"/>
  <c r="FN16" i="12"/>
  <c r="FT16" i="12" s="1"/>
  <c r="CD17" i="12"/>
  <c r="CJ17" i="12" s="1"/>
  <c r="G19" i="12"/>
  <c r="GP19" i="12"/>
  <c r="BC20" i="12"/>
  <c r="DQ20" i="12"/>
  <c r="C23" i="12"/>
  <c r="J23" i="12"/>
  <c r="J26" i="12"/>
  <c r="DE46" i="12"/>
  <c r="AA12" i="12"/>
  <c r="AG12" i="12" s="1"/>
  <c r="BJ31" i="12"/>
  <c r="ER12" i="12"/>
  <c r="EX12" i="12" s="1"/>
  <c r="FE31" i="12"/>
  <c r="J13" i="12"/>
  <c r="AR13" i="12"/>
  <c r="BC13" i="12"/>
  <c r="CD13" i="12"/>
  <c r="CJ13" i="12" s="1"/>
  <c r="DF13" i="12"/>
  <c r="GU13" i="12"/>
  <c r="HA13" i="12" s="1"/>
  <c r="C14" i="12"/>
  <c r="AA14" i="12"/>
  <c r="AG14" i="12" s="1"/>
  <c r="ER14" i="12"/>
  <c r="EX14" i="12" s="1"/>
  <c r="CU15" i="12"/>
  <c r="AA16" i="12"/>
  <c r="AG16" i="12" s="1"/>
  <c r="ER16" i="12"/>
  <c r="EX16" i="12" s="1"/>
  <c r="J17" i="12"/>
  <c r="DQ17" i="12"/>
  <c r="CU18" i="12"/>
  <c r="FN18" i="12"/>
  <c r="FT18" i="12" s="1"/>
  <c r="FN19" i="12"/>
  <c r="FT19" i="12" s="1"/>
  <c r="J20" i="12"/>
  <c r="BY20" i="12"/>
  <c r="V21" i="12"/>
  <c r="BN21" i="12"/>
  <c r="DF21" i="12"/>
  <c r="EX21" i="12"/>
  <c r="J21" i="12"/>
  <c r="GE22" i="12"/>
  <c r="P23" i="12"/>
  <c r="V23" i="12" s="1"/>
  <c r="DQ23" i="12"/>
  <c r="HA23" i="12"/>
  <c r="J24" i="12"/>
  <c r="DF24" i="12"/>
  <c r="EX24" i="12"/>
  <c r="AR25" i="12"/>
  <c r="J25" i="12"/>
  <c r="DQ25" i="12"/>
  <c r="DF26" i="12"/>
  <c r="EX26" i="12"/>
  <c r="I28" i="12"/>
  <c r="BN28" i="12"/>
  <c r="G29" i="12"/>
  <c r="BC29" i="12"/>
  <c r="J29" i="12"/>
  <c r="EM29" i="12"/>
  <c r="DF30" i="12"/>
  <c r="EX30" i="12"/>
  <c r="FI30" i="12"/>
  <c r="AQ46" i="12"/>
  <c r="BM46" i="12"/>
  <c r="CI46" i="12"/>
  <c r="AL34" i="12"/>
  <c r="AR34" i="12" s="1"/>
  <c r="DF34" i="12"/>
  <c r="G35" i="12"/>
  <c r="AR35" i="12"/>
  <c r="BL46" i="12"/>
  <c r="CJ35" i="12"/>
  <c r="P36" i="12"/>
  <c r="C36" i="12"/>
  <c r="CU36" i="12"/>
  <c r="FI36" i="12"/>
  <c r="GE36" i="12"/>
  <c r="DQ37" i="12"/>
  <c r="G38" i="12"/>
  <c r="AG38" i="12"/>
  <c r="J40" i="12"/>
  <c r="I40" i="12"/>
  <c r="GP44" i="12"/>
  <c r="D31" i="12"/>
  <c r="J7" i="12"/>
  <c r="AU31" i="12"/>
  <c r="BM31" i="12"/>
  <c r="DD31" i="12"/>
  <c r="DZ31" i="12"/>
  <c r="GH31" i="12"/>
  <c r="N31" i="12"/>
  <c r="AJ31" i="12"/>
  <c r="BQ31" i="12"/>
  <c r="CM31" i="12"/>
  <c r="CX31" i="12"/>
  <c r="FS31" i="12"/>
  <c r="GO31" i="12"/>
  <c r="AR8" i="12"/>
  <c r="CU8" i="12"/>
  <c r="J8" i="12"/>
  <c r="AR9" i="12"/>
  <c r="CU9" i="12"/>
  <c r="J9" i="12"/>
  <c r="AR10" i="12"/>
  <c r="CU10" i="12"/>
  <c r="J10" i="12"/>
  <c r="AR11" i="12"/>
  <c r="CU11" i="12"/>
  <c r="J11" i="12"/>
  <c r="R31" i="12"/>
  <c r="AN31" i="12"/>
  <c r="EH31" i="12"/>
  <c r="EH47" i="12" s="1"/>
  <c r="GP12" i="12"/>
  <c r="V13" i="12"/>
  <c r="BH13" i="12"/>
  <c r="DQ13" i="12"/>
  <c r="FI13" i="12"/>
  <c r="FY13" i="12"/>
  <c r="GE13" i="12" s="1"/>
  <c r="G14" i="12"/>
  <c r="GP14" i="12"/>
  <c r="C15" i="12"/>
  <c r="J15" i="12"/>
  <c r="AR15" i="12"/>
  <c r="BC15" i="12"/>
  <c r="BN15" i="12"/>
  <c r="CD15" i="12"/>
  <c r="CJ15" i="12" s="1"/>
  <c r="DF15" i="12"/>
  <c r="I15" i="12"/>
  <c r="GE15" i="12"/>
  <c r="GU15" i="12"/>
  <c r="HA15" i="12" s="1"/>
  <c r="G16" i="12"/>
  <c r="GP16" i="12"/>
  <c r="V17" i="12"/>
  <c r="EM17" i="12"/>
  <c r="C18" i="12"/>
  <c r="AA18" i="12"/>
  <c r="AG18" i="12" s="1"/>
  <c r="BS18" i="12"/>
  <c r="BY18" i="12" s="1"/>
  <c r="DF18" i="12"/>
  <c r="DQ18" i="12"/>
  <c r="EM18" i="12"/>
  <c r="ER18" i="12"/>
  <c r="EX18" i="12" s="1"/>
  <c r="DF20" i="12"/>
  <c r="DO31" i="12"/>
  <c r="AZ31" i="12"/>
  <c r="AZ47" i="12" s="1"/>
  <c r="DQ21" i="12"/>
  <c r="EK31" i="12"/>
  <c r="AR22" i="12"/>
  <c r="J22" i="12"/>
  <c r="DQ22" i="12"/>
  <c r="CJ23" i="12"/>
  <c r="EM23" i="12"/>
  <c r="V24" i="12"/>
  <c r="AA28" i="12"/>
  <c r="AG28" i="12" s="1"/>
  <c r="C28" i="12"/>
  <c r="C30" i="12"/>
  <c r="BY30" i="12"/>
  <c r="GZ46" i="12"/>
  <c r="AE46" i="12"/>
  <c r="GC46" i="12"/>
  <c r="G36" i="12"/>
  <c r="AR36" i="12"/>
  <c r="J37" i="12"/>
  <c r="CJ37" i="12"/>
  <c r="EX37" i="12"/>
  <c r="BN38" i="12"/>
  <c r="EB38" i="12"/>
  <c r="AG39" i="12"/>
  <c r="HA39" i="12"/>
  <c r="P40" i="12"/>
  <c r="C40" i="12"/>
  <c r="CU40" i="12"/>
  <c r="FI40" i="12"/>
  <c r="GP40" i="12"/>
  <c r="GE41" i="12"/>
  <c r="AR17" i="12"/>
  <c r="BC17" i="12"/>
  <c r="BN17" i="12"/>
  <c r="DF17" i="12"/>
  <c r="GE17" i="12"/>
  <c r="G18" i="12"/>
  <c r="AG19" i="12"/>
  <c r="AR19" i="12"/>
  <c r="BY19" i="12"/>
  <c r="AP31" i="12"/>
  <c r="CU20" i="12"/>
  <c r="AD31" i="12"/>
  <c r="AD47" i="12" s="1"/>
  <c r="BC21" i="12"/>
  <c r="CU21" i="12"/>
  <c r="EM21" i="12"/>
  <c r="FG31" i="12"/>
  <c r="I23" i="12"/>
  <c r="BN24" i="12"/>
  <c r="BY24" i="12"/>
  <c r="BN26" i="12"/>
  <c r="BY26" i="12"/>
  <c r="G27" i="12"/>
  <c r="BC27" i="12"/>
  <c r="J27" i="12"/>
  <c r="EM27" i="12"/>
  <c r="DF28" i="12"/>
  <c r="EX28" i="12"/>
  <c r="FI28" i="12"/>
  <c r="HA29" i="12"/>
  <c r="AR30" i="12"/>
  <c r="J30" i="12"/>
  <c r="S47" i="12"/>
  <c r="BE47" i="12"/>
  <c r="BP47" i="12"/>
  <c r="CA47" i="12"/>
  <c r="CW47" i="12"/>
  <c r="DH47" i="12"/>
  <c r="DS47" i="12"/>
  <c r="P33" i="12"/>
  <c r="V33" i="12" s="1"/>
  <c r="BH34" i="12"/>
  <c r="BN34" i="12" s="1"/>
  <c r="GJ34" i="12"/>
  <c r="GP34" i="12" s="1"/>
  <c r="AG35" i="12"/>
  <c r="EV46" i="12"/>
  <c r="GE35" i="12"/>
  <c r="GP35" i="12"/>
  <c r="J36" i="12"/>
  <c r="I36" i="12"/>
  <c r="BY36" i="12"/>
  <c r="CJ36" i="12"/>
  <c r="EM36" i="12"/>
  <c r="EX36" i="12"/>
  <c r="AG37" i="12"/>
  <c r="AR37" i="12"/>
  <c r="HA37" i="12"/>
  <c r="P38" i="12"/>
  <c r="C38" i="12"/>
  <c r="CU38" i="12"/>
  <c r="FI38" i="12"/>
  <c r="GP38" i="12"/>
  <c r="HA38" i="12"/>
  <c r="I39" i="12"/>
  <c r="DF39" i="12"/>
  <c r="G40" i="12"/>
  <c r="AG40" i="12"/>
  <c r="AR40" i="12"/>
  <c r="AG41" i="12"/>
  <c r="DF41" i="12"/>
  <c r="BN42" i="12"/>
  <c r="GE42" i="12"/>
  <c r="J43" i="12"/>
  <c r="BY43" i="12"/>
  <c r="EB43" i="12"/>
  <c r="BN44" i="12"/>
  <c r="EB44" i="12"/>
  <c r="BC24" i="12"/>
  <c r="CU24" i="12"/>
  <c r="EM24" i="12"/>
  <c r="DQ26" i="12"/>
  <c r="FT26" i="12"/>
  <c r="BC28" i="12"/>
  <c r="CU28" i="12"/>
  <c r="EM28" i="12"/>
  <c r="DQ30" i="12"/>
  <c r="FT30" i="12"/>
  <c r="CL47" i="12"/>
  <c r="FK47" i="12"/>
  <c r="FQ47" i="12"/>
  <c r="GR47" i="12"/>
  <c r="AC46" i="12"/>
  <c r="AY46" i="12"/>
  <c r="CT46" i="12"/>
  <c r="FE46" i="12"/>
  <c r="GD46" i="12"/>
  <c r="BJ46" i="12"/>
  <c r="J34" i="12"/>
  <c r="J35" i="12"/>
  <c r="BC35" i="12"/>
  <c r="EM35" i="12"/>
  <c r="FT36" i="12"/>
  <c r="DF37" i="12"/>
  <c r="DF38" i="12"/>
  <c r="BY39" i="12"/>
  <c r="DQ39" i="12"/>
  <c r="FI39" i="12"/>
  <c r="DF40" i="12"/>
  <c r="BY41" i="12"/>
  <c r="BC42" i="12"/>
  <c r="DF43" i="12"/>
  <c r="BC44" i="12"/>
  <c r="J44" i="12"/>
  <c r="G45" i="12"/>
  <c r="BY45" i="12"/>
  <c r="EM45" i="12"/>
  <c r="DQ24" i="12"/>
  <c r="FT24" i="12"/>
  <c r="DF25" i="12"/>
  <c r="FT25" i="12"/>
  <c r="BC26" i="12"/>
  <c r="CU26" i="12"/>
  <c r="EM26" i="12"/>
  <c r="CU27" i="12"/>
  <c r="DQ28" i="12"/>
  <c r="FT28" i="12"/>
  <c r="AR29" i="12"/>
  <c r="DQ29" i="12"/>
  <c r="BC30" i="12"/>
  <c r="CU30" i="12"/>
  <c r="EM30" i="12"/>
  <c r="ES47" i="12"/>
  <c r="FD47" i="12"/>
  <c r="FO47" i="12"/>
  <c r="AU46" i="12"/>
  <c r="EE46" i="12"/>
  <c r="FA46" i="12"/>
  <c r="BY35" i="12"/>
  <c r="DQ35" i="12"/>
  <c r="FI35" i="12"/>
  <c r="DF36" i="12"/>
  <c r="FT37" i="12"/>
  <c r="J39" i="12"/>
  <c r="BC39" i="12"/>
  <c r="EM39" i="12"/>
  <c r="EM43" i="12"/>
  <c r="AE31" i="12"/>
  <c r="AF31" i="12"/>
  <c r="CH31" i="12"/>
  <c r="CI31" i="12"/>
  <c r="DF7" i="12"/>
  <c r="DQ7" i="12"/>
  <c r="CJ12" i="12"/>
  <c r="GE12" i="12"/>
  <c r="GV31" i="12"/>
  <c r="GV47" i="12" s="1"/>
  <c r="GW31" i="12"/>
  <c r="C13" i="12"/>
  <c r="EX13" i="12"/>
  <c r="GP13" i="12"/>
  <c r="BN14" i="12"/>
  <c r="FI14" i="12"/>
  <c r="HA14" i="12"/>
  <c r="AG15" i="12"/>
  <c r="BY15" i="12"/>
  <c r="FT15" i="12"/>
  <c r="CJ16" i="12"/>
  <c r="GE16" i="12"/>
  <c r="C17" i="12"/>
  <c r="FI17" i="12"/>
  <c r="FT17" i="12"/>
  <c r="J18" i="12"/>
  <c r="GP18" i="12"/>
  <c r="J19" i="12"/>
  <c r="CJ19" i="12"/>
  <c r="G20" i="12"/>
  <c r="GP20" i="12"/>
  <c r="HA22" i="12"/>
  <c r="DF23" i="12"/>
  <c r="FY24" i="12"/>
  <c r="C24" i="12"/>
  <c r="GJ24" i="12"/>
  <c r="GP24" i="12" s="1"/>
  <c r="GU24" i="12"/>
  <c r="HA24" i="12" s="1"/>
  <c r="GE27" i="12"/>
  <c r="FY34" i="12"/>
  <c r="GE34" i="12" s="1"/>
  <c r="T46" i="12"/>
  <c r="I35" i="12"/>
  <c r="BN39" i="12"/>
  <c r="EX39" i="12"/>
  <c r="AR41" i="12"/>
  <c r="C42" i="12"/>
  <c r="P42" i="12"/>
  <c r="V42" i="12" s="1"/>
  <c r="AA42" i="12"/>
  <c r="AG42" i="12" s="1"/>
  <c r="AL42" i="12"/>
  <c r="AR42" i="12" s="1"/>
  <c r="C7" i="12"/>
  <c r="AR7" i="12"/>
  <c r="BC7" i="12"/>
  <c r="CT31" i="12"/>
  <c r="DI31" i="12"/>
  <c r="DT31" i="12"/>
  <c r="EA31" i="12"/>
  <c r="EL31" i="12"/>
  <c r="EW31" i="12"/>
  <c r="FH31" i="12"/>
  <c r="FR31" i="12"/>
  <c r="FR47" i="12" s="1"/>
  <c r="FY7" i="12"/>
  <c r="GE7" i="12" s="1"/>
  <c r="GJ7" i="12"/>
  <c r="GP7" i="12" s="1"/>
  <c r="GU7" i="12"/>
  <c r="C8" i="12"/>
  <c r="V8" i="12"/>
  <c r="AG8" i="12"/>
  <c r="BN8" i="12"/>
  <c r="BY8" i="12"/>
  <c r="CJ8" i="12"/>
  <c r="FY8" i="12"/>
  <c r="GE8" i="12" s="1"/>
  <c r="GJ8" i="12"/>
  <c r="GP8" i="12" s="1"/>
  <c r="GU8" i="12"/>
  <c r="HA8" i="12" s="1"/>
  <c r="C9" i="12"/>
  <c r="V9" i="12"/>
  <c r="AG9" i="12"/>
  <c r="BN9" i="12"/>
  <c r="BY9" i="12"/>
  <c r="CJ9" i="12"/>
  <c r="FY9" i="12"/>
  <c r="GE9" i="12" s="1"/>
  <c r="GJ9" i="12"/>
  <c r="GP9" i="12" s="1"/>
  <c r="GU9" i="12"/>
  <c r="HA9" i="12" s="1"/>
  <c r="C10" i="12"/>
  <c r="V10" i="12"/>
  <c r="AG10" i="12"/>
  <c r="BN10" i="12"/>
  <c r="BY10" i="12"/>
  <c r="CJ10" i="12"/>
  <c r="FY10" i="12"/>
  <c r="GJ10" i="12"/>
  <c r="GP10" i="12" s="1"/>
  <c r="GU10" i="12"/>
  <c r="HA10" i="12" s="1"/>
  <c r="C11" i="12"/>
  <c r="V11" i="12"/>
  <c r="AG11" i="12"/>
  <c r="BN11" i="12"/>
  <c r="BY11" i="12"/>
  <c r="CJ11" i="12"/>
  <c r="FY11" i="12"/>
  <c r="GE11" i="12" s="1"/>
  <c r="GJ11" i="12"/>
  <c r="GP11" i="12" s="1"/>
  <c r="GU11" i="12"/>
  <c r="HA11" i="12" s="1"/>
  <c r="C12" i="12"/>
  <c r="G12" i="12"/>
  <c r="AC31" i="12"/>
  <c r="AB31" i="12"/>
  <c r="AB47" i="12" s="1"/>
  <c r="BU31" i="12"/>
  <c r="P14" i="12"/>
  <c r="DV14" i="12"/>
  <c r="EB14" i="12" s="1"/>
  <c r="C16" i="12"/>
  <c r="GP17" i="12"/>
  <c r="P18" i="12"/>
  <c r="DV18" i="12"/>
  <c r="EB18" i="12" s="1"/>
  <c r="C19" i="12"/>
  <c r="V19" i="12"/>
  <c r="CU19" i="12"/>
  <c r="C20" i="12"/>
  <c r="T31" i="12"/>
  <c r="I20" i="12"/>
  <c r="AR20" i="12"/>
  <c r="BL31" i="12"/>
  <c r="CD20" i="12"/>
  <c r="CJ20" i="12" s="1"/>
  <c r="DV29" i="12"/>
  <c r="EB29" i="12" s="1"/>
  <c r="FA31" i="12"/>
  <c r="GA31" i="12"/>
  <c r="GN31" i="12"/>
  <c r="AF46" i="12"/>
  <c r="EI46" i="12"/>
  <c r="G33" i="12"/>
  <c r="EB35" i="12"/>
  <c r="BY37" i="12"/>
  <c r="FI37" i="12"/>
  <c r="AR39" i="12"/>
  <c r="EB39" i="12"/>
  <c r="BH41" i="12"/>
  <c r="BN41" i="12" s="1"/>
  <c r="C41" i="12"/>
  <c r="CU7" i="12"/>
  <c r="EB7" i="12"/>
  <c r="GD31" i="12"/>
  <c r="GC31" i="12"/>
  <c r="V12" i="12"/>
  <c r="BN12" i="12"/>
  <c r="CF31" i="12"/>
  <c r="CE31" i="12"/>
  <c r="CE47" i="12" s="1"/>
  <c r="FI12" i="12"/>
  <c r="HA12" i="12"/>
  <c r="AG13" i="12"/>
  <c r="BY13" i="12"/>
  <c r="FT13" i="12"/>
  <c r="CJ14" i="12"/>
  <c r="GE14" i="12"/>
  <c r="EX15" i="12"/>
  <c r="GP15" i="12"/>
  <c r="V16" i="12"/>
  <c r="BN16" i="12"/>
  <c r="FI16" i="12"/>
  <c r="HA16" i="12"/>
  <c r="AG17" i="12"/>
  <c r="BY17" i="12"/>
  <c r="FI18" i="12"/>
  <c r="ER20" i="12"/>
  <c r="FC20" i="12"/>
  <c r="FI20" i="12" s="1"/>
  <c r="FN20" i="12"/>
  <c r="FT20" i="12" s="1"/>
  <c r="C22" i="12"/>
  <c r="P22" i="12"/>
  <c r="AA22" i="12"/>
  <c r="AG22" i="12" s="1"/>
  <c r="DV27" i="12"/>
  <c r="EB27" i="12" s="1"/>
  <c r="EI31" i="12"/>
  <c r="BC33" i="12"/>
  <c r="DF35" i="12"/>
  <c r="HA35" i="12"/>
  <c r="BC37" i="12"/>
  <c r="EM37" i="12"/>
  <c r="V43" i="12"/>
  <c r="GU44" i="12"/>
  <c r="HA44" i="12" s="1"/>
  <c r="P45" i="12"/>
  <c r="C45" i="12"/>
  <c r="AA45" i="12"/>
  <c r="AG45" i="12" s="1"/>
  <c r="I7" i="12"/>
  <c r="P7" i="12"/>
  <c r="AA7" i="12"/>
  <c r="AL31" i="12"/>
  <c r="AW31" i="12"/>
  <c r="BH7" i="12"/>
  <c r="BS7" i="12"/>
  <c r="CD7" i="12"/>
  <c r="CO31" i="12"/>
  <c r="DE31" i="12"/>
  <c r="DP31" i="12"/>
  <c r="DW31" i="12"/>
  <c r="DW47" i="12" s="1"/>
  <c r="DX31" i="12"/>
  <c r="EE31" i="12"/>
  <c r="EP31" i="12"/>
  <c r="FL31" i="12"/>
  <c r="FT7" i="12"/>
  <c r="AY31" i="12"/>
  <c r="AX31" i="12"/>
  <c r="AX47" i="12" s="1"/>
  <c r="CP31" i="12"/>
  <c r="CP47" i="12" s="1"/>
  <c r="DM31" i="12"/>
  <c r="DV12" i="12"/>
  <c r="ET31" i="12"/>
  <c r="GK31" i="12"/>
  <c r="GK47" i="12" s="1"/>
  <c r="GL31" i="12"/>
  <c r="DV16" i="12"/>
  <c r="EB16" i="12" s="1"/>
  <c r="EX17" i="12"/>
  <c r="BN18" i="12"/>
  <c r="CJ18" i="12"/>
  <c r="GE18" i="12"/>
  <c r="HA18" i="12"/>
  <c r="BC19" i="12"/>
  <c r="BN19" i="12"/>
  <c r="FI19" i="12"/>
  <c r="GE19" i="12"/>
  <c r="BH20" i="12"/>
  <c r="BN20" i="12" s="1"/>
  <c r="CG31" i="12"/>
  <c r="CG47" i="12" s="1"/>
  <c r="G22" i="12"/>
  <c r="DV22" i="12"/>
  <c r="EB22" i="12" s="1"/>
  <c r="AR23" i="12"/>
  <c r="EB23" i="12"/>
  <c r="FN23" i="12"/>
  <c r="FT23" i="12" s="1"/>
  <c r="HA27" i="12"/>
  <c r="GE29" i="12"/>
  <c r="FY30" i="12"/>
  <c r="GJ30" i="12"/>
  <c r="GP30" i="12" s="1"/>
  <c r="GU30" i="12"/>
  <c r="HA30" i="12" s="1"/>
  <c r="C33" i="12"/>
  <c r="DQ34" i="12"/>
  <c r="GU34" i="12"/>
  <c r="HA34" i="12" s="1"/>
  <c r="AP46" i="12"/>
  <c r="I41" i="12"/>
  <c r="CD42" i="12"/>
  <c r="CJ42" i="12" s="1"/>
  <c r="CO42" i="12"/>
  <c r="CU42" i="12" s="1"/>
  <c r="G44" i="12"/>
  <c r="N46" i="12"/>
  <c r="BC18" i="12"/>
  <c r="HA19" i="12"/>
  <c r="P20" i="12"/>
  <c r="DV20" i="12"/>
  <c r="EB20" i="12" s="1"/>
  <c r="EM20" i="12"/>
  <c r="GY31" i="12"/>
  <c r="FT21" i="12"/>
  <c r="FY21" i="12"/>
  <c r="GE21" i="12" s="1"/>
  <c r="GJ21" i="12"/>
  <c r="GP21" i="12" s="1"/>
  <c r="GU21" i="12"/>
  <c r="HA21" i="12" s="1"/>
  <c r="DF22" i="12"/>
  <c r="I22" i="12"/>
  <c r="FY26" i="12"/>
  <c r="GE26" i="12" s="1"/>
  <c r="GJ26" i="12"/>
  <c r="GP26" i="12" s="1"/>
  <c r="GU26" i="12"/>
  <c r="HA26" i="12" s="1"/>
  <c r="DF27" i="12"/>
  <c r="I27" i="12"/>
  <c r="G34" i="12"/>
  <c r="E35" i="12"/>
  <c r="V35" i="12"/>
  <c r="BA46" i="12"/>
  <c r="BW46" i="12"/>
  <c r="CS46" i="12"/>
  <c r="DO46" i="12"/>
  <c r="EK46" i="12"/>
  <c r="FG46" i="12"/>
  <c r="GN46" i="12"/>
  <c r="I42" i="12"/>
  <c r="BH22" i="12"/>
  <c r="BN22" i="12" s="1"/>
  <c r="BS22" i="12"/>
  <c r="BY22" i="12" s="1"/>
  <c r="CD22" i="12"/>
  <c r="CJ22" i="12" s="1"/>
  <c r="CU22" i="12"/>
  <c r="ER22" i="12"/>
  <c r="EX22" i="12" s="1"/>
  <c r="FC22" i="12"/>
  <c r="G25" i="12"/>
  <c r="BC25" i="12"/>
  <c r="DV25" i="12"/>
  <c r="EB25" i="12" s="1"/>
  <c r="EM25" i="12"/>
  <c r="FY28" i="12"/>
  <c r="GJ28" i="12"/>
  <c r="GP28" i="12" s="1"/>
  <c r="GU28" i="12"/>
  <c r="HA28" i="12" s="1"/>
  <c r="DF29" i="12"/>
  <c r="I29" i="12"/>
  <c r="Y46" i="12"/>
  <c r="AA33" i="12"/>
  <c r="AG33" i="12" s="1"/>
  <c r="CB46" i="12"/>
  <c r="CM46" i="12"/>
  <c r="CO33" i="12"/>
  <c r="DT46" i="12"/>
  <c r="DV33" i="12"/>
  <c r="EM33" i="12"/>
  <c r="EW46" i="12"/>
  <c r="GH46" i="12"/>
  <c r="GJ33" i="12"/>
  <c r="I37" i="12"/>
  <c r="E39" i="12"/>
  <c r="V39" i="12"/>
  <c r="V41" i="12"/>
  <c r="G41" i="12"/>
  <c r="DV41" i="12"/>
  <c r="EB41" i="12" s="1"/>
  <c r="EM41" i="12"/>
  <c r="GJ42" i="12"/>
  <c r="GP42" i="12" s="1"/>
  <c r="C44" i="12"/>
  <c r="I44" i="12"/>
  <c r="C25" i="12"/>
  <c r="P25" i="12"/>
  <c r="AA25" i="12"/>
  <c r="AG25" i="12" s="1"/>
  <c r="BH27" i="12"/>
  <c r="BN27" i="12" s="1"/>
  <c r="BS27" i="12"/>
  <c r="BY27" i="12" s="1"/>
  <c r="CD27" i="12"/>
  <c r="CJ27" i="12" s="1"/>
  <c r="ER27" i="12"/>
  <c r="EX27" i="12" s="1"/>
  <c r="FC27" i="12"/>
  <c r="FI27" i="12" s="1"/>
  <c r="C29" i="12"/>
  <c r="P29" i="12"/>
  <c r="V29" i="12" s="1"/>
  <c r="AA29" i="12"/>
  <c r="AG29" i="12" s="1"/>
  <c r="U46" i="12"/>
  <c r="J33" i="12"/>
  <c r="BU46" i="12"/>
  <c r="CQ46" i="12"/>
  <c r="CQ47" i="12" s="1"/>
  <c r="CZ46" i="12"/>
  <c r="DF33" i="12"/>
  <c r="FN46" i="12"/>
  <c r="GL46" i="12"/>
  <c r="P34" i="12"/>
  <c r="C34" i="12"/>
  <c r="AG34" i="12"/>
  <c r="BC34" i="12"/>
  <c r="BY34" i="12"/>
  <c r="CU34" i="12"/>
  <c r="EM34" i="12"/>
  <c r="FI34" i="12"/>
  <c r="G42" i="12"/>
  <c r="DQ42" i="12"/>
  <c r="ER42" i="12"/>
  <c r="FI42" i="12"/>
  <c r="I43" i="12"/>
  <c r="CJ44" i="12"/>
  <c r="CO44" i="12"/>
  <c r="CU44" i="12" s="1"/>
  <c r="BC45" i="12"/>
  <c r="BH45" i="12"/>
  <c r="BA31" i="12"/>
  <c r="BW31" i="12"/>
  <c r="BW47" i="12" s="1"/>
  <c r="FI23" i="12"/>
  <c r="I25" i="12"/>
  <c r="BH25" i="12"/>
  <c r="BN25" i="12" s="1"/>
  <c r="BS25" i="12"/>
  <c r="BY25" i="12" s="1"/>
  <c r="CD25" i="12"/>
  <c r="CJ25" i="12" s="1"/>
  <c r="CU25" i="12"/>
  <c r="ER25" i="12"/>
  <c r="EX25" i="12" s="1"/>
  <c r="FC25" i="12"/>
  <c r="FI25" i="12" s="1"/>
  <c r="P27" i="12"/>
  <c r="V27" i="12" s="1"/>
  <c r="C27" i="12"/>
  <c r="AA27" i="12"/>
  <c r="AG27" i="12" s="1"/>
  <c r="AR27" i="12"/>
  <c r="DQ27" i="12"/>
  <c r="BH29" i="12"/>
  <c r="BN29" i="12" s="1"/>
  <c r="BS29" i="12"/>
  <c r="BY29" i="12" s="1"/>
  <c r="CD29" i="12"/>
  <c r="CJ29" i="12" s="1"/>
  <c r="CU29" i="12"/>
  <c r="ER29" i="12"/>
  <c r="EX29" i="12" s="1"/>
  <c r="FC29" i="12"/>
  <c r="FI29" i="12" s="1"/>
  <c r="BQ46" i="12"/>
  <c r="BY33" i="12"/>
  <c r="DD46" i="12"/>
  <c r="DK46" i="12"/>
  <c r="EP46" i="12"/>
  <c r="FI33" i="12"/>
  <c r="FT33" i="12"/>
  <c r="J41" i="12"/>
  <c r="J42" i="12"/>
  <c r="HA42" i="12"/>
  <c r="BN43" i="12"/>
  <c r="V44" i="12"/>
  <c r="AA44" i="12"/>
  <c r="AG44" i="12" s="1"/>
  <c r="EX44" i="12"/>
  <c r="EU47" i="12"/>
  <c r="FV47" i="12"/>
  <c r="D46" i="12"/>
  <c r="AN46" i="12"/>
  <c r="AW46" i="12"/>
  <c r="BF46" i="12"/>
  <c r="BN33" i="12"/>
  <c r="BX46" i="12"/>
  <c r="CF46" i="12"/>
  <c r="CX46" i="12"/>
  <c r="DM46" i="12"/>
  <c r="EL46" i="12"/>
  <c r="ET46" i="12"/>
  <c r="FC46" i="12"/>
  <c r="FL46" i="12"/>
  <c r="FW46" i="12"/>
  <c r="GE33" i="12"/>
  <c r="GO46" i="12"/>
  <c r="GW46" i="12"/>
  <c r="BC41" i="12"/>
  <c r="DQ41" i="12"/>
  <c r="GJ41" i="12"/>
  <c r="GP41" i="12" s="1"/>
  <c r="BY42" i="12"/>
  <c r="EM42" i="12"/>
  <c r="FT42" i="12"/>
  <c r="G43" i="12"/>
  <c r="AA43" i="12"/>
  <c r="CO43" i="12"/>
  <c r="CU43" i="12" s="1"/>
  <c r="FI43" i="12"/>
  <c r="J45" i="12"/>
  <c r="DQ45" i="12"/>
  <c r="DV45" i="12"/>
  <c r="EB45" i="12" s="1"/>
  <c r="FF47" i="12"/>
  <c r="B46" i="12"/>
  <c r="F46" i="12"/>
  <c r="AJ46" i="12"/>
  <c r="AR33" i="12"/>
  <c r="BB46" i="12"/>
  <c r="BS46" i="12"/>
  <c r="CJ33" i="12"/>
  <c r="DB46" i="12"/>
  <c r="DI46" i="12"/>
  <c r="DQ33" i="12"/>
  <c r="DZ46" i="12"/>
  <c r="EG46" i="12"/>
  <c r="EX33" i="12"/>
  <c r="FH46" i="12"/>
  <c r="FS46" i="12"/>
  <c r="GA46" i="12"/>
  <c r="GS46" i="12"/>
  <c r="HA33" i="12"/>
  <c r="CO41" i="12"/>
  <c r="CU41" i="12" s="1"/>
  <c r="FI41" i="12"/>
  <c r="C43" i="12"/>
  <c r="BC43" i="12"/>
  <c r="DQ43" i="12"/>
  <c r="GJ43" i="12"/>
  <c r="GP43" i="12" s="1"/>
  <c r="BY44" i="12"/>
  <c r="EM44" i="12"/>
  <c r="FT44" i="12"/>
  <c r="DF45" i="12"/>
  <c r="FY45" i="12"/>
  <c r="GE45" i="12" s="1"/>
  <c r="FY44" i="12"/>
  <c r="I45" i="12"/>
  <c r="AL45" i="12"/>
  <c r="CD45" i="12"/>
  <c r="CJ45" i="12" s="1"/>
  <c r="ER45" i="12"/>
  <c r="EX45" i="12" s="1"/>
  <c r="GU45" i="12"/>
  <c r="HA45" i="12" s="1"/>
  <c r="G111" i="2"/>
  <c r="G113" i="2"/>
  <c r="G270" i="2" s="1"/>
  <c r="G119" i="2"/>
  <c r="G378" i="2" s="1"/>
  <c r="K58" i="2"/>
  <c r="J112" i="2"/>
  <c r="K60" i="2"/>
  <c r="J116" i="2"/>
  <c r="K64" i="2"/>
  <c r="K116" i="2" s="1"/>
  <c r="J134" i="2"/>
  <c r="G110" i="2"/>
  <c r="G118" i="2"/>
  <c r="I121" i="2"/>
  <c r="I380" i="2" s="1"/>
  <c r="F109" i="2"/>
  <c r="F266" i="2" s="1"/>
  <c r="F421" i="2" s="1"/>
  <c r="F424" i="2" s="1"/>
  <c r="F475" i="2" s="1"/>
  <c r="F115" i="2"/>
  <c r="F272" i="2" s="1"/>
  <c r="F117" i="2"/>
  <c r="F274" i="2" s="1"/>
  <c r="D119" i="2"/>
  <c r="D122" i="2"/>
  <c r="F123" i="2"/>
  <c r="F280" i="2" s="1"/>
  <c r="F124" i="2"/>
  <c r="F281" i="2" s="1"/>
  <c r="J133" i="2"/>
  <c r="J109" i="2"/>
  <c r="J117" i="2"/>
  <c r="H108" i="2"/>
  <c r="H134" i="2" s="1"/>
  <c r="F122" i="2"/>
  <c r="F279" i="2" s="1"/>
  <c r="I324" i="2"/>
  <c r="I327" i="2"/>
  <c r="D381" i="2"/>
  <c r="F111" i="2"/>
  <c r="F268" i="2" s="1"/>
  <c r="F112" i="2"/>
  <c r="F269" i="2" s="1"/>
  <c r="F113" i="2"/>
  <c r="F270" i="2" s="1"/>
  <c r="D115" i="2"/>
  <c r="D272" i="2" s="1"/>
  <c r="F119" i="2"/>
  <c r="F276" i="2" s="1"/>
  <c r="F120" i="2"/>
  <c r="F277" i="2" s="1"/>
  <c r="F133" i="2"/>
  <c r="F290" i="2" s="1"/>
  <c r="J113" i="2"/>
  <c r="H31" i="2"/>
  <c r="J135" i="2"/>
  <c r="J32" i="2"/>
  <c r="I416" i="2"/>
  <c r="I414" i="2"/>
  <c r="I411" i="2"/>
  <c r="I407" i="2"/>
  <c r="I405" i="2"/>
  <c r="I391" i="2"/>
  <c r="I400" i="2"/>
  <c r="I413" i="2"/>
  <c r="I311" i="2"/>
  <c r="I309" i="2"/>
  <c r="I305" i="2"/>
  <c r="I303" i="2"/>
  <c r="I312" i="2"/>
  <c r="I382" i="2"/>
  <c r="I298" i="2"/>
  <c r="I314" i="2"/>
  <c r="I278" i="2"/>
  <c r="E123" i="2"/>
  <c r="E280" i="2" s="1"/>
  <c r="I289" i="2"/>
  <c r="E121" i="2"/>
  <c r="E278" i="2" s="1"/>
  <c r="E120" i="2"/>
  <c r="E277" i="2" s="1"/>
  <c r="I125" i="2"/>
  <c r="I282" i="2" s="1"/>
  <c r="H21" i="2"/>
  <c r="E133" i="2"/>
  <c r="E290" i="2" s="1"/>
  <c r="I135" i="2"/>
  <c r="I292" i="2" s="1"/>
  <c r="K57" i="2"/>
  <c r="K109" i="2" s="1"/>
  <c r="K61" i="2"/>
  <c r="K113" i="2" s="1"/>
  <c r="K65" i="2"/>
  <c r="K117" i="2" s="1"/>
  <c r="F422" i="2"/>
  <c r="E31" i="2"/>
  <c r="E414" i="2"/>
  <c r="E413" i="2"/>
  <c r="E400" i="2"/>
  <c r="E314" i="2"/>
  <c r="E309" i="2"/>
  <c r="E405" i="2"/>
  <c r="E312" i="2"/>
  <c r="E305" i="2"/>
  <c r="E379" i="2"/>
  <c r="E311" i="2"/>
  <c r="E407" i="2"/>
  <c r="E391" i="2"/>
  <c r="E298" i="2"/>
  <c r="E411" i="2"/>
  <c r="E303" i="2"/>
  <c r="E416" i="2"/>
  <c r="K112" i="2"/>
  <c r="E122" i="2"/>
  <c r="E279" i="2" s="1"/>
  <c r="J21" i="2"/>
  <c r="D278" i="2"/>
  <c r="D380" i="2"/>
  <c r="J214" i="2"/>
  <c r="K214" i="2" s="1"/>
  <c r="J218" i="2"/>
  <c r="K218" i="2" s="1"/>
  <c r="F413" i="2"/>
  <c r="F400" i="2"/>
  <c r="F416" i="2"/>
  <c r="F411" i="2"/>
  <c r="F407" i="2"/>
  <c r="F391" i="2"/>
  <c r="F380" i="2"/>
  <c r="F377" i="2"/>
  <c r="F369" i="2"/>
  <c r="F314" i="2"/>
  <c r="F405" i="2"/>
  <c r="F378" i="2"/>
  <c r="F376" i="2"/>
  <c r="F370" i="2"/>
  <c r="F312" i="2"/>
  <c r="F298" i="2"/>
  <c r="F381" i="2"/>
  <c r="F311" i="2"/>
  <c r="F303" i="2"/>
  <c r="J4" i="2"/>
  <c r="D21" i="2"/>
  <c r="D133" i="2"/>
  <c r="D290" i="2" s="1"/>
  <c r="F30" i="2"/>
  <c r="D31" i="2"/>
  <c r="J211" i="2"/>
  <c r="K211" i="2" s="1"/>
  <c r="J215" i="2"/>
  <c r="K215" i="2" s="1"/>
  <c r="J219" i="2"/>
  <c r="K219" i="2" s="1"/>
  <c r="G265" i="2"/>
  <c r="G370" i="2" s="1"/>
  <c r="D312" i="2"/>
  <c r="E289" i="2"/>
  <c r="J212" i="2"/>
  <c r="K212" i="2" s="1"/>
  <c r="J216" i="2"/>
  <c r="K216" i="2" s="1"/>
  <c r="J220" i="2"/>
  <c r="K220" i="2" s="1"/>
  <c r="F305" i="2"/>
  <c r="D416" i="2"/>
  <c r="D414" i="2"/>
  <c r="D411" i="2"/>
  <c r="D407" i="2"/>
  <c r="D405" i="2"/>
  <c r="D393" i="2"/>
  <c r="D391" i="2"/>
  <c r="D413" i="2"/>
  <c r="D382" i="2"/>
  <c r="D378" i="2"/>
  <c r="D376" i="2"/>
  <c r="D372" i="2"/>
  <c r="D368" i="2"/>
  <c r="D400" i="2"/>
  <c r="D379" i="2"/>
  <c r="D377" i="2"/>
  <c r="D375" i="2"/>
  <c r="D373" i="2"/>
  <c r="D371" i="2"/>
  <c r="D314" i="2"/>
  <c r="D311" i="2"/>
  <c r="D309" i="2"/>
  <c r="D305" i="2"/>
  <c r="D303" i="2"/>
  <c r="D298" i="2"/>
  <c r="H4" i="2"/>
  <c r="H289" i="2" s="1"/>
  <c r="D266" i="2"/>
  <c r="H110" i="2"/>
  <c r="H267" i="2" s="1"/>
  <c r="H111" i="2"/>
  <c r="H112" i="2"/>
  <c r="H269" i="2" s="1"/>
  <c r="D270" i="2"/>
  <c r="H113" i="2"/>
  <c r="D271" i="2"/>
  <c r="H114" i="2"/>
  <c r="H271" i="2" s="1"/>
  <c r="H115" i="2"/>
  <c r="D273" i="2"/>
  <c r="H116" i="2"/>
  <c r="H273" i="2" s="1"/>
  <c r="H117" i="2"/>
  <c r="D275" i="2"/>
  <c r="H118" i="2"/>
  <c r="H275" i="2" s="1"/>
  <c r="D276" i="2"/>
  <c r="H119" i="2"/>
  <c r="D277" i="2"/>
  <c r="I120" i="2"/>
  <c r="I277" i="2" s="1"/>
  <c r="F278" i="2"/>
  <c r="D279" i="2"/>
  <c r="I122" i="2"/>
  <c r="D281" i="2"/>
  <c r="F282" i="2"/>
  <c r="D291" i="2"/>
  <c r="I134" i="2"/>
  <c r="I291" i="2" s="1"/>
  <c r="F309" i="2"/>
  <c r="F414" i="2"/>
  <c r="J318" i="2"/>
  <c r="K318" i="2" s="1"/>
  <c r="G318" i="2"/>
  <c r="G320" i="2"/>
  <c r="J320" i="2"/>
  <c r="K320" i="2" s="1"/>
  <c r="G323" i="2"/>
  <c r="J323" i="2"/>
  <c r="K323" i="2" s="1"/>
  <c r="E392" i="2" l="1"/>
  <c r="F432" i="2"/>
  <c r="F483" i="2" s="1"/>
  <c r="DY5" i="9" s="1"/>
  <c r="D370" i="2"/>
  <c r="D268" i="2"/>
  <c r="G275" i="2"/>
  <c r="H291" i="2"/>
  <c r="K11" i="2"/>
  <c r="K115" i="2" s="1"/>
  <c r="J115" i="2"/>
  <c r="E15" i="2"/>
  <c r="E119" i="2" s="1"/>
  <c r="E13" i="2"/>
  <c r="E117" i="2" s="1"/>
  <c r="E376" i="2" s="1"/>
  <c r="E11" i="2"/>
  <c r="E115" i="2" s="1"/>
  <c r="E9" i="2"/>
  <c r="E113" i="2" s="1"/>
  <c r="E7" i="2"/>
  <c r="E111" i="2" s="1"/>
  <c r="E5" i="2"/>
  <c r="E109" i="2" s="1"/>
  <c r="E266" i="2" s="1"/>
  <c r="E422" i="2" s="1"/>
  <c r="E14" i="2"/>
  <c r="E118" i="2" s="1"/>
  <c r="E12" i="2"/>
  <c r="E116" i="2" s="1"/>
  <c r="E273" i="2" s="1"/>
  <c r="E10" i="2"/>
  <c r="E114" i="2" s="1"/>
  <c r="E8" i="2"/>
  <c r="E112" i="2" s="1"/>
  <c r="E269" i="2" s="1"/>
  <c r="E6" i="2"/>
  <c r="E110" i="2" s="1"/>
  <c r="I14" i="2"/>
  <c r="I118" i="2" s="1"/>
  <c r="I275" i="2" s="1"/>
  <c r="I10" i="2"/>
  <c r="I114" i="2" s="1"/>
  <c r="I6" i="2"/>
  <c r="I110" i="2" s="1"/>
  <c r="I267" i="2" s="1"/>
  <c r="I8" i="2"/>
  <c r="I112" i="2" s="1"/>
  <c r="I269" i="2" s="1"/>
  <c r="I15" i="2"/>
  <c r="I119" i="2" s="1"/>
  <c r="I276" i="2" s="1"/>
  <c r="I13" i="2"/>
  <c r="I117" i="2" s="1"/>
  <c r="I274" i="2" s="1"/>
  <c r="I11" i="2"/>
  <c r="I115" i="2" s="1"/>
  <c r="I9" i="2"/>
  <c r="I113" i="2" s="1"/>
  <c r="I270" i="2" s="1"/>
  <c r="I7" i="2"/>
  <c r="I111" i="2" s="1"/>
  <c r="I268" i="2" s="1"/>
  <c r="I5" i="2"/>
  <c r="I109" i="2" s="1"/>
  <c r="I266" i="2" s="1"/>
  <c r="I12" i="2"/>
  <c r="I116" i="2" s="1"/>
  <c r="I273" i="2" s="1"/>
  <c r="HH12" i="9"/>
  <c r="HJ12" i="9"/>
  <c r="HR12" i="9" s="1"/>
  <c r="HH21" i="9"/>
  <c r="HJ21" i="9"/>
  <c r="HR21" i="9" s="1"/>
  <c r="C26" i="10"/>
  <c r="C27" i="10" s="1"/>
  <c r="G374" i="2"/>
  <c r="D267" i="2"/>
  <c r="D374" i="2"/>
  <c r="F22" i="2"/>
  <c r="F23" i="2" s="1"/>
  <c r="F368" i="2"/>
  <c r="F423" i="2" s="1"/>
  <c r="F474" i="2" s="1"/>
  <c r="F433" i="2"/>
  <c r="F484" i="2" s="1"/>
  <c r="EM5" i="9" s="1"/>
  <c r="F392" i="2"/>
  <c r="H123" i="2"/>
  <c r="H280" i="2" s="1"/>
  <c r="E393" i="2"/>
  <c r="G272" i="2"/>
  <c r="F447" i="2"/>
  <c r="F498" i="2" s="1"/>
  <c r="CI7" i="10" s="1"/>
  <c r="F116" i="2"/>
  <c r="J111" i="2"/>
  <c r="GY47" i="12"/>
  <c r="J114" i="2"/>
  <c r="F114" i="2"/>
  <c r="G10" i="2"/>
  <c r="G114" i="2" s="1"/>
  <c r="HL24" i="9"/>
  <c r="HK6" i="9"/>
  <c r="HK24" i="9" s="1"/>
  <c r="HA24" i="9"/>
  <c r="CF26" i="10"/>
  <c r="CF27" i="10" s="1"/>
  <c r="F337" i="2"/>
  <c r="J337" i="2" s="1"/>
  <c r="F339" i="2"/>
  <c r="J339" i="2" s="1"/>
  <c r="F333" i="2"/>
  <c r="J333" i="2" s="1"/>
  <c r="F338" i="2"/>
  <c r="J338" i="2" s="1"/>
  <c r="F336" i="2"/>
  <c r="J336" i="2" s="1"/>
  <c r="F332" i="2"/>
  <c r="J332" i="2" s="1"/>
  <c r="HH22" i="9"/>
  <c r="HJ22" i="9"/>
  <c r="HR22" i="9" s="1"/>
  <c r="HJ17" i="9"/>
  <c r="HR17" i="9" s="1"/>
  <c r="HH17" i="9"/>
  <c r="GZ24" i="9"/>
  <c r="HO24" i="9"/>
  <c r="HC24" i="9"/>
  <c r="HM6" i="9"/>
  <c r="HM24" i="9" s="1"/>
  <c r="HN7" i="9"/>
  <c r="HR7" i="9" s="1"/>
  <c r="F431" i="2"/>
  <c r="F482" i="2" s="1"/>
  <c r="DK5" i="9" s="1"/>
  <c r="H276" i="2"/>
  <c r="H274" i="2"/>
  <c r="H272" i="2"/>
  <c r="H270" i="2"/>
  <c r="H268" i="2"/>
  <c r="H109" i="2"/>
  <c r="H266" i="2" s="1"/>
  <c r="H423" i="2" s="1"/>
  <c r="H474" i="2" s="1"/>
  <c r="F436" i="2"/>
  <c r="F487" i="2" s="1"/>
  <c r="FX5" i="9" s="1"/>
  <c r="F425" i="2"/>
  <c r="F476" i="2" s="1"/>
  <c r="Y5" i="9" s="1"/>
  <c r="F383" i="2"/>
  <c r="F438" i="2" s="1"/>
  <c r="F489" i="2" s="1"/>
  <c r="J110" i="2"/>
  <c r="K15" i="2"/>
  <c r="K119" i="2" s="1"/>
  <c r="J119" i="2"/>
  <c r="J378" i="2" s="1"/>
  <c r="HH8" i="9"/>
  <c r="HJ8" i="9"/>
  <c r="HR8" i="9" s="1"/>
  <c r="HH6" i="9"/>
  <c r="HH16" i="9"/>
  <c r="HJ16" i="9"/>
  <c r="HR16" i="9" s="1"/>
  <c r="HR14" i="9"/>
  <c r="I124" i="2"/>
  <c r="I281" i="2" s="1"/>
  <c r="I133" i="2"/>
  <c r="I290" i="2" s="1"/>
  <c r="J267" i="2"/>
  <c r="F374" i="2"/>
  <c r="F429" i="2" s="1"/>
  <c r="F480" i="2" s="1"/>
  <c r="CI5" i="9" s="1"/>
  <c r="F371" i="2"/>
  <c r="F426" i="2" s="1"/>
  <c r="F477" i="2" s="1"/>
  <c r="AM5" i="9" s="1"/>
  <c r="F379" i="2"/>
  <c r="F434" i="2" s="1"/>
  <c r="F485" i="2" s="1"/>
  <c r="FD5" i="9" s="1"/>
  <c r="H133" i="2"/>
  <c r="H290" i="2" s="1"/>
  <c r="K110" i="2"/>
  <c r="DB47" i="12"/>
  <c r="DO47" i="12"/>
  <c r="E21" i="2"/>
  <c r="E124" i="2"/>
  <c r="HH23" i="9"/>
  <c r="HJ23" i="9"/>
  <c r="HR23" i="9" s="1"/>
  <c r="HJ9" i="9"/>
  <c r="HR9" i="9" s="1"/>
  <c r="HH9" i="9"/>
  <c r="HR18" i="9"/>
  <c r="HR10" i="9"/>
  <c r="HH20" i="9"/>
  <c r="HJ20" i="9"/>
  <c r="HR20" i="9" s="1"/>
  <c r="HH13" i="9"/>
  <c r="HJ13" i="9"/>
  <c r="HR13" i="9" s="1"/>
  <c r="AL46" i="12"/>
  <c r="AL47" i="12" s="1"/>
  <c r="CM47" i="12"/>
  <c r="GS47" i="12"/>
  <c r="BB47" i="12"/>
  <c r="C9" i="6" s="1"/>
  <c r="GH47" i="12"/>
  <c r="EK47" i="12"/>
  <c r="CI47" i="12"/>
  <c r="C12" i="6" s="1"/>
  <c r="DZ47" i="12"/>
  <c r="CS47" i="12"/>
  <c r="DP47" i="12"/>
  <c r="C15" i="6" s="1"/>
  <c r="E24" i="12"/>
  <c r="E19" i="12"/>
  <c r="FY46" i="12"/>
  <c r="D47" i="12"/>
  <c r="AY47" i="12"/>
  <c r="FA47" i="12"/>
  <c r="DD47" i="12"/>
  <c r="EV47" i="12"/>
  <c r="GE44" i="12"/>
  <c r="GE46" i="12" s="1"/>
  <c r="B47" i="12"/>
  <c r="DK47" i="12"/>
  <c r="P46" i="12"/>
  <c r="DF46" i="12"/>
  <c r="CB47" i="12"/>
  <c r="FC31" i="12"/>
  <c r="FC47" i="12" s="1"/>
  <c r="GC47" i="12"/>
  <c r="T47" i="12"/>
  <c r="FH47" i="12"/>
  <c r="C19" i="6" s="1"/>
  <c r="FG47" i="12"/>
  <c r="E13" i="12"/>
  <c r="BM47" i="12"/>
  <c r="C10" i="6" s="1"/>
  <c r="E23" i="12"/>
  <c r="FE47" i="12"/>
  <c r="EG47" i="12"/>
  <c r="AF47" i="12"/>
  <c r="C7" i="6" s="1"/>
  <c r="FS47" i="12"/>
  <c r="C20" i="6" s="1"/>
  <c r="AJ47" i="12"/>
  <c r="FW47" i="12"/>
  <c r="BX47" i="12"/>
  <c r="C11" i="6" s="1"/>
  <c r="ER46" i="12"/>
  <c r="E18" i="12"/>
  <c r="E14" i="12"/>
  <c r="CT47" i="12"/>
  <c r="C13" i="6" s="1"/>
  <c r="BJ47" i="12"/>
  <c r="AP47" i="12"/>
  <c r="BH46" i="12"/>
  <c r="DX47" i="12"/>
  <c r="EI47" i="12"/>
  <c r="EA47" i="12"/>
  <c r="C16" i="6" s="1"/>
  <c r="CZ47" i="12"/>
  <c r="N47" i="12"/>
  <c r="V37" i="12"/>
  <c r="K37" i="12" s="1"/>
  <c r="J31" i="12"/>
  <c r="CH47" i="12"/>
  <c r="E17" i="12"/>
  <c r="R47" i="12"/>
  <c r="K26" i="12"/>
  <c r="E43" i="12"/>
  <c r="K21" i="12"/>
  <c r="DV31" i="12"/>
  <c r="K15" i="12"/>
  <c r="BN13" i="12"/>
  <c r="AG43" i="12"/>
  <c r="K43" i="12" s="1"/>
  <c r="AN47" i="12"/>
  <c r="CO46" i="12"/>
  <c r="CO47" i="12" s="1"/>
  <c r="Y47" i="12"/>
  <c r="E20" i="12"/>
  <c r="EE47" i="12"/>
  <c r="DE47" i="12"/>
  <c r="C14" i="6" s="1"/>
  <c r="K13" i="12"/>
  <c r="GD47" i="12"/>
  <c r="C21" i="6" s="1"/>
  <c r="BL47" i="12"/>
  <c r="AC47" i="12"/>
  <c r="AE47" i="12"/>
  <c r="V40" i="12"/>
  <c r="K40" i="12" s="1"/>
  <c r="E40" i="12"/>
  <c r="AU47" i="12"/>
  <c r="GZ47" i="12"/>
  <c r="C23" i="6" s="1"/>
  <c r="AQ47" i="12"/>
  <c r="C8" i="6" s="1"/>
  <c r="I46" i="12"/>
  <c r="AW47" i="12"/>
  <c r="ER31" i="12"/>
  <c r="K17" i="12"/>
  <c r="F31" i="12"/>
  <c r="F47" i="12" s="1"/>
  <c r="V38" i="12"/>
  <c r="K38" i="12" s="1"/>
  <c r="E38" i="12"/>
  <c r="V36" i="12"/>
  <c r="K36" i="12" s="1"/>
  <c r="E36" i="12"/>
  <c r="E15" i="12"/>
  <c r="GO47" i="12"/>
  <c r="C22" i="6" s="1"/>
  <c r="CX47" i="12"/>
  <c r="BF47" i="12"/>
  <c r="BQ47" i="12"/>
  <c r="GJ46" i="12"/>
  <c r="EM31" i="12"/>
  <c r="EX20" i="12"/>
  <c r="E10" i="12"/>
  <c r="GW47" i="12"/>
  <c r="AG46" i="12"/>
  <c r="EX31" i="12"/>
  <c r="K27" i="12"/>
  <c r="GU46" i="12"/>
  <c r="E25" i="12"/>
  <c r="E41" i="12"/>
  <c r="E28" i="12"/>
  <c r="E30" i="12"/>
  <c r="GP31" i="12"/>
  <c r="EP47" i="12"/>
  <c r="BS31" i="12"/>
  <c r="BS47" i="12" s="1"/>
  <c r="AA31" i="12"/>
  <c r="Z31" i="12"/>
  <c r="Z47" i="12" s="1"/>
  <c r="BC46" i="12"/>
  <c r="E22" i="12"/>
  <c r="K16" i="12"/>
  <c r="DU31" i="12"/>
  <c r="DU47" i="12" s="1"/>
  <c r="GT31" i="12"/>
  <c r="GT47" i="12" s="1"/>
  <c r="GU31" i="12"/>
  <c r="DT47" i="12"/>
  <c r="BY7" i="12"/>
  <c r="BY31" i="12" s="1"/>
  <c r="AG7" i="12"/>
  <c r="AG31" i="12" s="1"/>
  <c r="E9" i="12"/>
  <c r="E12" i="12"/>
  <c r="AR45" i="12"/>
  <c r="AR46" i="12" s="1"/>
  <c r="BN45" i="12"/>
  <c r="BN46" i="12" s="1"/>
  <c r="EX42" i="12"/>
  <c r="EX46" i="12" s="1"/>
  <c r="J46" i="12"/>
  <c r="E29" i="12"/>
  <c r="V25" i="12"/>
  <c r="K25" i="12" s="1"/>
  <c r="K39" i="12"/>
  <c r="GP33" i="12"/>
  <c r="GP46" i="12" s="1"/>
  <c r="EM46" i="12"/>
  <c r="CU33" i="12"/>
  <c r="CU46" i="12" s="1"/>
  <c r="GE28" i="12"/>
  <c r="K28" i="12" s="1"/>
  <c r="FI22" i="12"/>
  <c r="FI31" i="12" s="1"/>
  <c r="E26" i="12"/>
  <c r="GE30" i="12"/>
  <c r="K30" i="12" s="1"/>
  <c r="ET47" i="12"/>
  <c r="BH31" i="12"/>
  <c r="P31" i="12"/>
  <c r="E7" i="12"/>
  <c r="V22" i="12"/>
  <c r="K9" i="12"/>
  <c r="GI31" i="12"/>
  <c r="GI47" i="12" s="1"/>
  <c r="GJ31" i="12"/>
  <c r="EW47" i="12"/>
  <c r="C18" i="6" s="1"/>
  <c r="DI47" i="12"/>
  <c r="BN7" i="12"/>
  <c r="V7" i="12"/>
  <c r="E42" i="12"/>
  <c r="K23" i="12"/>
  <c r="FN31" i="12"/>
  <c r="FN47" i="12" s="1"/>
  <c r="DQ31" i="12"/>
  <c r="E8" i="12"/>
  <c r="EB12" i="12"/>
  <c r="EB31" i="12" s="1"/>
  <c r="GE10" i="12"/>
  <c r="K10" i="12" s="1"/>
  <c r="CJ46" i="12"/>
  <c r="FT46" i="12"/>
  <c r="K29" i="12"/>
  <c r="DV46" i="12"/>
  <c r="AA46" i="12"/>
  <c r="E33" i="12"/>
  <c r="FT31" i="12"/>
  <c r="I31" i="12"/>
  <c r="E45" i="12"/>
  <c r="GN47" i="12"/>
  <c r="K8" i="12"/>
  <c r="FX31" i="12"/>
  <c r="FX47" i="12" s="1"/>
  <c r="FY31" i="12"/>
  <c r="EL47" i="12"/>
  <c r="C17" i="6" s="1"/>
  <c r="BC31" i="12"/>
  <c r="G31" i="12"/>
  <c r="V18" i="12"/>
  <c r="K18" i="12" s="1"/>
  <c r="V14" i="12"/>
  <c r="K14" i="12" s="1"/>
  <c r="DF31" i="12"/>
  <c r="E11" i="12"/>
  <c r="HA46" i="12"/>
  <c r="DQ46" i="12"/>
  <c r="E44" i="12"/>
  <c r="FI46" i="12"/>
  <c r="BY46" i="12"/>
  <c r="E27" i="12"/>
  <c r="BA47" i="12"/>
  <c r="E34" i="12"/>
  <c r="V34" i="12"/>
  <c r="CD46" i="12"/>
  <c r="K41" i="12"/>
  <c r="EB33" i="12"/>
  <c r="EB46" i="12" s="1"/>
  <c r="K35" i="12"/>
  <c r="E21" i="12"/>
  <c r="V20" i="12"/>
  <c r="C46" i="12"/>
  <c r="GL47" i="12"/>
  <c r="DM47" i="12"/>
  <c r="HA7" i="12"/>
  <c r="HA31" i="12" s="1"/>
  <c r="FL47" i="12"/>
  <c r="CD31" i="12"/>
  <c r="CC31" i="12"/>
  <c r="CC47" i="12" s="1"/>
  <c r="V45" i="12"/>
  <c r="CF47" i="12"/>
  <c r="CU31" i="12"/>
  <c r="H31" i="12"/>
  <c r="H47" i="12" s="1"/>
  <c r="G46" i="12"/>
  <c r="GA47" i="12"/>
  <c r="K19" i="12"/>
  <c r="BU47" i="12"/>
  <c r="K11" i="12"/>
  <c r="CJ7" i="12"/>
  <c r="CJ31" i="12" s="1"/>
  <c r="AR31" i="12"/>
  <c r="C31" i="12"/>
  <c r="GE24" i="12"/>
  <c r="K24" i="12" s="1"/>
  <c r="E16" i="12"/>
  <c r="U47" i="12"/>
  <c r="C6" i="6" s="1"/>
  <c r="F382" i="2"/>
  <c r="F437" i="2" s="1"/>
  <c r="F488" i="2" s="1"/>
  <c r="GH5" i="9" s="1"/>
  <c r="E382" i="2"/>
  <c r="I371" i="2"/>
  <c r="I372" i="2"/>
  <c r="I393" i="2"/>
  <c r="G273" i="2"/>
  <c r="F372" i="2"/>
  <c r="F427" i="2" s="1"/>
  <c r="F478" i="2" s="1"/>
  <c r="BA5" i="9" s="1"/>
  <c r="E368" i="2"/>
  <c r="I394" i="2"/>
  <c r="I384" i="2"/>
  <c r="I439" i="2" s="1"/>
  <c r="I490" i="2" s="1"/>
  <c r="R7" i="10" s="1"/>
  <c r="H121" i="2"/>
  <c r="H122" i="2"/>
  <c r="H279" i="2" s="1"/>
  <c r="H120" i="2"/>
  <c r="H277" i="2" s="1"/>
  <c r="H124" i="2"/>
  <c r="H281" i="2" s="1"/>
  <c r="J269" i="2"/>
  <c r="H125" i="2"/>
  <c r="H282" i="2" s="1"/>
  <c r="H22" i="2"/>
  <c r="I279" i="2"/>
  <c r="I381" i="2"/>
  <c r="I377" i="2"/>
  <c r="I271" i="2"/>
  <c r="I373" i="2"/>
  <c r="I369" i="2"/>
  <c r="I136" i="2"/>
  <c r="I33" i="2"/>
  <c r="E274" i="2"/>
  <c r="I392" i="2"/>
  <c r="J416" i="2"/>
  <c r="J414" i="2"/>
  <c r="J413" i="2"/>
  <c r="J400" i="2"/>
  <c r="J394" i="2"/>
  <c r="J392" i="2"/>
  <c r="J382" i="2"/>
  <c r="J380" i="2"/>
  <c r="J383" i="2"/>
  <c r="J379" i="2"/>
  <c r="J314" i="2"/>
  <c r="J411" i="2"/>
  <c r="J376" i="2"/>
  <c r="J372" i="2"/>
  <c r="J368" i="2"/>
  <c r="J311" i="2"/>
  <c r="J303" i="2"/>
  <c r="J407" i="2"/>
  <c r="J391" i="2"/>
  <c r="J374" i="2"/>
  <c r="J370" i="2"/>
  <c r="J298" i="2"/>
  <c r="J373" i="2"/>
  <c r="J312" i="2"/>
  <c r="J305" i="2"/>
  <c r="J381" i="2"/>
  <c r="J375" i="2"/>
  <c r="J405" i="2"/>
  <c r="J377" i="2"/>
  <c r="J369" i="2"/>
  <c r="J393" i="2"/>
  <c r="J371" i="2"/>
  <c r="J309" i="2"/>
  <c r="K4" i="2"/>
  <c r="K274" i="2" s="1"/>
  <c r="J266" i="2"/>
  <c r="J270" i="2"/>
  <c r="J271" i="2"/>
  <c r="J273" i="2"/>
  <c r="J268" i="2"/>
  <c r="J280" i="2"/>
  <c r="J281" i="2"/>
  <c r="J278" i="2"/>
  <c r="J291" i="2"/>
  <c r="J274" i="2"/>
  <c r="J275" i="2"/>
  <c r="J290" i="2"/>
  <c r="J277" i="2"/>
  <c r="J434" i="2" s="1"/>
  <c r="J485" i="2" s="1"/>
  <c r="FH5" i="9" s="1"/>
  <c r="J289" i="2"/>
  <c r="J272" i="2"/>
  <c r="O5" i="11"/>
  <c r="O5" i="9"/>
  <c r="E5" i="11"/>
  <c r="E5" i="9"/>
  <c r="E135" i="2"/>
  <c r="E32" i="2"/>
  <c r="K268" i="2"/>
  <c r="J279" i="2"/>
  <c r="H421" i="2"/>
  <c r="H422" i="2"/>
  <c r="I422" i="2"/>
  <c r="I421" i="2"/>
  <c r="I437" i="2" s="1"/>
  <c r="I488" i="2" s="1"/>
  <c r="GK5" i="9" s="1"/>
  <c r="G371" i="2"/>
  <c r="G375" i="2"/>
  <c r="E381" i="2"/>
  <c r="I126" i="2"/>
  <c r="I23" i="2"/>
  <c r="G268" i="2"/>
  <c r="D438" i="2"/>
  <c r="D489" i="2" s="1"/>
  <c r="F435" i="2"/>
  <c r="F486" i="2" s="1"/>
  <c r="FN5" i="9" s="1"/>
  <c r="D422" i="2"/>
  <c r="D421" i="2"/>
  <c r="D430" i="2" s="1"/>
  <c r="D481" i="2" s="1"/>
  <c r="CU5" i="9" s="1"/>
  <c r="D135" i="2"/>
  <c r="D32" i="2"/>
  <c r="F126" i="2"/>
  <c r="J125" i="2"/>
  <c r="J282" i="2" s="1"/>
  <c r="J22" i="2"/>
  <c r="G368" i="2"/>
  <c r="G372" i="2"/>
  <c r="G376" i="2"/>
  <c r="K267" i="2"/>
  <c r="G267" i="2"/>
  <c r="I379" i="2"/>
  <c r="I434" i="2" s="1"/>
  <c r="I485" i="2" s="1"/>
  <c r="FG5" i="9" s="1"/>
  <c r="I368" i="2"/>
  <c r="I423" i="2" s="1"/>
  <c r="I474" i="2" s="1"/>
  <c r="I376" i="2"/>
  <c r="J292" i="2"/>
  <c r="G266" i="2"/>
  <c r="G276" i="2"/>
  <c r="E375" i="2"/>
  <c r="G271" i="2"/>
  <c r="I383" i="2"/>
  <c r="J136" i="2"/>
  <c r="J293" i="2" s="1"/>
  <c r="J33" i="2"/>
  <c r="G269" i="2"/>
  <c r="H416" i="2"/>
  <c r="H411" i="2"/>
  <c r="H407" i="2"/>
  <c r="H405" i="2"/>
  <c r="H393" i="2"/>
  <c r="H391" i="2"/>
  <c r="H379" i="2"/>
  <c r="H314" i="2"/>
  <c r="H414" i="2"/>
  <c r="H375" i="2"/>
  <c r="H371" i="2"/>
  <c r="H305" i="2"/>
  <c r="H298" i="2"/>
  <c r="H413" i="2"/>
  <c r="H380" i="2"/>
  <c r="H377" i="2"/>
  <c r="H432" i="2" s="1"/>
  <c r="H483" i="2" s="1"/>
  <c r="EA5" i="9" s="1"/>
  <c r="H373" i="2"/>
  <c r="H369" i="2"/>
  <c r="H424" i="2" s="1"/>
  <c r="H475" i="2" s="1"/>
  <c r="H309" i="2"/>
  <c r="H392" i="2"/>
  <c r="H376" i="2"/>
  <c r="H368" i="2"/>
  <c r="H378" i="2"/>
  <c r="H370" i="2"/>
  <c r="H425" i="2" s="1"/>
  <c r="H476" i="2" s="1"/>
  <c r="AA5" i="9" s="1"/>
  <c r="H312" i="2"/>
  <c r="H303" i="2"/>
  <c r="H400" i="2"/>
  <c r="H372" i="2"/>
  <c r="H427" i="2" s="1"/>
  <c r="H478" i="2" s="1"/>
  <c r="BC5" i="9" s="1"/>
  <c r="H374" i="2"/>
  <c r="H311" i="2"/>
  <c r="D392" i="2"/>
  <c r="F134" i="2"/>
  <c r="F31" i="2"/>
  <c r="D22" i="2"/>
  <c r="D125" i="2"/>
  <c r="G369" i="2"/>
  <c r="G373" i="2"/>
  <c r="G377" i="2"/>
  <c r="K266" i="2"/>
  <c r="E380" i="2"/>
  <c r="H278" i="2"/>
  <c r="E421" i="2"/>
  <c r="I370" i="2"/>
  <c r="I425" i="2" s="1"/>
  <c r="I476" i="2" s="1"/>
  <c r="AB5" i="9" s="1"/>
  <c r="I378" i="2"/>
  <c r="G274" i="2"/>
  <c r="H135" i="2"/>
  <c r="H292" i="2" s="1"/>
  <c r="H32" i="2"/>
  <c r="D425" i="2" l="1"/>
  <c r="D476" i="2" s="1"/>
  <c r="W5" i="9" s="1"/>
  <c r="E436" i="2"/>
  <c r="E487" i="2" s="1"/>
  <c r="FW5" i="9" s="1"/>
  <c r="E423" i="2"/>
  <c r="E474" i="2" s="1"/>
  <c r="HH24" i="9"/>
  <c r="HJ24" i="9"/>
  <c r="F271" i="2"/>
  <c r="F373" i="2"/>
  <c r="F273" i="2"/>
  <c r="F375" i="2"/>
  <c r="F430" i="2" s="1"/>
  <c r="F481" i="2" s="1"/>
  <c r="CW5" i="9" s="1"/>
  <c r="E270" i="2"/>
  <c r="E427" i="2" s="1"/>
  <c r="E478" i="2" s="1"/>
  <c r="AZ5" i="9" s="1"/>
  <c r="E372" i="2"/>
  <c r="F384" i="2"/>
  <c r="F439" i="2" s="1"/>
  <c r="F490" i="2" s="1"/>
  <c r="O7" i="10" s="1"/>
  <c r="H429" i="2"/>
  <c r="H480" i="2" s="1"/>
  <c r="CK5" i="9" s="1"/>
  <c r="H431" i="2"/>
  <c r="H482" i="2" s="1"/>
  <c r="DM5" i="9" s="1"/>
  <c r="H428" i="2"/>
  <c r="H479" i="2" s="1"/>
  <c r="BT5" i="9" s="1"/>
  <c r="H382" i="2"/>
  <c r="H383" i="2"/>
  <c r="H438" i="2" s="1"/>
  <c r="H489" i="2" s="1"/>
  <c r="I375" i="2"/>
  <c r="I430" i="2" s="1"/>
  <c r="I481" i="2" s="1"/>
  <c r="CZ5" i="9" s="1"/>
  <c r="K275" i="2"/>
  <c r="K276" i="2"/>
  <c r="K270" i="2"/>
  <c r="E371" i="2"/>
  <c r="E426" i="2" s="1"/>
  <c r="E477" i="2" s="1"/>
  <c r="AL5" i="9" s="1"/>
  <c r="I448" i="2"/>
  <c r="I499" i="2" s="1"/>
  <c r="CU7" i="10" s="1"/>
  <c r="E281" i="2"/>
  <c r="E383" i="2"/>
  <c r="HN24" i="9"/>
  <c r="E267" i="2"/>
  <c r="E369" i="2"/>
  <c r="E275" i="2"/>
  <c r="E377" i="2"/>
  <c r="E272" i="2"/>
  <c r="E429" i="2" s="1"/>
  <c r="E480" i="2" s="1"/>
  <c r="CH5" i="9" s="1"/>
  <c r="E374" i="2"/>
  <c r="E125" i="2"/>
  <c r="E22" i="2"/>
  <c r="I272" i="2"/>
  <c r="I429" i="2" s="1"/>
  <c r="I480" i="2" s="1"/>
  <c r="CL5" i="9" s="1"/>
  <c r="I374" i="2"/>
  <c r="E434" i="2"/>
  <c r="E485" i="2" s="1"/>
  <c r="FC5" i="9" s="1"/>
  <c r="FK15" i="9" s="1"/>
  <c r="K272" i="2"/>
  <c r="D447" i="2"/>
  <c r="D498" i="2" s="1"/>
  <c r="CG7" i="10" s="1"/>
  <c r="H433" i="2"/>
  <c r="H484" i="2" s="1"/>
  <c r="EO5" i="9" s="1"/>
  <c r="H426" i="2"/>
  <c r="H477" i="2" s="1"/>
  <c r="AO5" i="9" s="1"/>
  <c r="H448" i="2"/>
  <c r="H499" i="2" s="1"/>
  <c r="CT7" i="10" s="1"/>
  <c r="K269" i="2"/>
  <c r="K273" i="2"/>
  <c r="J276" i="2"/>
  <c r="HR6" i="9"/>
  <c r="HR24" i="9" s="1"/>
  <c r="E271" i="2"/>
  <c r="E373" i="2"/>
  <c r="E268" i="2"/>
  <c r="E425" i="2" s="1"/>
  <c r="E476" i="2" s="1"/>
  <c r="X5" i="9" s="1"/>
  <c r="E370" i="2"/>
  <c r="E276" i="2"/>
  <c r="E433" i="2" s="1"/>
  <c r="E484" i="2" s="1"/>
  <c r="EL5" i="9" s="1"/>
  <c r="E378" i="2"/>
  <c r="DF47" i="12"/>
  <c r="D14" i="6" s="1"/>
  <c r="HT14" i="9" s="1"/>
  <c r="I47" i="12"/>
  <c r="K44" i="12"/>
  <c r="GJ47" i="12"/>
  <c r="P47" i="12"/>
  <c r="FY47" i="12"/>
  <c r="EM47" i="12"/>
  <c r="D17" i="6" s="1"/>
  <c r="HT17" i="9" s="1"/>
  <c r="C24" i="6"/>
  <c r="ER47" i="12"/>
  <c r="K45" i="12"/>
  <c r="K42" i="12"/>
  <c r="BH47" i="12"/>
  <c r="J47" i="12"/>
  <c r="AG47" i="12"/>
  <c r="D7" i="6" s="1"/>
  <c r="HT7" i="9" s="1"/>
  <c r="DQ47" i="12"/>
  <c r="D15" i="6" s="1"/>
  <c r="HT15" i="9" s="1"/>
  <c r="CU47" i="12"/>
  <c r="D13" i="6" s="1"/>
  <c r="HT13" i="9" s="1"/>
  <c r="EB47" i="12"/>
  <c r="D16" i="6" s="1"/>
  <c r="HT16" i="9" s="1"/>
  <c r="FI47" i="12"/>
  <c r="D19" i="6" s="1"/>
  <c r="HT19" i="9" s="1"/>
  <c r="BC47" i="12"/>
  <c r="D9" i="6" s="1"/>
  <c r="HT9" i="9" s="1"/>
  <c r="BY47" i="12"/>
  <c r="D11" i="6" s="1"/>
  <c r="HT11" i="9" s="1"/>
  <c r="K20" i="12"/>
  <c r="K12" i="12"/>
  <c r="DV47" i="12"/>
  <c r="GE31" i="12"/>
  <c r="GE47" i="12" s="1"/>
  <c r="D21" i="6" s="1"/>
  <c r="HT21" i="9" s="1"/>
  <c r="BN31" i="12"/>
  <c r="GU47" i="12"/>
  <c r="AR47" i="12"/>
  <c r="D8" i="6" s="1"/>
  <c r="HT8" i="9" s="1"/>
  <c r="E46" i="12"/>
  <c r="GP47" i="12"/>
  <c r="D22" i="6" s="1"/>
  <c r="HT22" i="9" s="1"/>
  <c r="CJ47" i="12"/>
  <c r="D12" i="6" s="1"/>
  <c r="HT12" i="9" s="1"/>
  <c r="CD47" i="12"/>
  <c r="K34" i="12"/>
  <c r="V46" i="12"/>
  <c r="K22" i="12"/>
  <c r="AA47" i="12"/>
  <c r="EX47" i="12"/>
  <c r="D18" i="6" s="1"/>
  <c r="HT18" i="9" s="1"/>
  <c r="G47" i="12"/>
  <c r="V31" i="12"/>
  <c r="K7" i="12"/>
  <c r="E31" i="12"/>
  <c r="E47" i="12" s="1"/>
  <c r="K33" i="12"/>
  <c r="C47" i="12"/>
  <c r="HA47" i="12"/>
  <c r="D23" i="6" s="1"/>
  <c r="HT23" i="9" s="1"/>
  <c r="FT47" i="12"/>
  <c r="D20" i="6" s="1"/>
  <c r="HT20" i="9" s="1"/>
  <c r="BN47" i="12"/>
  <c r="D10" i="6" s="1"/>
  <c r="HT10" i="9" s="1"/>
  <c r="H434" i="2"/>
  <c r="H485" i="2" s="1"/>
  <c r="FF5" i="9" s="1"/>
  <c r="FK19" i="9" s="1"/>
  <c r="I426" i="2"/>
  <c r="I477" i="2" s="1"/>
  <c r="AP5" i="9" s="1"/>
  <c r="D433" i="2"/>
  <c r="D484" i="2" s="1"/>
  <c r="EK5" i="9" s="1"/>
  <c r="D436" i="2"/>
  <c r="D487" i="2" s="1"/>
  <c r="FV5" i="9" s="1"/>
  <c r="D426" i="2"/>
  <c r="D477" i="2" s="1"/>
  <c r="AK5" i="9" s="1"/>
  <c r="E447" i="2"/>
  <c r="E498" i="2" s="1"/>
  <c r="CH7" i="10" s="1"/>
  <c r="H381" i="2"/>
  <c r="H436" i="2" s="1"/>
  <c r="H487" i="2" s="1"/>
  <c r="FZ5" i="9" s="1"/>
  <c r="E430" i="2"/>
  <c r="E481" i="2" s="1"/>
  <c r="CV5" i="9" s="1"/>
  <c r="I431" i="2"/>
  <c r="I482" i="2" s="1"/>
  <c r="DN5" i="9" s="1"/>
  <c r="I435" i="2"/>
  <c r="I486" i="2" s="1"/>
  <c r="FQ5" i="9" s="1"/>
  <c r="D437" i="2"/>
  <c r="D488" i="2" s="1"/>
  <c r="GF5" i="9" s="1"/>
  <c r="D432" i="2"/>
  <c r="D483" i="2" s="1"/>
  <c r="DW5" i="9" s="1"/>
  <c r="D434" i="2"/>
  <c r="D485" i="2" s="1"/>
  <c r="FB5" i="9" s="1"/>
  <c r="I433" i="2"/>
  <c r="I484" i="2" s="1"/>
  <c r="EP5" i="9" s="1"/>
  <c r="E435" i="2"/>
  <c r="E486" i="2" s="1"/>
  <c r="FM5" i="9" s="1"/>
  <c r="H394" i="2"/>
  <c r="H449" i="2" s="1"/>
  <c r="H500" i="2" s="1"/>
  <c r="DC7" i="10" s="1"/>
  <c r="D448" i="2"/>
  <c r="D499" i="2" s="1"/>
  <c r="CP7" i="10" s="1"/>
  <c r="I438" i="2"/>
  <c r="I489" i="2" s="1"/>
  <c r="I427" i="2"/>
  <c r="I478" i="2" s="1"/>
  <c r="BD5" i="9" s="1"/>
  <c r="D423" i="2"/>
  <c r="D474" i="2" s="1"/>
  <c r="C5" i="9" s="1"/>
  <c r="D427" i="2"/>
  <c r="D478" i="2" s="1"/>
  <c r="AY5" i="9" s="1"/>
  <c r="I449" i="2"/>
  <c r="I500" i="2" s="1"/>
  <c r="DD7" i="10" s="1"/>
  <c r="H430" i="2"/>
  <c r="H481" i="2" s="1"/>
  <c r="CY5" i="9" s="1"/>
  <c r="D424" i="2"/>
  <c r="D475" i="2" s="1"/>
  <c r="M5" i="11" s="1"/>
  <c r="Q5" i="11"/>
  <c r="Q5" i="9"/>
  <c r="H136" i="2"/>
  <c r="H33" i="2"/>
  <c r="D282" i="2"/>
  <c r="D384" i="2"/>
  <c r="G5" i="11"/>
  <c r="G5" i="9"/>
  <c r="M5" i="9"/>
  <c r="H126" i="2"/>
  <c r="H23" i="2"/>
  <c r="F283" i="2"/>
  <c r="F385" i="2"/>
  <c r="H437" i="2"/>
  <c r="H488" i="2" s="1"/>
  <c r="GJ5" i="9" s="1"/>
  <c r="J422" i="2"/>
  <c r="J421" i="2"/>
  <c r="J448" i="2" s="1"/>
  <c r="J499" i="2" s="1"/>
  <c r="CV7" i="10" s="1"/>
  <c r="J395" i="2"/>
  <c r="E431" i="2"/>
  <c r="E482" i="2" s="1"/>
  <c r="DJ5" i="9" s="1"/>
  <c r="I428" i="2"/>
  <c r="I479" i="2" s="1"/>
  <c r="BU5" i="9" s="1"/>
  <c r="FK16" i="9"/>
  <c r="FK7" i="9"/>
  <c r="H435" i="2"/>
  <c r="H486" i="2" s="1"/>
  <c r="FP5" i="9" s="1"/>
  <c r="F135" i="2"/>
  <c r="F32" i="2"/>
  <c r="H384" i="2"/>
  <c r="H439" i="2" s="1"/>
  <c r="H490" i="2" s="1"/>
  <c r="G433" i="2"/>
  <c r="G484" i="2" s="1"/>
  <c r="EN5" i="9" s="1"/>
  <c r="H447" i="2"/>
  <c r="H498" i="2" s="1"/>
  <c r="CK7" i="10" s="1"/>
  <c r="F127" i="2"/>
  <c r="F24" i="2"/>
  <c r="D429" i="2"/>
  <c r="D480" i="2" s="1"/>
  <c r="CG5" i="9" s="1"/>
  <c r="I24" i="2"/>
  <c r="I127" i="2"/>
  <c r="E136" i="2"/>
  <c r="E33" i="2"/>
  <c r="J438" i="2"/>
  <c r="J489" i="2" s="1"/>
  <c r="K378" i="2"/>
  <c r="K433" i="2" s="1"/>
  <c r="K484" i="2" s="1"/>
  <c r="ER5" i="9" s="1"/>
  <c r="K377" i="2"/>
  <c r="K376" i="2"/>
  <c r="K375" i="2"/>
  <c r="K374" i="2"/>
  <c r="K429" i="2" s="1"/>
  <c r="K480" i="2" s="1"/>
  <c r="CN5" i="9" s="1"/>
  <c r="K373" i="2"/>
  <c r="K372" i="2"/>
  <c r="K371" i="2"/>
  <c r="K426" i="2" s="1"/>
  <c r="K477" i="2" s="1"/>
  <c r="AR5" i="9" s="1"/>
  <c r="K370" i="2"/>
  <c r="K425" i="2" s="1"/>
  <c r="K476" i="2" s="1"/>
  <c r="AD5" i="9" s="1"/>
  <c r="K369" i="2"/>
  <c r="K368" i="2"/>
  <c r="I447" i="2"/>
  <c r="I498" i="2" s="1"/>
  <c r="CL7" i="10" s="1"/>
  <c r="I137" i="2"/>
  <c r="I34" i="2"/>
  <c r="D428" i="2"/>
  <c r="D479" i="2" s="1"/>
  <c r="BP5" i="9" s="1"/>
  <c r="K271" i="2"/>
  <c r="D435" i="2"/>
  <c r="D486" i="2" s="1"/>
  <c r="FL5" i="9" s="1"/>
  <c r="K421" i="2"/>
  <c r="D292" i="2"/>
  <c r="D394" i="2"/>
  <c r="H5" i="9"/>
  <c r="H5" i="11"/>
  <c r="D5" i="9"/>
  <c r="D5" i="11"/>
  <c r="D126" i="2"/>
  <c r="D23" i="2"/>
  <c r="C5" i="11"/>
  <c r="E428" i="2"/>
  <c r="E479" i="2" s="1"/>
  <c r="BQ5" i="9" s="1"/>
  <c r="E448" i="2"/>
  <c r="E499" i="2" s="1"/>
  <c r="CQ7" i="10" s="1"/>
  <c r="F291" i="2"/>
  <c r="F393" i="2"/>
  <c r="J137" i="2"/>
  <c r="J34" i="2"/>
  <c r="G421" i="2"/>
  <c r="G430" i="2" s="1"/>
  <c r="G481" i="2" s="1"/>
  <c r="CX5" i="9" s="1"/>
  <c r="E437" i="2"/>
  <c r="E488" i="2" s="1"/>
  <c r="GG5" i="9" s="1"/>
  <c r="J126" i="2"/>
  <c r="J23" i="2"/>
  <c r="D136" i="2"/>
  <c r="D33" i="2"/>
  <c r="D431" i="2"/>
  <c r="D482" i="2" s="1"/>
  <c r="DI5" i="9" s="1"/>
  <c r="I283" i="2"/>
  <c r="I385" i="2"/>
  <c r="E292" i="2"/>
  <c r="E394" i="2"/>
  <c r="E424" i="2"/>
  <c r="E475" i="2" s="1"/>
  <c r="J384" i="2"/>
  <c r="J439" i="2" s="1"/>
  <c r="J490" i="2" s="1"/>
  <c r="S7" i="10" s="1"/>
  <c r="I293" i="2"/>
  <c r="I395" i="2"/>
  <c r="I424" i="2"/>
  <c r="I475" i="2" s="1"/>
  <c r="I432" i="2"/>
  <c r="I483" i="2" s="1"/>
  <c r="EB5" i="9" s="1"/>
  <c r="I436" i="2"/>
  <c r="I487" i="2" s="1"/>
  <c r="GA5" i="9" s="1"/>
  <c r="E438" i="2" l="1"/>
  <c r="E489" i="2" s="1"/>
  <c r="E126" i="2"/>
  <c r="E23" i="2"/>
  <c r="D439" i="2"/>
  <c r="D490" i="2" s="1"/>
  <c r="M7" i="10" s="1"/>
  <c r="E282" i="2"/>
  <c r="E384" i="2"/>
  <c r="E432" i="2"/>
  <c r="E483" i="2" s="1"/>
  <c r="DX5" i="9" s="1"/>
  <c r="E449" i="2"/>
  <c r="E500" i="2" s="1"/>
  <c r="CZ7" i="10" s="1"/>
  <c r="J425" i="2"/>
  <c r="J476" i="2" s="1"/>
  <c r="AC5" i="9" s="1"/>
  <c r="D449" i="2"/>
  <c r="D500" i="2" s="1"/>
  <c r="CY7" i="10" s="1"/>
  <c r="K423" i="2"/>
  <c r="K474" i="2" s="1"/>
  <c r="J5" i="9" s="1"/>
  <c r="K427" i="2"/>
  <c r="K478" i="2" s="1"/>
  <c r="BF5" i="9" s="1"/>
  <c r="K431" i="2"/>
  <c r="K482" i="2" s="1"/>
  <c r="DP5" i="9" s="1"/>
  <c r="FK21" i="9"/>
  <c r="FK9" i="9"/>
  <c r="FK11" i="9"/>
  <c r="FK22" i="9"/>
  <c r="FK6" i="9"/>
  <c r="J428" i="2"/>
  <c r="J479" i="2" s="1"/>
  <c r="BV5" i="9" s="1"/>
  <c r="K432" i="2"/>
  <c r="K483" i="2" s="1"/>
  <c r="ED5" i="9" s="1"/>
  <c r="FK8" i="9"/>
  <c r="F428" i="2"/>
  <c r="F479" i="2" s="1"/>
  <c r="BR5" i="9" s="1"/>
  <c r="V47" i="12"/>
  <c r="D6" i="6" s="1"/>
  <c r="K46" i="12"/>
  <c r="K31" i="12"/>
  <c r="J426" i="2"/>
  <c r="J477" i="2" s="1"/>
  <c r="AQ5" i="9" s="1"/>
  <c r="J429" i="2"/>
  <c r="J480" i="2" s="1"/>
  <c r="CM5" i="9" s="1"/>
  <c r="G426" i="2"/>
  <c r="G477" i="2" s="1"/>
  <c r="AN5" i="9" s="1"/>
  <c r="AT15" i="9" s="1"/>
  <c r="F440" i="2"/>
  <c r="F491" i="2" s="1"/>
  <c r="X7" i="10" s="1"/>
  <c r="G423" i="2"/>
  <c r="G474" i="2" s="1"/>
  <c r="F5" i="11" s="1"/>
  <c r="F448" i="2"/>
  <c r="F499" i="2" s="1"/>
  <c r="CR7" i="10" s="1"/>
  <c r="CX12" i="10" s="1"/>
  <c r="J433" i="2"/>
  <c r="J484" i="2" s="1"/>
  <c r="EQ5" i="9" s="1"/>
  <c r="ET8" i="9" s="1"/>
  <c r="K430" i="2"/>
  <c r="K481" i="2" s="1"/>
  <c r="DB5" i="9" s="1"/>
  <c r="FK10" i="9"/>
  <c r="FK23" i="9"/>
  <c r="FK17" i="9"/>
  <c r="FK14" i="9"/>
  <c r="J423" i="2"/>
  <c r="J474" i="2" s="1"/>
  <c r="I5" i="9" s="1"/>
  <c r="J437" i="2"/>
  <c r="J488" i="2" s="1"/>
  <c r="GL5" i="9" s="1"/>
  <c r="GO12" i="9" s="1"/>
  <c r="J449" i="2"/>
  <c r="J500" i="2" s="1"/>
  <c r="DE7" i="10" s="1"/>
  <c r="FK20" i="9"/>
  <c r="FK13" i="9"/>
  <c r="FK12" i="9"/>
  <c r="FK18" i="9"/>
  <c r="J427" i="2"/>
  <c r="J478" i="2" s="1"/>
  <c r="BE5" i="9" s="1"/>
  <c r="ET12" i="9"/>
  <c r="CX22" i="10"/>
  <c r="AT12" i="9"/>
  <c r="J5" i="11"/>
  <c r="CX25" i="10"/>
  <c r="ET23" i="9"/>
  <c r="AT10" i="9"/>
  <c r="D293" i="2"/>
  <c r="D395" i="2"/>
  <c r="J294" i="2"/>
  <c r="J396" i="2"/>
  <c r="ET20" i="9"/>
  <c r="J283" i="2"/>
  <c r="J385" i="2"/>
  <c r="F5" i="9"/>
  <c r="AT13" i="9"/>
  <c r="CX16" i="10"/>
  <c r="D283" i="2"/>
  <c r="D385" i="2"/>
  <c r="ET18" i="9"/>
  <c r="E293" i="2"/>
  <c r="E450" i="2" s="1"/>
  <c r="E501" i="2" s="1"/>
  <c r="DI7" i="10" s="1"/>
  <c r="E395" i="2"/>
  <c r="I128" i="2"/>
  <c r="I25" i="2"/>
  <c r="H127" i="2"/>
  <c r="H24" i="2"/>
  <c r="GO20" i="9"/>
  <c r="G432" i="2"/>
  <c r="G483" i="2" s="1"/>
  <c r="DZ5" i="9" s="1"/>
  <c r="I450" i="2"/>
  <c r="I501" i="2" s="1"/>
  <c r="DM7" i="10" s="1"/>
  <c r="J431" i="2"/>
  <c r="J482" i="2" s="1"/>
  <c r="DO5" i="9" s="1"/>
  <c r="J436" i="2"/>
  <c r="J487" i="2" s="1"/>
  <c r="GB5" i="9" s="1"/>
  <c r="GE18" i="9" s="1"/>
  <c r="D137" i="2"/>
  <c r="D34" i="2"/>
  <c r="K424" i="2"/>
  <c r="K475" i="2" s="1"/>
  <c r="J138" i="2"/>
  <c r="J35" i="2"/>
  <c r="AT6" i="9"/>
  <c r="AT7" i="9"/>
  <c r="AT20" i="9"/>
  <c r="CX10" i="10"/>
  <c r="GE13" i="9"/>
  <c r="ET10" i="9"/>
  <c r="ET16" i="9"/>
  <c r="ET15" i="9"/>
  <c r="I138" i="2"/>
  <c r="I35" i="2"/>
  <c r="J432" i="2"/>
  <c r="J483" i="2" s="1"/>
  <c r="EC5" i="9" s="1"/>
  <c r="G424" i="2"/>
  <c r="G475" i="2" s="1"/>
  <c r="G431" i="2"/>
  <c r="G482" i="2" s="1"/>
  <c r="DL5" i="9" s="1"/>
  <c r="H283" i="2"/>
  <c r="H385" i="2"/>
  <c r="GO17" i="9"/>
  <c r="GO15" i="9"/>
  <c r="H137" i="2"/>
  <c r="H34" i="2"/>
  <c r="J424" i="2"/>
  <c r="J475" i="2" s="1"/>
  <c r="N5" i="9"/>
  <c r="N5" i="11"/>
  <c r="ET22" i="9"/>
  <c r="I294" i="2"/>
  <c r="I396" i="2"/>
  <c r="F128" i="2"/>
  <c r="F25" i="2"/>
  <c r="F136" i="2"/>
  <c r="F33" i="2"/>
  <c r="GO11" i="9"/>
  <c r="H293" i="2"/>
  <c r="H395" i="2"/>
  <c r="R5" i="9"/>
  <c r="R5" i="11"/>
  <c r="I440" i="2"/>
  <c r="I491" i="2" s="1"/>
  <c r="AA7" i="10" s="1"/>
  <c r="J127" i="2"/>
  <c r="J24" i="2"/>
  <c r="G429" i="2"/>
  <c r="G480" i="2" s="1"/>
  <c r="CJ5" i="9" s="1"/>
  <c r="CP15" i="9" s="1"/>
  <c r="G427" i="2"/>
  <c r="G478" i="2" s="1"/>
  <c r="BB5" i="9" s="1"/>
  <c r="AT11" i="9"/>
  <c r="AT18" i="9"/>
  <c r="J447" i="2"/>
  <c r="J498" i="2" s="1"/>
  <c r="CM7" i="10" s="1"/>
  <c r="CO25" i="10" s="1"/>
  <c r="CX20" i="10"/>
  <c r="D24" i="2"/>
  <c r="D127" i="2"/>
  <c r="ET6" i="9"/>
  <c r="J450" i="2"/>
  <c r="J501" i="2" s="1"/>
  <c r="DN7" i="10" s="1"/>
  <c r="K428" i="2"/>
  <c r="K479" i="2" s="1"/>
  <c r="BW5" i="9" s="1"/>
  <c r="J430" i="2"/>
  <c r="J481" i="2" s="1"/>
  <c r="DA5" i="9" s="1"/>
  <c r="DD8" i="9" s="1"/>
  <c r="E137" i="2"/>
  <c r="E34" i="2"/>
  <c r="I284" i="2"/>
  <c r="I386" i="2"/>
  <c r="F284" i="2"/>
  <c r="F386" i="2"/>
  <c r="G428" i="2"/>
  <c r="G479" i="2" s="1"/>
  <c r="BS5" i="9" s="1"/>
  <c r="F292" i="2"/>
  <c r="F394" i="2"/>
  <c r="J435" i="2"/>
  <c r="J486" i="2" s="1"/>
  <c r="FR5" i="9" s="1"/>
  <c r="FU15" i="9" s="1"/>
  <c r="GO9" i="9"/>
  <c r="G425" i="2"/>
  <c r="G476" i="2" s="1"/>
  <c r="Z5" i="9" s="1"/>
  <c r="AF17" i="9" s="1"/>
  <c r="E439" i="2" l="1"/>
  <c r="E490" i="2" s="1"/>
  <c r="F449" i="2"/>
  <c r="F500" i="2" s="1"/>
  <c r="DA7" i="10" s="1"/>
  <c r="DG16" i="10" s="1"/>
  <c r="CO17" i="10"/>
  <c r="ET21" i="9"/>
  <c r="AT23" i="9"/>
  <c r="I5" i="11"/>
  <c r="L11" i="11" s="1"/>
  <c r="ET11" i="9"/>
  <c r="ET19" i="9"/>
  <c r="GE7" i="9"/>
  <c r="AT17" i="9"/>
  <c r="ET7" i="9"/>
  <c r="AT14" i="9"/>
  <c r="ET13" i="9"/>
  <c r="AT22" i="9"/>
  <c r="L15" i="9"/>
  <c r="FK24" i="9"/>
  <c r="FK25" i="9" s="1"/>
  <c r="L7" i="11"/>
  <c r="E24" i="2"/>
  <c r="E127" i="2"/>
  <c r="BY12" i="9"/>
  <c r="ET9" i="9"/>
  <c r="DR7" i="9"/>
  <c r="ET14" i="9"/>
  <c r="AT16" i="9"/>
  <c r="ET17" i="9"/>
  <c r="AT19" i="9"/>
  <c r="AT8" i="9"/>
  <c r="E283" i="2"/>
  <c r="E385" i="2"/>
  <c r="HT6" i="9"/>
  <c r="HT24" i="9" s="1"/>
  <c r="HT25" i="9" s="1"/>
  <c r="D24" i="6"/>
  <c r="E24" i="6" s="1"/>
  <c r="K47" i="12"/>
  <c r="L22" i="9"/>
  <c r="L12" i="9"/>
  <c r="L13" i="9"/>
  <c r="L7" i="9"/>
  <c r="BY14" i="9"/>
  <c r="BY19" i="9"/>
  <c r="L10" i="9"/>
  <c r="GO6" i="9"/>
  <c r="I451" i="2"/>
  <c r="I502" i="2" s="1"/>
  <c r="DV7" i="10" s="1"/>
  <c r="GO19" i="9"/>
  <c r="CX17" i="10"/>
  <c r="CO18" i="10"/>
  <c r="GO7" i="9"/>
  <c r="BY6" i="9"/>
  <c r="BY8" i="9"/>
  <c r="CX15" i="10"/>
  <c r="GE11" i="9"/>
  <c r="CX21" i="10"/>
  <c r="CO8" i="10"/>
  <c r="GO21" i="9"/>
  <c r="L16" i="9"/>
  <c r="L20" i="9"/>
  <c r="L8" i="9"/>
  <c r="L18" i="9"/>
  <c r="GO18" i="9"/>
  <c r="CO21" i="10"/>
  <c r="GO16" i="9"/>
  <c r="H440" i="2"/>
  <c r="H491" i="2" s="1"/>
  <c r="Z7" i="10" s="1"/>
  <c r="GE22" i="9"/>
  <c r="CX14" i="10"/>
  <c r="DR16" i="9"/>
  <c r="CO12" i="10"/>
  <c r="GO8" i="9"/>
  <c r="BY16" i="9"/>
  <c r="BY23" i="9"/>
  <c r="D440" i="2"/>
  <c r="D491" i="2" s="1"/>
  <c r="V7" i="10" s="1"/>
  <c r="CX13" i="10"/>
  <c r="AT9" i="9"/>
  <c r="AT24" i="9" s="1"/>
  <c r="AT25" i="9" s="1"/>
  <c r="AT21" i="9"/>
  <c r="CX11" i="10"/>
  <c r="CX9" i="10"/>
  <c r="CX8" i="10"/>
  <c r="CO19" i="10"/>
  <c r="BY9" i="9"/>
  <c r="CO16" i="10"/>
  <c r="CO13" i="10"/>
  <c r="CX24" i="10"/>
  <c r="L6" i="9"/>
  <c r="L21" i="9"/>
  <c r="GO23" i="9"/>
  <c r="CO22" i="10"/>
  <c r="GO14" i="9"/>
  <c r="CX19" i="10"/>
  <c r="L11" i="9"/>
  <c r="L14" i="9"/>
  <c r="L9" i="9"/>
  <c r="GO13" i="9"/>
  <c r="L6" i="11"/>
  <c r="GO22" i="9"/>
  <c r="CX18" i="10"/>
  <c r="GO10" i="9"/>
  <c r="BY10" i="9"/>
  <c r="BY20" i="9"/>
  <c r="CX23" i="10"/>
  <c r="F293" i="2"/>
  <c r="F395" i="2"/>
  <c r="FU9" i="9"/>
  <c r="FU10" i="9"/>
  <c r="P5" i="9"/>
  <c r="P5" i="11"/>
  <c r="V7" i="11" s="1"/>
  <c r="AF19" i="9"/>
  <c r="ET24" i="9"/>
  <c r="ET25" i="9" s="1"/>
  <c r="J284" i="2"/>
  <c r="J386" i="2"/>
  <c r="F285" i="2"/>
  <c r="F387" i="2"/>
  <c r="FU22" i="9"/>
  <c r="FU19" i="9"/>
  <c r="FU13" i="9"/>
  <c r="FU6" i="9"/>
  <c r="FU23" i="9"/>
  <c r="AF22" i="9"/>
  <c r="AF11" i="9"/>
  <c r="CP17" i="9"/>
  <c r="CP11" i="9"/>
  <c r="CP13" i="9"/>
  <c r="CP8" i="9"/>
  <c r="CP23" i="9"/>
  <c r="J139" i="2"/>
  <c r="J36" i="2"/>
  <c r="D294" i="2"/>
  <c r="D396" i="2"/>
  <c r="EF19" i="9"/>
  <c r="EF23" i="9"/>
  <c r="EF9" i="9"/>
  <c r="EF16" i="9"/>
  <c r="EF13" i="9"/>
  <c r="EF11" i="9"/>
  <c r="EF7" i="9"/>
  <c r="EF18" i="9"/>
  <c r="EF21" i="9"/>
  <c r="EF22" i="9"/>
  <c r="EF20" i="9"/>
  <c r="EF8" i="9"/>
  <c r="EF10" i="9"/>
  <c r="EF6" i="9"/>
  <c r="EF12" i="9"/>
  <c r="EF17" i="9"/>
  <c r="EF15" i="9"/>
  <c r="EF14" i="9"/>
  <c r="AF9" i="9"/>
  <c r="DG17" i="10"/>
  <c r="L13" i="11"/>
  <c r="DR18" i="9"/>
  <c r="DR20" i="9"/>
  <c r="DR22" i="9"/>
  <c r="DR11" i="9"/>
  <c r="DR15" i="9"/>
  <c r="AF6" i="9"/>
  <c r="DD12" i="9"/>
  <c r="DD20" i="9"/>
  <c r="DD16" i="9"/>
  <c r="DD18" i="9"/>
  <c r="AF7" i="9"/>
  <c r="I441" i="2"/>
  <c r="I492" i="2" s="1"/>
  <c r="AJ7" i="10" s="1"/>
  <c r="L17" i="9"/>
  <c r="L23" i="9"/>
  <c r="L19" i="9"/>
  <c r="CO10" i="10"/>
  <c r="CO14" i="10"/>
  <c r="CO23" i="10"/>
  <c r="CO24" i="10"/>
  <c r="CO15" i="10"/>
  <c r="BH16" i="9"/>
  <c r="BH21" i="9"/>
  <c r="BH6" i="9"/>
  <c r="BH18" i="9"/>
  <c r="BH23" i="9"/>
  <c r="BH8" i="9"/>
  <c r="BH13" i="9"/>
  <c r="BH19" i="9"/>
  <c r="BH10" i="9"/>
  <c r="BH15" i="9"/>
  <c r="BH11" i="9"/>
  <c r="BH22" i="9"/>
  <c r="BH20" i="9"/>
  <c r="BH17" i="9"/>
  <c r="BH7" i="9"/>
  <c r="BH12" i="9"/>
  <c r="BH14" i="9"/>
  <c r="BH9" i="9"/>
  <c r="H450" i="2"/>
  <c r="H501" i="2" s="1"/>
  <c r="DL7" i="10" s="1"/>
  <c r="F137" i="2"/>
  <c r="F34" i="2"/>
  <c r="FU16" i="9"/>
  <c r="FU18" i="9"/>
  <c r="FU21" i="9"/>
  <c r="FU8" i="9"/>
  <c r="CO20" i="10"/>
  <c r="S5" i="11"/>
  <c r="S5" i="9"/>
  <c r="AF18" i="9"/>
  <c r="CP10" i="9"/>
  <c r="CP6" i="9"/>
  <c r="CP21" i="9"/>
  <c r="CP16" i="9"/>
  <c r="J295" i="2"/>
  <c r="J397" i="2"/>
  <c r="GE12" i="9"/>
  <c r="GE17" i="9"/>
  <c r="GE15" i="9"/>
  <c r="GE6" i="9"/>
  <c r="GE19" i="9"/>
  <c r="GE9" i="9"/>
  <c r="GE16" i="9"/>
  <c r="GE10" i="9"/>
  <c r="GE20" i="9"/>
  <c r="GE8" i="9"/>
  <c r="GE21" i="9"/>
  <c r="GE23" i="9"/>
  <c r="GE14" i="9"/>
  <c r="CO11" i="10"/>
  <c r="I26" i="2"/>
  <c r="I129" i="2"/>
  <c r="BY21" i="9"/>
  <c r="BY22" i="9"/>
  <c r="BY18" i="9"/>
  <c r="BY7" i="9"/>
  <c r="BY11" i="9"/>
  <c r="DG25" i="10"/>
  <c r="L10" i="11"/>
  <c r="DR9" i="9"/>
  <c r="DR19" i="9"/>
  <c r="DR13" i="9"/>
  <c r="DR8" i="9"/>
  <c r="DR23" i="9"/>
  <c r="D450" i="2"/>
  <c r="D501" i="2" s="1"/>
  <c r="DH7" i="10" s="1"/>
  <c r="DD22" i="9"/>
  <c r="DD6" i="9"/>
  <c r="DD13" i="9"/>
  <c r="DD11" i="9"/>
  <c r="DD15" i="9"/>
  <c r="AF13" i="9"/>
  <c r="AF20" i="9"/>
  <c r="AF10" i="9"/>
  <c r="AF8" i="9"/>
  <c r="E138" i="2"/>
  <c r="E35" i="2"/>
  <c r="D284" i="2"/>
  <c r="D386" i="2"/>
  <c r="FU14" i="9"/>
  <c r="FU7" i="9"/>
  <c r="H138" i="2"/>
  <c r="H35" i="2"/>
  <c r="AF12" i="9"/>
  <c r="CP18" i="9"/>
  <c r="CP14" i="9"/>
  <c r="CP20" i="9"/>
  <c r="CP7" i="9"/>
  <c r="I139" i="2"/>
  <c r="I36" i="2"/>
  <c r="T5" i="9"/>
  <c r="V10" i="9" s="1"/>
  <c r="GY10" i="9" s="1"/>
  <c r="T5" i="11"/>
  <c r="AF16" i="9"/>
  <c r="H25" i="2"/>
  <c r="H128" i="2"/>
  <c r="I285" i="2"/>
  <c r="I387" i="2"/>
  <c r="DG13" i="10"/>
  <c r="DR17" i="9"/>
  <c r="DR6" i="9"/>
  <c r="DR21" i="9"/>
  <c r="DD7" i="9"/>
  <c r="DD23" i="9"/>
  <c r="DD14" i="9"/>
  <c r="DD21" i="9"/>
  <c r="DD19" i="9"/>
  <c r="AF23" i="9"/>
  <c r="F441" i="2"/>
  <c r="F492" i="2" s="1"/>
  <c r="AG7" i="10" s="1"/>
  <c r="E294" i="2"/>
  <c r="E396" i="2"/>
  <c r="D128" i="2"/>
  <c r="D25" i="2"/>
  <c r="J128" i="2"/>
  <c r="J25" i="2"/>
  <c r="F129" i="2"/>
  <c r="F26" i="2"/>
  <c r="FU17" i="9"/>
  <c r="FU12" i="9"/>
  <c r="FU20" i="9"/>
  <c r="FU11" i="9"/>
  <c r="H294" i="2"/>
  <c r="H396" i="2"/>
  <c r="AF15" i="9"/>
  <c r="CP9" i="9"/>
  <c r="CP12" i="9"/>
  <c r="CP22" i="9"/>
  <c r="CP19" i="9"/>
  <c r="I295" i="2"/>
  <c r="I397" i="2"/>
  <c r="D138" i="2"/>
  <c r="D35" i="2"/>
  <c r="CO9" i="10"/>
  <c r="AF14" i="9"/>
  <c r="AF21" i="9"/>
  <c r="V18" i="9"/>
  <c r="GY18" i="9" s="1"/>
  <c r="H284" i="2"/>
  <c r="H386" i="2"/>
  <c r="BY13" i="9"/>
  <c r="BY15" i="9"/>
  <c r="BY17" i="9"/>
  <c r="DG20" i="10"/>
  <c r="L12" i="11"/>
  <c r="J440" i="2"/>
  <c r="J491" i="2" s="1"/>
  <c r="AB7" i="10" s="1"/>
  <c r="DR10" i="9"/>
  <c r="DR14" i="9"/>
  <c r="DR12" i="9"/>
  <c r="J451" i="2"/>
  <c r="J502" i="2" s="1"/>
  <c r="DW7" i="10" s="1"/>
  <c r="DD9" i="9"/>
  <c r="DD17" i="9"/>
  <c r="DD10" i="9"/>
  <c r="DG22" i="10" l="1"/>
  <c r="DG18" i="10"/>
  <c r="DG21" i="10"/>
  <c r="DG11" i="10"/>
  <c r="N7" i="10"/>
  <c r="DG8" i="10"/>
  <c r="DG10" i="10"/>
  <c r="DG15" i="10"/>
  <c r="DG24" i="10"/>
  <c r="DG23" i="10"/>
  <c r="E440" i="2"/>
  <c r="E491" i="2" s="1"/>
  <c r="W7" i="10" s="1"/>
  <c r="AD19" i="10" s="1"/>
  <c r="DG9" i="10"/>
  <c r="DG19" i="10"/>
  <c r="DG12" i="10"/>
  <c r="DG14" i="10"/>
  <c r="L14" i="11"/>
  <c r="L8" i="11"/>
  <c r="L15" i="11" s="1"/>
  <c r="V10" i="11"/>
  <c r="L9" i="11"/>
  <c r="V14" i="9"/>
  <c r="GY14" i="9" s="1"/>
  <c r="GO24" i="9"/>
  <c r="GO25" i="9" s="1"/>
  <c r="E386" i="2"/>
  <c r="E284" i="2"/>
  <c r="E441" i="2" s="1"/>
  <c r="E492" i="2" s="1"/>
  <c r="AF7" i="10" s="1"/>
  <c r="E128" i="2"/>
  <c r="E25" i="2"/>
  <c r="J441" i="2"/>
  <c r="J492" i="2" s="1"/>
  <c r="AK7" i="10" s="1"/>
  <c r="E451" i="2"/>
  <c r="E502" i="2" s="1"/>
  <c r="DR7" i="10" s="1"/>
  <c r="V21" i="9"/>
  <c r="GY21" i="9" s="1"/>
  <c r="V19" i="9"/>
  <c r="GY19" i="9" s="1"/>
  <c r="BY24" i="9"/>
  <c r="BY25" i="9" s="1"/>
  <c r="V14" i="11"/>
  <c r="V20" i="9"/>
  <c r="GY20" i="9" s="1"/>
  <c r="V12" i="9"/>
  <c r="GY12" i="9" s="1"/>
  <c r="CO26" i="10"/>
  <c r="CO27" i="10" s="1"/>
  <c r="CX26" i="10"/>
  <c r="CX27" i="10" s="1"/>
  <c r="D295" i="2"/>
  <c r="D397" i="2"/>
  <c r="F27" i="2"/>
  <c r="F130" i="2"/>
  <c r="AD23" i="10"/>
  <c r="DD24" i="9"/>
  <c r="DD25" i="9" s="1"/>
  <c r="CP24" i="9"/>
  <c r="CP25" i="9" s="1"/>
  <c r="F138" i="2"/>
  <c r="F35" i="2"/>
  <c r="J296" i="2"/>
  <c r="J398" i="2"/>
  <c r="F286" i="2"/>
  <c r="F388" i="2"/>
  <c r="D26" i="2"/>
  <c r="D129" i="2"/>
  <c r="AD11" i="10"/>
  <c r="H129" i="2"/>
  <c r="H26" i="2"/>
  <c r="I130" i="2"/>
  <c r="I27" i="2"/>
  <c r="V22" i="9"/>
  <c r="GY22" i="9" s="1"/>
  <c r="J129" i="2"/>
  <c r="J26" i="2"/>
  <c r="AD21" i="10"/>
  <c r="D441" i="2"/>
  <c r="D492" i="2" s="1"/>
  <c r="AE7" i="10" s="1"/>
  <c r="V9" i="9"/>
  <c r="GY9" i="9" s="1"/>
  <c r="V8" i="9"/>
  <c r="GY8" i="9" s="1"/>
  <c r="GE24" i="9"/>
  <c r="GE25" i="9" s="1"/>
  <c r="V6" i="11"/>
  <c r="BH24" i="9"/>
  <c r="BH25" i="9" s="1"/>
  <c r="V13" i="9"/>
  <c r="GY13" i="9" s="1"/>
  <c r="D451" i="2"/>
  <c r="D502" i="2" s="1"/>
  <c r="DQ7" i="10" s="1"/>
  <c r="F442" i="2"/>
  <c r="F493" i="2" s="1"/>
  <c r="AP7" i="10" s="1"/>
  <c r="V9" i="11"/>
  <c r="V13" i="11"/>
  <c r="V11" i="11"/>
  <c r="V12" i="11"/>
  <c r="V8" i="11"/>
  <c r="AD22" i="10"/>
  <c r="AD8" i="10"/>
  <c r="H285" i="2"/>
  <c r="H387" i="2"/>
  <c r="I140" i="2"/>
  <c r="I37" i="2"/>
  <c r="I38" i="2" s="1"/>
  <c r="H295" i="2"/>
  <c r="H397" i="2"/>
  <c r="E295" i="2"/>
  <c r="E397" i="2"/>
  <c r="I286" i="2"/>
  <c r="I388" i="2"/>
  <c r="DR24" i="9"/>
  <c r="DR25" i="9" s="1"/>
  <c r="AD10" i="10"/>
  <c r="I296" i="2"/>
  <c r="I398" i="2"/>
  <c r="F294" i="2"/>
  <c r="F396" i="2"/>
  <c r="V17" i="9"/>
  <c r="GY17" i="9" s="1"/>
  <c r="FU24" i="9"/>
  <c r="FU25" i="9" s="1"/>
  <c r="DG26" i="10"/>
  <c r="DG27" i="10" s="1"/>
  <c r="V16" i="9"/>
  <c r="GY16" i="9" s="1"/>
  <c r="D285" i="2"/>
  <c r="D387" i="2"/>
  <c r="AD16" i="10"/>
  <c r="H441" i="2"/>
  <c r="H492" i="2" s="1"/>
  <c r="AI7" i="10" s="1"/>
  <c r="D139" i="2"/>
  <c r="D36" i="2"/>
  <c r="I452" i="2"/>
  <c r="I503" i="2" s="1"/>
  <c r="EE7" i="10" s="1"/>
  <c r="H451" i="2"/>
  <c r="H502" i="2" s="1"/>
  <c r="DU7" i="10" s="1"/>
  <c r="J285" i="2"/>
  <c r="J387" i="2"/>
  <c r="AD12" i="10"/>
  <c r="I442" i="2"/>
  <c r="I493" i="2" s="1"/>
  <c r="AS7" i="10" s="1"/>
  <c r="H139" i="2"/>
  <c r="H36" i="2"/>
  <c r="E139" i="2"/>
  <c r="E36" i="2"/>
  <c r="V15" i="9"/>
  <c r="GY15" i="9" s="1"/>
  <c r="J452" i="2"/>
  <c r="J503" i="2" s="1"/>
  <c r="EF7" i="10" s="1"/>
  <c r="AF24" i="9"/>
  <c r="AF25" i="9" s="1"/>
  <c r="EF24" i="9"/>
  <c r="EF25" i="9" s="1"/>
  <c r="J140" i="2"/>
  <c r="J37" i="2"/>
  <c r="J38" i="2" s="1"/>
  <c r="L24" i="9"/>
  <c r="L25" i="9" s="1"/>
  <c r="V6" i="9"/>
  <c r="V11" i="9"/>
  <c r="GY11" i="9" s="1"/>
  <c r="V7" i="9"/>
  <c r="GY7" i="9" s="1"/>
  <c r="V23" i="9"/>
  <c r="GY23" i="9" s="1"/>
  <c r="F450" i="2"/>
  <c r="F501" i="2" s="1"/>
  <c r="DJ7" i="10" s="1"/>
  <c r="DP16" i="10" s="1"/>
  <c r="U12" i="10" l="1"/>
  <c r="U19" i="10"/>
  <c r="U13" i="10"/>
  <c r="U8" i="10"/>
  <c r="U24" i="10"/>
  <c r="U18" i="10"/>
  <c r="U22" i="10"/>
  <c r="U25" i="10"/>
  <c r="U14" i="10"/>
  <c r="U17" i="10"/>
  <c r="U20" i="10"/>
  <c r="U21" i="10"/>
  <c r="U10" i="10"/>
  <c r="U16" i="10"/>
  <c r="U9" i="10"/>
  <c r="U23" i="10"/>
  <c r="U15" i="10"/>
  <c r="U11" i="10"/>
  <c r="AD18" i="10"/>
  <c r="AD25" i="10"/>
  <c r="AD9" i="10"/>
  <c r="AD26" i="10" s="1"/>
  <c r="AD27" i="10" s="1"/>
  <c r="AD24" i="10"/>
  <c r="AD13" i="10"/>
  <c r="AD15" i="10"/>
  <c r="AD14" i="10"/>
  <c r="AD17" i="10"/>
  <c r="AD20" i="10"/>
  <c r="E129" i="2"/>
  <c r="E26" i="2"/>
  <c r="J453" i="2"/>
  <c r="J504" i="2" s="1"/>
  <c r="EO7" i="10" s="1"/>
  <c r="E387" i="2"/>
  <c r="E285" i="2"/>
  <c r="DP23" i="10"/>
  <c r="F451" i="2"/>
  <c r="F502" i="2" s="1"/>
  <c r="DS7" i="10" s="1"/>
  <c r="DY10" i="10" s="1"/>
  <c r="DP8" i="10"/>
  <c r="DP22" i="10"/>
  <c r="D452" i="2"/>
  <c r="D503" i="2" s="1"/>
  <c r="DZ7" i="10" s="1"/>
  <c r="DP21" i="10"/>
  <c r="DP24" i="10"/>
  <c r="H140" i="2"/>
  <c r="H37" i="2"/>
  <c r="H38" i="2" s="1"/>
  <c r="D140" i="2"/>
  <c r="D37" i="2"/>
  <c r="D38" i="2" s="1"/>
  <c r="I28" i="2"/>
  <c r="I131" i="2"/>
  <c r="D130" i="2"/>
  <c r="D27" i="2"/>
  <c r="F287" i="2"/>
  <c r="F389" i="2"/>
  <c r="J442" i="2"/>
  <c r="J493" i="2" s="1"/>
  <c r="AT7" i="10" s="1"/>
  <c r="I297" i="2"/>
  <c r="I399" i="2"/>
  <c r="DP10" i="10"/>
  <c r="DP17" i="10"/>
  <c r="J130" i="2"/>
  <c r="J27" i="2"/>
  <c r="I287" i="2"/>
  <c r="I389" i="2"/>
  <c r="E37" i="2"/>
  <c r="E38" i="2" s="1"/>
  <c r="E140" i="2"/>
  <c r="D442" i="2"/>
  <c r="D493" i="2" s="1"/>
  <c r="AN7" i="10" s="1"/>
  <c r="DY19" i="10"/>
  <c r="DY24" i="10"/>
  <c r="DP19" i="10"/>
  <c r="DP13" i="10"/>
  <c r="DP14" i="10"/>
  <c r="DP15" i="10"/>
  <c r="AM20" i="10"/>
  <c r="AM22" i="10"/>
  <c r="AM16" i="10"/>
  <c r="AM15" i="10"/>
  <c r="AM17" i="10"/>
  <c r="AM14" i="10"/>
  <c r="AM24" i="10"/>
  <c r="AM11" i="10"/>
  <c r="AM13" i="10"/>
  <c r="AM21" i="10"/>
  <c r="AM23" i="10"/>
  <c r="AM19" i="10"/>
  <c r="AM18" i="10"/>
  <c r="AM9" i="10"/>
  <c r="AM10" i="10"/>
  <c r="AM12" i="10"/>
  <c r="AM8" i="10"/>
  <c r="AM25" i="10"/>
  <c r="J286" i="2"/>
  <c r="J388" i="2"/>
  <c r="H130" i="2"/>
  <c r="H27" i="2"/>
  <c r="F443" i="2"/>
  <c r="F494" i="2" s="1"/>
  <c r="AY7" i="10" s="1"/>
  <c r="F139" i="2"/>
  <c r="F36" i="2"/>
  <c r="J297" i="2"/>
  <c r="J399" i="2"/>
  <c r="I142" i="2"/>
  <c r="I39" i="2"/>
  <c r="V24" i="9"/>
  <c r="V25" i="9" s="1"/>
  <c r="GY6" i="9"/>
  <c r="GY24" i="9" s="1"/>
  <c r="GY25" i="9" s="1"/>
  <c r="H296" i="2"/>
  <c r="H398" i="2"/>
  <c r="D296" i="2"/>
  <c r="D398" i="2"/>
  <c r="E452" i="2"/>
  <c r="E503" i="2" s="1"/>
  <c r="EA7" i="10" s="1"/>
  <c r="DP25" i="10"/>
  <c r="DP12" i="10"/>
  <c r="DP20" i="10"/>
  <c r="F131" i="2"/>
  <c r="F28" i="2"/>
  <c r="J142" i="2"/>
  <c r="J39" i="2"/>
  <c r="E296" i="2"/>
  <c r="E398" i="2"/>
  <c r="I453" i="2"/>
  <c r="I504" i="2" s="1"/>
  <c r="EN7" i="10" s="1"/>
  <c r="I443" i="2"/>
  <c r="I494" i="2" s="1"/>
  <c r="BB7" i="10" s="1"/>
  <c r="H452" i="2"/>
  <c r="H503" i="2" s="1"/>
  <c r="ED7" i="10" s="1"/>
  <c r="H442" i="2"/>
  <c r="H493" i="2" s="1"/>
  <c r="AR7" i="10" s="1"/>
  <c r="V15" i="11"/>
  <c r="DP18" i="10"/>
  <c r="DP11" i="10"/>
  <c r="DP9" i="10"/>
  <c r="H286" i="2"/>
  <c r="H388" i="2"/>
  <c r="D286" i="2"/>
  <c r="D388" i="2"/>
  <c r="F295" i="2"/>
  <c r="F397" i="2"/>
  <c r="DY9" i="10" l="1"/>
  <c r="DY13" i="10"/>
  <c r="DY26" i="10" s="1"/>
  <c r="DY27" i="10" s="1"/>
  <c r="DY25" i="10"/>
  <c r="DY11" i="10"/>
  <c r="U26" i="10"/>
  <c r="U27" i="10" s="1"/>
  <c r="DY15" i="10"/>
  <c r="DY18" i="10"/>
  <c r="DY16" i="10"/>
  <c r="DY21" i="10"/>
  <c r="DY23" i="10"/>
  <c r="DY8" i="10"/>
  <c r="DY20" i="10"/>
  <c r="E130" i="2"/>
  <c r="E27" i="2"/>
  <c r="DY17" i="10"/>
  <c r="DY22" i="10"/>
  <c r="DY12" i="10"/>
  <c r="DY14" i="10"/>
  <c r="E442" i="2"/>
  <c r="E493" i="2" s="1"/>
  <c r="AO7" i="10" s="1"/>
  <c r="AV16" i="10" s="1"/>
  <c r="E388" i="2"/>
  <c r="E286" i="2"/>
  <c r="H443" i="2"/>
  <c r="H494" i="2" s="1"/>
  <c r="BA7" i="10" s="1"/>
  <c r="F444" i="2"/>
  <c r="F495" i="2" s="1"/>
  <c r="Y5" i="11" s="1"/>
  <c r="I444" i="2"/>
  <c r="I495" i="2" s="1"/>
  <c r="BK7" i="10" s="1"/>
  <c r="F452" i="2"/>
  <c r="F503" i="2" s="1"/>
  <c r="EB7" i="10" s="1"/>
  <c r="EH14" i="10" s="1"/>
  <c r="J443" i="2"/>
  <c r="J494" i="2" s="1"/>
  <c r="BC7" i="10" s="1"/>
  <c r="DP26" i="10"/>
  <c r="DP27" i="10" s="1"/>
  <c r="EH21" i="10"/>
  <c r="I143" i="2"/>
  <c r="I40" i="2"/>
  <c r="D142" i="2"/>
  <c r="D39" i="2"/>
  <c r="I299" i="2"/>
  <c r="I401" i="2"/>
  <c r="F140" i="2"/>
  <c r="F37" i="2"/>
  <c r="F38" i="2" s="1"/>
  <c r="H131" i="2"/>
  <c r="H28" i="2"/>
  <c r="D297" i="2"/>
  <c r="D454" i="2" s="1"/>
  <c r="D505" i="2" s="1"/>
  <c r="ER7" i="10" s="1"/>
  <c r="D399" i="2"/>
  <c r="D443" i="2"/>
  <c r="D494" i="2" s="1"/>
  <c r="AW7" i="10" s="1"/>
  <c r="E453" i="2"/>
  <c r="E504" i="2" s="1"/>
  <c r="EJ7" i="10" s="1"/>
  <c r="F288" i="2"/>
  <c r="F390" i="2"/>
  <c r="D453" i="2"/>
  <c r="D504" i="2" s="1"/>
  <c r="EI7" i="10" s="1"/>
  <c r="F296" i="2"/>
  <c r="F398" i="2"/>
  <c r="H287" i="2"/>
  <c r="H389" i="2"/>
  <c r="AM26" i="10"/>
  <c r="AM27" i="10" s="1"/>
  <c r="E142" i="2"/>
  <c r="E39" i="2"/>
  <c r="J287" i="2"/>
  <c r="J389" i="2"/>
  <c r="I454" i="2"/>
  <c r="I505" i="2" s="1"/>
  <c r="EW7" i="10" s="1"/>
  <c r="D287" i="2"/>
  <c r="D389" i="2"/>
  <c r="J299" i="2"/>
  <c r="J401" i="2"/>
  <c r="I288" i="2"/>
  <c r="I390" i="2"/>
  <c r="H297" i="2"/>
  <c r="H399" i="2"/>
  <c r="H453" i="2"/>
  <c r="H504" i="2" s="1"/>
  <c r="EM7" i="10" s="1"/>
  <c r="EH19" i="10"/>
  <c r="E297" i="2"/>
  <c r="E399" i="2"/>
  <c r="J131" i="2"/>
  <c r="J28" i="2"/>
  <c r="D131" i="2"/>
  <c r="D28" i="2"/>
  <c r="J143" i="2"/>
  <c r="J40" i="2"/>
  <c r="EH16" i="10"/>
  <c r="J454" i="2"/>
  <c r="J505" i="2" s="1"/>
  <c r="EX7" i="10" s="1"/>
  <c r="AV10" i="10"/>
  <c r="AV8" i="10"/>
  <c r="AV20" i="10"/>
  <c r="AV13" i="10"/>
  <c r="AV14" i="10"/>
  <c r="AV19" i="10"/>
  <c r="AV24" i="10"/>
  <c r="AV12" i="10"/>
  <c r="AV23" i="10"/>
  <c r="AV9" i="10"/>
  <c r="AV22" i="10"/>
  <c r="AV21" i="10"/>
  <c r="AV15" i="10"/>
  <c r="H142" i="2"/>
  <c r="H39" i="2"/>
  <c r="EH13" i="10" l="1"/>
  <c r="EH25" i="10"/>
  <c r="F445" i="2"/>
  <c r="F496" i="2" s="1"/>
  <c r="EH18" i="10"/>
  <c r="EH8" i="10"/>
  <c r="EH10" i="10"/>
  <c r="AV17" i="10"/>
  <c r="AV25" i="10"/>
  <c r="AV18" i="10"/>
  <c r="AV11" i="10"/>
  <c r="EH17" i="10"/>
  <c r="EH12" i="10"/>
  <c r="EH15" i="10"/>
  <c r="EH9" i="10"/>
  <c r="BH7" i="10"/>
  <c r="EH20" i="10"/>
  <c r="EH11" i="10"/>
  <c r="EH23" i="10"/>
  <c r="E131" i="2"/>
  <c r="E28" i="2"/>
  <c r="EH22" i="10"/>
  <c r="EH24" i="10"/>
  <c r="E443" i="2"/>
  <c r="E494" i="2" s="1"/>
  <c r="AX7" i="10" s="1"/>
  <c r="E287" i="2"/>
  <c r="E444" i="2" s="1"/>
  <c r="E495" i="2" s="1"/>
  <c r="E389" i="2"/>
  <c r="H454" i="2"/>
  <c r="H505" i="2" s="1"/>
  <c r="EV7" i="10" s="1"/>
  <c r="AB5" i="11"/>
  <c r="J456" i="2"/>
  <c r="J507" i="2" s="1"/>
  <c r="H299" i="2"/>
  <c r="H401" i="2"/>
  <c r="AI5" i="11"/>
  <c r="BQ7" i="10"/>
  <c r="F297" i="2"/>
  <c r="F399" i="2"/>
  <c r="J144" i="2"/>
  <c r="J41" i="2"/>
  <c r="F453" i="2"/>
  <c r="F504" i="2" s="1"/>
  <c r="EK7" i="10" s="1"/>
  <c r="EQ21" i="10" s="1"/>
  <c r="D143" i="2"/>
  <c r="D40" i="2"/>
  <c r="I144" i="2"/>
  <c r="I41" i="2"/>
  <c r="EH26" i="10"/>
  <c r="EH27" i="10" s="1"/>
  <c r="J300" i="2"/>
  <c r="J402" i="2"/>
  <c r="D288" i="2"/>
  <c r="D390" i="2"/>
  <c r="I445" i="2"/>
  <c r="I496" i="2" s="1"/>
  <c r="J444" i="2"/>
  <c r="J495" i="2" s="1"/>
  <c r="EQ8" i="10"/>
  <c r="EQ18" i="10"/>
  <c r="EQ9" i="10"/>
  <c r="BE12" i="10"/>
  <c r="BE23" i="10"/>
  <c r="BE25" i="10"/>
  <c r="BE9" i="10"/>
  <c r="BE14" i="10"/>
  <c r="BE20" i="10"/>
  <c r="BE15" i="10"/>
  <c r="BE19" i="10"/>
  <c r="BE21" i="10"/>
  <c r="BE8" i="10"/>
  <c r="BE17" i="10"/>
  <c r="BE24" i="10"/>
  <c r="BE16" i="10"/>
  <c r="BE18" i="10"/>
  <c r="BE10" i="10"/>
  <c r="BE11" i="10"/>
  <c r="BE22" i="10"/>
  <c r="BE13" i="10"/>
  <c r="H288" i="2"/>
  <c r="H390" i="2"/>
  <c r="I456" i="2"/>
  <c r="I507" i="2" s="1"/>
  <c r="D299" i="2"/>
  <c r="D401" i="2"/>
  <c r="I300" i="2"/>
  <c r="I402" i="2"/>
  <c r="AV26" i="10"/>
  <c r="AV27" i="10" s="1"/>
  <c r="J288" i="2"/>
  <c r="J390" i="2"/>
  <c r="E299" i="2"/>
  <c r="E401" i="2"/>
  <c r="E454" i="2"/>
  <c r="E505" i="2" s="1"/>
  <c r="ES7" i="10" s="1"/>
  <c r="H143" i="2"/>
  <c r="H40" i="2"/>
  <c r="D444" i="2"/>
  <c r="D495" i="2" s="1"/>
  <c r="E143" i="2"/>
  <c r="E40" i="2"/>
  <c r="H444" i="2"/>
  <c r="H495" i="2" s="1"/>
  <c r="F142" i="2"/>
  <c r="F39" i="2"/>
  <c r="EQ17" i="10" l="1"/>
  <c r="EQ13" i="10"/>
  <c r="EQ16" i="10"/>
  <c r="EQ19" i="10"/>
  <c r="EQ10" i="10"/>
  <c r="EQ20" i="10"/>
  <c r="EQ11" i="10"/>
  <c r="EQ12" i="10"/>
  <c r="BG7" i="10"/>
  <c r="X5" i="11"/>
  <c r="EQ23" i="10"/>
  <c r="EQ15" i="10"/>
  <c r="EQ14" i="10"/>
  <c r="E288" i="2"/>
  <c r="E445" i="2" s="1"/>
  <c r="E496" i="2" s="1"/>
  <c r="E390" i="2"/>
  <c r="F454" i="2"/>
  <c r="F505" i="2" s="1"/>
  <c r="ET7" i="10" s="1"/>
  <c r="EZ15" i="10" s="1"/>
  <c r="D456" i="2"/>
  <c r="D507" i="2" s="1"/>
  <c r="EQ25" i="10"/>
  <c r="EQ22" i="10"/>
  <c r="EQ24" i="10"/>
  <c r="W5" i="11"/>
  <c r="BF7" i="10"/>
  <c r="BE26" i="10"/>
  <c r="BE27" i="10" s="1"/>
  <c r="I301" i="2"/>
  <c r="I403" i="2"/>
  <c r="J145" i="2"/>
  <c r="J42" i="2"/>
  <c r="J43" i="2" s="1"/>
  <c r="J457" i="2"/>
  <c r="J508" i="2" s="1"/>
  <c r="D144" i="2"/>
  <c r="D41" i="2"/>
  <c r="E144" i="2"/>
  <c r="E41" i="2"/>
  <c r="EZ18" i="10"/>
  <c r="I457" i="2"/>
  <c r="I508" i="2" s="1"/>
  <c r="D300" i="2"/>
  <c r="D402" i="2"/>
  <c r="H456" i="2"/>
  <c r="H507" i="2" s="1"/>
  <c r="F299" i="2"/>
  <c r="F401" i="2"/>
  <c r="H300" i="2"/>
  <c r="H402" i="2"/>
  <c r="AC5" i="11"/>
  <c r="BL7" i="10"/>
  <c r="AA5" i="11"/>
  <c r="BJ7" i="10"/>
  <c r="E456" i="2"/>
  <c r="E507" i="2" s="1"/>
  <c r="BT7" i="10"/>
  <c r="AL5" i="11"/>
  <c r="J301" i="2"/>
  <c r="J403" i="2"/>
  <c r="F143" i="2"/>
  <c r="F40" i="2"/>
  <c r="E300" i="2"/>
  <c r="E402" i="2"/>
  <c r="H144" i="2"/>
  <c r="H41" i="2"/>
  <c r="EZ21" i="10"/>
  <c r="EZ25" i="10"/>
  <c r="J445" i="2"/>
  <c r="J496" i="2" s="1"/>
  <c r="H445" i="2"/>
  <c r="H496" i="2" s="1"/>
  <c r="D445" i="2"/>
  <c r="D496" i="2" s="1"/>
  <c r="I145" i="2"/>
  <c r="I42" i="2"/>
  <c r="I43" i="2" s="1"/>
  <c r="EZ13" i="10" l="1"/>
  <c r="EZ14" i="10"/>
  <c r="EZ16" i="10"/>
  <c r="EZ12" i="10"/>
  <c r="EZ22" i="10"/>
  <c r="I458" i="2"/>
  <c r="I509" i="2" s="1"/>
  <c r="EQ26" i="10"/>
  <c r="EQ27" i="10" s="1"/>
  <c r="EZ19" i="10"/>
  <c r="E457" i="2"/>
  <c r="E508" i="2" s="1"/>
  <c r="J458" i="2"/>
  <c r="J509" i="2" s="1"/>
  <c r="H457" i="2"/>
  <c r="H508" i="2" s="1"/>
  <c r="EZ24" i="10"/>
  <c r="BP7" i="10"/>
  <c r="AH5" i="11"/>
  <c r="EZ23" i="10"/>
  <c r="EZ11" i="10"/>
  <c r="EZ9" i="10"/>
  <c r="EZ10" i="10"/>
  <c r="EZ26" i="10" s="1"/>
  <c r="EZ27" i="10" s="1"/>
  <c r="EZ8" i="10"/>
  <c r="EZ17" i="10"/>
  <c r="EZ20" i="10"/>
  <c r="D145" i="2"/>
  <c r="D42" i="2"/>
  <c r="D43" i="2" s="1"/>
  <c r="H301" i="2"/>
  <c r="H403" i="2"/>
  <c r="D457" i="2"/>
  <c r="D508" i="2" s="1"/>
  <c r="E145" i="2"/>
  <c r="E42" i="2"/>
  <c r="E43" i="2" s="1"/>
  <c r="J302" i="2"/>
  <c r="J404" i="2"/>
  <c r="BN24" i="10"/>
  <c r="BN12" i="10"/>
  <c r="BN19" i="10"/>
  <c r="BN21" i="10"/>
  <c r="BN14" i="10"/>
  <c r="BN18" i="10"/>
  <c r="BN8" i="10"/>
  <c r="BN11" i="10"/>
  <c r="BN15" i="10"/>
  <c r="BN17" i="10"/>
  <c r="BN22" i="10"/>
  <c r="BN20" i="10"/>
  <c r="BN13" i="10"/>
  <c r="BN9" i="10"/>
  <c r="BN10" i="10"/>
  <c r="BN23" i="10"/>
  <c r="BN16" i="10"/>
  <c r="BN25" i="10"/>
  <c r="I302" i="2"/>
  <c r="I404" i="2"/>
  <c r="AK5" i="11"/>
  <c r="BS7" i="10"/>
  <c r="F456" i="2"/>
  <c r="F507" i="2" s="1"/>
  <c r="E301" i="2"/>
  <c r="E458" i="2" s="1"/>
  <c r="E509" i="2" s="1"/>
  <c r="E403" i="2"/>
  <c r="AF11" i="11"/>
  <c r="AF13" i="11"/>
  <c r="AF6" i="11"/>
  <c r="AF14" i="11"/>
  <c r="AF9" i="11"/>
  <c r="AF10" i="11"/>
  <c r="AF8" i="11"/>
  <c r="AF12" i="11"/>
  <c r="AF7" i="11"/>
  <c r="H145" i="2"/>
  <c r="H42" i="2"/>
  <c r="H43" i="2" s="1"/>
  <c r="F144" i="2"/>
  <c r="F41" i="2"/>
  <c r="J147" i="2"/>
  <c r="J44" i="2"/>
  <c r="J45" i="2" s="1"/>
  <c r="I147" i="2"/>
  <c r="I44" i="2"/>
  <c r="I45" i="2" s="1"/>
  <c r="F300" i="2"/>
  <c r="F402" i="2"/>
  <c r="D301" i="2"/>
  <c r="D403" i="2"/>
  <c r="AG5" i="11"/>
  <c r="BO7" i="10"/>
  <c r="AM5" i="11"/>
  <c r="BU7" i="10"/>
  <c r="J149" i="2" l="1"/>
  <c r="J46" i="2"/>
  <c r="E302" i="2"/>
  <c r="E404" i="2"/>
  <c r="D147" i="2"/>
  <c r="D44" i="2"/>
  <c r="D45" i="2" s="1"/>
  <c r="AP6" i="11"/>
  <c r="AP7" i="11"/>
  <c r="AP9" i="11"/>
  <c r="AP13" i="11"/>
  <c r="AP8" i="11"/>
  <c r="AP11" i="11"/>
  <c r="AP10" i="11"/>
  <c r="AP12" i="11"/>
  <c r="AP14" i="11"/>
  <c r="J304" i="2"/>
  <c r="J406" i="2"/>
  <c r="H302" i="2"/>
  <c r="H404" i="2"/>
  <c r="I149" i="2"/>
  <c r="I46" i="2"/>
  <c r="F145" i="2"/>
  <c r="F42" i="2"/>
  <c r="F43" i="2" s="1"/>
  <c r="BN26" i="10"/>
  <c r="BN27" i="10" s="1"/>
  <c r="D458" i="2"/>
  <c r="D509" i="2" s="1"/>
  <c r="I304" i="2"/>
  <c r="I406" i="2"/>
  <c r="F301" i="2"/>
  <c r="F403" i="2"/>
  <c r="E147" i="2"/>
  <c r="E44" i="2"/>
  <c r="E45" i="2" s="1"/>
  <c r="H458" i="2"/>
  <c r="H509" i="2" s="1"/>
  <c r="BW20" i="10"/>
  <c r="BW22" i="10"/>
  <c r="BW12" i="10"/>
  <c r="BW15" i="10"/>
  <c r="BW17" i="10"/>
  <c r="BW16" i="10"/>
  <c r="BW25" i="10"/>
  <c r="BW14" i="10"/>
  <c r="BW24" i="10"/>
  <c r="BW8" i="10"/>
  <c r="BW11" i="10"/>
  <c r="BW13" i="10"/>
  <c r="BW23" i="10"/>
  <c r="BW9" i="10"/>
  <c r="BW19" i="10"/>
  <c r="BW21" i="10"/>
  <c r="BW10" i="10"/>
  <c r="BW18" i="10"/>
  <c r="H147" i="2"/>
  <c r="H44" i="2"/>
  <c r="H45" i="2" s="1"/>
  <c r="AF15" i="11"/>
  <c r="F457" i="2"/>
  <c r="F508" i="2" s="1"/>
  <c r="I459" i="2"/>
  <c r="I510" i="2" s="1"/>
  <c r="FF7" i="10" s="1"/>
  <c r="J459" i="2"/>
  <c r="J510" i="2" s="1"/>
  <c r="FG7" i="10" s="1"/>
  <c r="D302" i="2"/>
  <c r="D404" i="2"/>
  <c r="J461" i="2" l="1"/>
  <c r="J512" i="2" s="1"/>
  <c r="H459" i="2"/>
  <c r="H510" i="2" s="1"/>
  <c r="FE7" i="10" s="1"/>
  <c r="BW26" i="10"/>
  <c r="BW27" i="10" s="1"/>
  <c r="E304" i="2"/>
  <c r="E406" i="2"/>
  <c r="I306" i="2"/>
  <c r="I408" i="2"/>
  <c r="H149" i="2"/>
  <c r="H46" i="2"/>
  <c r="F302" i="2"/>
  <c r="F404" i="2"/>
  <c r="D149" i="2"/>
  <c r="D46" i="2"/>
  <c r="D459" i="2"/>
  <c r="D510" i="2" s="1"/>
  <c r="FA7" i="10" s="1"/>
  <c r="H304" i="2"/>
  <c r="H406" i="2"/>
  <c r="E149" i="2"/>
  <c r="E46" i="2"/>
  <c r="F458" i="2"/>
  <c r="F509" i="2" s="1"/>
  <c r="I150" i="2"/>
  <c r="I47" i="2"/>
  <c r="D304" i="2"/>
  <c r="D406" i="2"/>
  <c r="J665" i="2"/>
  <c r="J614" i="2"/>
  <c r="FP7" i="10"/>
  <c r="J150" i="2"/>
  <c r="J47" i="2"/>
  <c r="I461" i="2"/>
  <c r="I512" i="2" s="1"/>
  <c r="F147" i="2"/>
  <c r="F44" i="2"/>
  <c r="F45" i="2" s="1"/>
  <c r="AP15" i="11"/>
  <c r="E459" i="2"/>
  <c r="E510" i="2" s="1"/>
  <c r="FB7" i="10" s="1"/>
  <c r="J306" i="2"/>
  <c r="J408" i="2"/>
  <c r="H306" i="2" l="1"/>
  <c r="H408" i="2"/>
  <c r="J151" i="2"/>
  <c r="J48" i="2"/>
  <c r="J49" i="2" s="1"/>
  <c r="D461" i="2"/>
  <c r="D512" i="2" s="1"/>
  <c r="I307" i="2"/>
  <c r="I409" i="2"/>
  <c r="D306" i="2"/>
  <c r="D463" i="2" s="1"/>
  <c r="D514" i="2" s="1"/>
  <c r="FS7" i="10" s="1"/>
  <c r="D408" i="2"/>
  <c r="F459" i="2"/>
  <c r="F510" i="2" s="1"/>
  <c r="FC7" i="10" s="1"/>
  <c r="FI8" i="10" s="1"/>
  <c r="F149" i="2"/>
  <c r="F46" i="2"/>
  <c r="J307" i="2"/>
  <c r="J409" i="2"/>
  <c r="H461" i="2"/>
  <c r="H512" i="2" s="1"/>
  <c r="H150" i="2"/>
  <c r="H47" i="2"/>
  <c r="I463" i="2"/>
  <c r="I514" i="2" s="1"/>
  <c r="FX7" i="10" s="1"/>
  <c r="F304" i="2"/>
  <c r="F406" i="2"/>
  <c r="E150" i="2"/>
  <c r="E47" i="2"/>
  <c r="J463" i="2"/>
  <c r="J514" i="2" s="1"/>
  <c r="FY7" i="10" s="1"/>
  <c r="I665" i="2"/>
  <c r="FO7" i="10"/>
  <c r="I614" i="2"/>
  <c r="I151" i="2"/>
  <c r="I48" i="2"/>
  <c r="I49" i="2" s="1"/>
  <c r="E306" i="2"/>
  <c r="E408" i="2"/>
  <c r="D150" i="2"/>
  <c r="D47" i="2"/>
  <c r="E461" i="2"/>
  <c r="E512" i="2" s="1"/>
  <c r="I464" i="2" l="1"/>
  <c r="I515" i="2" s="1"/>
  <c r="E151" i="2"/>
  <c r="E48" i="2"/>
  <c r="E49" i="2" s="1"/>
  <c r="AV5" i="11"/>
  <c r="GG7" i="10"/>
  <c r="FI15" i="10"/>
  <c r="FI9" i="10"/>
  <c r="FI18" i="10"/>
  <c r="FI13" i="10"/>
  <c r="FK7" i="10"/>
  <c r="E665" i="2"/>
  <c r="E614" i="2"/>
  <c r="E463" i="2"/>
  <c r="E514" i="2" s="1"/>
  <c r="FT7" i="10" s="1"/>
  <c r="E307" i="2"/>
  <c r="E409" i="2"/>
  <c r="H151" i="2"/>
  <c r="H48" i="2"/>
  <c r="H49" i="2" s="1"/>
  <c r="J464" i="2"/>
  <c r="J515" i="2" s="1"/>
  <c r="D665" i="2"/>
  <c r="D614" i="2"/>
  <c r="FJ7" i="10"/>
  <c r="H463" i="2"/>
  <c r="H514" i="2" s="1"/>
  <c r="FW7" i="10" s="1"/>
  <c r="FI12" i="10"/>
  <c r="FI25" i="10"/>
  <c r="FI21" i="10"/>
  <c r="FI11" i="10"/>
  <c r="D151" i="2"/>
  <c r="D48" i="2"/>
  <c r="D49" i="2" s="1"/>
  <c r="I153" i="2"/>
  <c r="I50" i="2"/>
  <c r="I51" i="2" s="1"/>
  <c r="I52" i="2" s="1"/>
  <c r="H307" i="2"/>
  <c r="H409" i="2"/>
  <c r="F150" i="2"/>
  <c r="F47" i="2"/>
  <c r="J153" i="2"/>
  <c r="J50" i="2"/>
  <c r="J51" i="2" s="1"/>
  <c r="J52" i="2" s="1"/>
  <c r="FI17" i="10"/>
  <c r="FI19" i="10"/>
  <c r="FI23" i="10"/>
  <c r="FI10" i="10"/>
  <c r="FI20" i="10"/>
  <c r="D307" i="2"/>
  <c r="D409" i="2"/>
  <c r="I308" i="2"/>
  <c r="I410" i="2"/>
  <c r="F461" i="2"/>
  <c r="F512" i="2" s="1"/>
  <c r="H614" i="2"/>
  <c r="FN7" i="10"/>
  <c r="H665" i="2"/>
  <c r="F306" i="2"/>
  <c r="F408" i="2"/>
  <c r="J308" i="2"/>
  <c r="J410" i="2"/>
  <c r="FI16" i="10"/>
  <c r="FI22" i="10"/>
  <c r="FI24" i="10"/>
  <c r="FI14" i="10"/>
  <c r="H464" i="2" l="1"/>
  <c r="H515" i="2" s="1"/>
  <c r="J310" i="2"/>
  <c r="J467" i="2" s="1"/>
  <c r="J518" i="2" s="1"/>
  <c r="J620" i="2" s="1"/>
  <c r="J412" i="2"/>
  <c r="F307" i="2"/>
  <c r="F464" i="2" s="1"/>
  <c r="F515" i="2" s="1"/>
  <c r="F409" i="2"/>
  <c r="FR20" i="10"/>
  <c r="H153" i="2"/>
  <c r="H50" i="2"/>
  <c r="H51" i="2" s="1"/>
  <c r="H52" i="2" s="1"/>
  <c r="GF7" i="10"/>
  <c r="AU5" i="11"/>
  <c r="D308" i="2"/>
  <c r="D410" i="2"/>
  <c r="E153" i="2"/>
  <c r="E50" i="2"/>
  <c r="E51" i="2" s="1"/>
  <c r="E52" i="2" s="1"/>
  <c r="J465" i="2"/>
  <c r="J516" i="2" s="1"/>
  <c r="I465" i="2"/>
  <c r="I516" i="2" s="1"/>
  <c r="I669" i="2" s="1"/>
  <c r="J156" i="2"/>
  <c r="J53" i="2"/>
  <c r="J54" i="2" s="1"/>
  <c r="F151" i="2"/>
  <c r="F48" i="2"/>
  <c r="F49" i="2" s="1"/>
  <c r="I156" i="2"/>
  <c r="I53" i="2"/>
  <c r="I54" i="2" s="1"/>
  <c r="GH7" i="10"/>
  <c r="AW5" i="11"/>
  <c r="E464" i="2"/>
  <c r="E515" i="2" s="1"/>
  <c r="E308" i="2"/>
  <c r="E410" i="2"/>
  <c r="I310" i="2"/>
  <c r="I412" i="2"/>
  <c r="F463" i="2"/>
  <c r="F514" i="2" s="1"/>
  <c r="FU7" i="10" s="1"/>
  <c r="GA17" i="10" s="1"/>
  <c r="F614" i="2"/>
  <c r="F665" i="2"/>
  <c r="FL7" i="10"/>
  <c r="FR8" i="10" s="1"/>
  <c r="D464" i="2"/>
  <c r="D515" i="2" s="1"/>
  <c r="D153" i="2"/>
  <c r="D50" i="2"/>
  <c r="D51" i="2" s="1"/>
  <c r="D52" i="2" s="1"/>
  <c r="H308" i="2"/>
  <c r="H410" i="2"/>
  <c r="FI26" i="10"/>
  <c r="FI27" i="10" s="1"/>
  <c r="D465" i="2" l="1"/>
  <c r="D516" i="2" s="1"/>
  <c r="D669" i="2" s="1"/>
  <c r="FR19" i="10"/>
  <c r="FR22" i="10"/>
  <c r="FR17" i="10"/>
  <c r="GA22" i="10"/>
  <c r="GA14" i="10"/>
  <c r="GA11" i="10"/>
  <c r="GA12" i="10"/>
  <c r="F308" i="2"/>
  <c r="F410" i="2"/>
  <c r="GA23" i="10"/>
  <c r="D310" i="2"/>
  <c r="D412" i="2"/>
  <c r="GA8" i="10"/>
  <c r="I313" i="2"/>
  <c r="I415" i="2"/>
  <c r="GA9" i="10"/>
  <c r="J313" i="2"/>
  <c r="J415" i="2"/>
  <c r="GA15" i="10"/>
  <c r="FR10" i="10"/>
  <c r="FR24" i="10"/>
  <c r="FR23" i="10"/>
  <c r="FR9" i="10"/>
  <c r="FR14" i="10"/>
  <c r="GD7" i="10"/>
  <c r="AS5" i="11"/>
  <c r="H465" i="2"/>
  <c r="H516" i="2" s="1"/>
  <c r="H669" i="2" s="1"/>
  <c r="GA18" i="10"/>
  <c r="I467" i="2"/>
  <c r="I518" i="2" s="1"/>
  <c r="E465" i="2"/>
  <c r="E516" i="2" s="1"/>
  <c r="E669" i="2" s="1"/>
  <c r="F153" i="2"/>
  <c r="F50" i="2"/>
  <c r="F51" i="2" s="1"/>
  <c r="F52" i="2" s="1"/>
  <c r="GA21" i="10"/>
  <c r="E156" i="2"/>
  <c r="E53" i="2"/>
  <c r="E54" i="2" s="1"/>
  <c r="GA13" i="10"/>
  <c r="GA24" i="10"/>
  <c r="FR15" i="10"/>
  <c r="FR25" i="10"/>
  <c r="FR16" i="10"/>
  <c r="FR11" i="10"/>
  <c r="FR12" i="10"/>
  <c r="GB7" i="10"/>
  <c r="AQ5" i="11"/>
  <c r="GA25" i="10"/>
  <c r="E310" i="2"/>
  <c r="E412" i="2"/>
  <c r="GA10" i="10"/>
  <c r="H156" i="2"/>
  <c r="H53" i="2"/>
  <c r="H54" i="2" s="1"/>
  <c r="D156" i="2"/>
  <c r="D53" i="2"/>
  <c r="D54" i="2" s="1"/>
  <c r="AR5" i="11"/>
  <c r="GC7" i="10"/>
  <c r="I158" i="2"/>
  <c r="I55" i="2"/>
  <c r="I159" i="2" s="1"/>
  <c r="GA19" i="10"/>
  <c r="J158" i="2"/>
  <c r="J55" i="2"/>
  <c r="J159" i="2" s="1"/>
  <c r="GA16" i="10"/>
  <c r="H310" i="2"/>
  <c r="H412" i="2"/>
  <c r="FR13" i="10"/>
  <c r="FR21" i="10"/>
  <c r="FR18" i="10"/>
  <c r="GA20" i="10"/>
  <c r="D467" i="2" l="1"/>
  <c r="D518" i="2" s="1"/>
  <c r="J316" i="2"/>
  <c r="J418" i="2"/>
  <c r="D313" i="2"/>
  <c r="D470" i="2" s="1"/>
  <c r="D521" i="2" s="1"/>
  <c r="D415" i="2"/>
  <c r="F310" i="2"/>
  <c r="F412" i="2"/>
  <c r="D620" i="2"/>
  <c r="D671" i="2"/>
  <c r="J315" i="2"/>
  <c r="J417" i="2"/>
  <c r="H158" i="2"/>
  <c r="H55" i="2"/>
  <c r="H159" i="2" s="1"/>
  <c r="H467" i="2"/>
  <c r="H518" i="2" s="1"/>
  <c r="H313" i="2"/>
  <c r="H415" i="2"/>
  <c r="I620" i="2"/>
  <c r="I671" i="2"/>
  <c r="J470" i="2"/>
  <c r="J521" i="2" s="1"/>
  <c r="GA26" i="10"/>
  <c r="GA27" i="10" s="1"/>
  <c r="FR26" i="10"/>
  <c r="FR27" i="10" s="1"/>
  <c r="I316" i="2"/>
  <c r="I418" i="2"/>
  <c r="D158" i="2"/>
  <c r="D55" i="2"/>
  <c r="D159" i="2" s="1"/>
  <c r="AZ8" i="11"/>
  <c r="BE8" i="11" s="1"/>
  <c r="BF8" i="11" s="1"/>
  <c r="AZ14" i="11"/>
  <c r="BE14" i="11" s="1"/>
  <c r="BF14" i="11" s="1"/>
  <c r="AZ10" i="11"/>
  <c r="BE10" i="11" s="1"/>
  <c r="BF10" i="11" s="1"/>
  <c r="AZ7" i="11"/>
  <c r="BE7" i="11" s="1"/>
  <c r="BF7" i="11" s="1"/>
  <c r="AZ9" i="11"/>
  <c r="BE9" i="11" s="1"/>
  <c r="BF9" i="11" s="1"/>
  <c r="AZ6" i="11"/>
  <c r="AZ12" i="11"/>
  <c r="BE12" i="11" s="1"/>
  <c r="BF12" i="11" s="1"/>
  <c r="AZ13" i="11"/>
  <c r="BE13" i="11" s="1"/>
  <c r="BF13" i="11" s="1"/>
  <c r="AZ11" i="11"/>
  <c r="BE11" i="11" s="1"/>
  <c r="BF11" i="11" s="1"/>
  <c r="F156" i="2"/>
  <c r="F53" i="2"/>
  <c r="F54" i="2" s="1"/>
  <c r="F465" i="2"/>
  <c r="F516" i="2" s="1"/>
  <c r="I315" i="2"/>
  <c r="I417" i="2"/>
  <c r="GJ12" i="10"/>
  <c r="GJ23" i="10"/>
  <c r="GJ19" i="10"/>
  <c r="GJ17" i="10"/>
  <c r="GJ22" i="10"/>
  <c r="GJ9" i="10"/>
  <c r="GJ10" i="10"/>
  <c r="GJ24" i="10"/>
  <c r="GJ8" i="10"/>
  <c r="GJ21" i="10"/>
  <c r="GJ25" i="10"/>
  <c r="GJ16" i="10"/>
  <c r="GJ11" i="10"/>
  <c r="GJ13" i="10"/>
  <c r="GJ14" i="10"/>
  <c r="GJ18" i="10"/>
  <c r="GJ15" i="10"/>
  <c r="GJ20" i="10"/>
  <c r="E158" i="2"/>
  <c r="E55" i="2"/>
  <c r="E159" i="2" s="1"/>
  <c r="E467" i="2"/>
  <c r="E518" i="2" s="1"/>
  <c r="E313" i="2"/>
  <c r="E415" i="2"/>
  <c r="I470" i="2"/>
  <c r="I521" i="2" s="1"/>
  <c r="I472" i="2" l="1"/>
  <c r="I523" i="2" s="1"/>
  <c r="I676" i="2" s="1"/>
  <c r="I473" i="2"/>
  <c r="I524" i="2" s="1"/>
  <c r="GY7" i="10" s="1"/>
  <c r="J472" i="2"/>
  <c r="J523" i="2" s="1"/>
  <c r="J473" i="2"/>
  <c r="J524" i="2" s="1"/>
  <c r="GZ7" i="10" s="1"/>
  <c r="H470" i="2"/>
  <c r="H521" i="2" s="1"/>
  <c r="H623" i="2" s="1"/>
  <c r="E620" i="2"/>
  <c r="E671" i="2"/>
  <c r="GJ26" i="10"/>
  <c r="GJ27" i="10" s="1"/>
  <c r="I623" i="2"/>
  <c r="I674" i="2"/>
  <c r="GP7" i="10"/>
  <c r="E315" i="2"/>
  <c r="E417" i="2"/>
  <c r="I677" i="2"/>
  <c r="GQ7" i="10"/>
  <c r="J623" i="2"/>
  <c r="GK7" i="10"/>
  <c r="D623" i="2"/>
  <c r="D674" i="2"/>
  <c r="F158" i="2"/>
  <c r="F55" i="2"/>
  <c r="F159" i="2" s="1"/>
  <c r="D316" i="2"/>
  <c r="D418" i="2"/>
  <c r="H316" i="2"/>
  <c r="H418" i="2"/>
  <c r="F467" i="2"/>
  <c r="F518" i="2" s="1"/>
  <c r="F620" i="2" s="1"/>
  <c r="F313" i="2"/>
  <c r="F470" i="2" s="1"/>
  <c r="F521" i="2" s="1"/>
  <c r="F415" i="2"/>
  <c r="D315" i="2"/>
  <c r="D417" i="2"/>
  <c r="GO7" i="10"/>
  <c r="H674" i="2"/>
  <c r="H315" i="2"/>
  <c r="H417" i="2"/>
  <c r="E470" i="2"/>
  <c r="E521" i="2" s="1"/>
  <c r="E316" i="2"/>
  <c r="E418" i="2"/>
  <c r="AZ15" i="11"/>
  <c r="BE6" i="11"/>
  <c r="H671" i="2"/>
  <c r="H620" i="2"/>
  <c r="H473" i="2" l="1"/>
  <c r="H524" i="2" s="1"/>
  <c r="H677" i="2" s="1"/>
  <c r="E473" i="2"/>
  <c r="E524" i="2" s="1"/>
  <c r="H472" i="2"/>
  <c r="H523" i="2" s="1"/>
  <c r="H676" i="2" s="1"/>
  <c r="E623" i="2"/>
  <c r="GL7" i="10"/>
  <c r="E674" i="2"/>
  <c r="D472" i="2"/>
  <c r="D523" i="2" s="1"/>
  <c r="D676" i="2" s="1"/>
  <c r="D473" i="2"/>
  <c r="D524" i="2" s="1"/>
  <c r="E472" i="2"/>
  <c r="E523" i="2" s="1"/>
  <c r="E676" i="2" s="1"/>
  <c r="F316" i="2"/>
  <c r="F418" i="2"/>
  <c r="GM7" i="10"/>
  <c r="GS8" i="10" s="1"/>
  <c r="F623" i="2"/>
  <c r="F315" i="2"/>
  <c r="F417" i="2"/>
  <c r="BE15" i="11"/>
  <c r="BG4" i="11" s="1"/>
  <c r="BF6" i="11"/>
  <c r="BF15" i="11" s="1"/>
  <c r="GS23" i="10" l="1"/>
  <c r="GS10" i="10"/>
  <c r="GS16" i="10"/>
  <c r="BF4" i="11"/>
  <c r="GS20" i="10"/>
  <c r="GX7" i="10"/>
  <c r="GS18" i="10"/>
  <c r="F472" i="2"/>
  <c r="F523" i="2" s="1"/>
  <c r="GS14" i="10"/>
  <c r="GS19" i="10"/>
  <c r="GS15" i="10"/>
  <c r="GS24" i="10"/>
  <c r="GT7" i="10"/>
  <c r="D677" i="2"/>
  <c r="GS12" i="10"/>
  <c r="GS11" i="10"/>
  <c r="GS22" i="10"/>
  <c r="GS17" i="10"/>
  <c r="GS13" i="10"/>
  <c r="GS9" i="10"/>
  <c r="GS25" i="10"/>
  <c r="GS21" i="10"/>
  <c r="F473" i="2"/>
  <c r="F524" i="2" s="1"/>
  <c r="GV7" i="10" s="1"/>
  <c r="E677" i="2"/>
  <c r="GU7" i="10"/>
  <c r="HB17" i="10" l="1"/>
  <c r="L17" i="10" s="1"/>
  <c r="HI15" i="9" s="1"/>
  <c r="HS15" i="9" s="1"/>
  <c r="HU15" i="9" s="1"/>
  <c r="HV15" i="9" s="1"/>
  <c r="HB23" i="10"/>
  <c r="L23" i="10" s="1"/>
  <c r="HI21" i="9" s="1"/>
  <c r="HS21" i="9" s="1"/>
  <c r="HU21" i="9" s="1"/>
  <c r="HV21" i="9" s="1"/>
  <c r="HB14" i="10"/>
  <c r="HB20" i="10"/>
  <c r="L20" i="10" s="1"/>
  <c r="HI18" i="9" s="1"/>
  <c r="HS18" i="9" s="1"/>
  <c r="HU18" i="9" s="1"/>
  <c r="HV18" i="9" s="1"/>
  <c r="HB19" i="10"/>
  <c r="L19" i="10" s="1"/>
  <c r="HI17" i="9" s="1"/>
  <c r="HS17" i="9" s="1"/>
  <c r="HU17" i="9" s="1"/>
  <c r="HV17" i="9" s="1"/>
  <c r="HB11" i="10"/>
  <c r="L11" i="10" s="1"/>
  <c r="HI9" i="9" s="1"/>
  <c r="HS9" i="9" s="1"/>
  <c r="HU9" i="9" s="1"/>
  <c r="HV9" i="9" s="1"/>
  <c r="HB13" i="10"/>
  <c r="HB16" i="10"/>
  <c r="L16" i="10" s="1"/>
  <c r="HI14" i="9" s="1"/>
  <c r="HS14" i="9" s="1"/>
  <c r="HU14" i="9" s="1"/>
  <c r="HV14" i="9" s="1"/>
  <c r="HB10" i="10"/>
  <c r="L10" i="10" s="1"/>
  <c r="HI8" i="9" s="1"/>
  <c r="HS8" i="9" s="1"/>
  <c r="HU8" i="9" s="1"/>
  <c r="HV8" i="9" s="1"/>
  <c r="HB22" i="10"/>
  <c r="L22" i="10" s="1"/>
  <c r="HI20" i="9" s="1"/>
  <c r="HS20" i="9" s="1"/>
  <c r="HU20" i="9" s="1"/>
  <c r="HV20" i="9" s="1"/>
  <c r="HB9" i="10"/>
  <c r="L9" i="10" s="1"/>
  <c r="HI7" i="9" s="1"/>
  <c r="HS7" i="9" s="1"/>
  <c r="HU7" i="9" s="1"/>
  <c r="HV7" i="9" s="1"/>
  <c r="HB25" i="10"/>
  <c r="L25" i="10" s="1"/>
  <c r="HI23" i="9" s="1"/>
  <c r="HS23" i="9" s="1"/>
  <c r="HU23" i="9" s="1"/>
  <c r="HV23" i="9" s="1"/>
  <c r="HB8" i="10"/>
  <c r="HB21" i="10"/>
  <c r="L21" i="10" s="1"/>
  <c r="HI19" i="9" s="1"/>
  <c r="HS19" i="9" s="1"/>
  <c r="HU19" i="9" s="1"/>
  <c r="HV19" i="9" s="1"/>
  <c r="HB12" i="10"/>
  <c r="L12" i="10" s="1"/>
  <c r="HI10" i="9" s="1"/>
  <c r="HS10" i="9" s="1"/>
  <c r="HU10" i="9" s="1"/>
  <c r="HV10" i="9" s="1"/>
  <c r="HB18" i="10"/>
  <c r="L18" i="10" s="1"/>
  <c r="HI16" i="9" s="1"/>
  <c r="HS16" i="9" s="1"/>
  <c r="HU16" i="9" s="1"/>
  <c r="HV16" i="9" s="1"/>
  <c r="HB15" i="10"/>
  <c r="HB24" i="10"/>
  <c r="L14" i="10"/>
  <c r="HI12" i="9" s="1"/>
  <c r="HS12" i="9" s="1"/>
  <c r="HU12" i="9" s="1"/>
  <c r="HV12" i="9" s="1"/>
  <c r="GS26" i="10"/>
  <c r="GS27" i="10" s="1"/>
  <c r="L24" i="10"/>
  <c r="HI22" i="9" s="1"/>
  <c r="HS22" i="9" s="1"/>
  <c r="HU22" i="9" s="1"/>
  <c r="HV22" i="9" s="1"/>
  <c r="L13" i="10"/>
  <c r="HI11" i="9" s="1"/>
  <c r="HS11" i="9" s="1"/>
  <c r="HU11" i="9" s="1"/>
  <c r="HV11" i="9" s="1"/>
  <c r="L15" i="10"/>
  <c r="HI13" i="9" s="1"/>
  <c r="HS13" i="9" s="1"/>
  <c r="HU13" i="9" s="1"/>
  <c r="HV13" i="9" s="1"/>
  <c r="HB26" i="10" l="1"/>
  <c r="HB27" i="10" s="1"/>
  <c r="L8" i="10"/>
  <c r="HI6" i="9" l="1"/>
  <c r="L26" i="10"/>
  <c r="L27" i="10" s="1"/>
  <c r="HS6" i="9" l="1"/>
  <c r="HI24" i="9"/>
  <c r="HI25" i="9" s="1"/>
  <c r="HU6" i="9" l="1"/>
  <c r="HS24" i="9"/>
  <c r="HS25" i="9" s="1"/>
  <c r="HU24" i="9" l="1"/>
  <c r="HU25" i="9" s="1"/>
  <c r="HV6" i="9"/>
  <c r="HV24" i="9" l="1"/>
  <c r="HW14" i="9" l="1"/>
  <c r="HX14" i="9" s="1"/>
  <c r="HW22" i="9"/>
  <c r="HX22" i="9" s="1"/>
  <c r="HW15" i="9"/>
  <c r="HX15" i="9" s="1"/>
  <c r="HW13" i="9"/>
  <c r="HX13" i="9" s="1"/>
  <c r="HW16" i="9"/>
  <c r="HX16" i="9" s="1"/>
  <c r="HV28" i="9"/>
  <c r="HW17" i="9"/>
  <c r="HX17" i="9" s="1"/>
  <c r="HW23" i="9"/>
  <c r="HX23" i="9" s="1"/>
  <c r="HW12" i="9"/>
  <c r="HX12" i="9" s="1"/>
  <c r="HW20" i="9"/>
  <c r="HX20" i="9" s="1"/>
  <c r="HW11" i="9"/>
  <c r="HX11" i="9" s="1"/>
  <c r="HW6" i="9"/>
  <c r="HW8" i="9"/>
  <c r="HX8" i="9" s="1"/>
  <c r="HW19" i="9"/>
  <c r="HX19" i="9" s="1"/>
  <c r="HW10" i="9"/>
  <c r="HX10" i="9" s="1"/>
  <c r="HW18" i="9"/>
  <c r="HX18" i="9" s="1"/>
  <c r="HW7" i="9"/>
  <c r="HX7" i="9" s="1"/>
  <c r="HW21" i="9"/>
  <c r="HX21" i="9" s="1"/>
  <c r="HW9" i="9"/>
  <c r="HX9" i="9" s="1"/>
  <c r="HW24" i="9" l="1"/>
  <c r="HW4" i="9" s="1"/>
  <c r="HX6" i="9"/>
  <c r="HX24" i="9" s="1"/>
  <c r="HX4" i="9" s="1"/>
</calcChain>
</file>

<file path=xl/comments1.xml><?xml version="1.0" encoding="utf-8"?>
<comments xmlns="http://schemas.openxmlformats.org/spreadsheetml/2006/main">
  <authors>
    <author xml:space="preserve"> </author>
  </authors>
  <commentList>
    <comment ref="C3" authorId="0">
      <text>
        <r>
          <rPr>
            <b/>
            <sz val="9"/>
            <color indexed="8"/>
            <rFont val="Tahoma"/>
            <family val="2"/>
            <charset val="204"/>
          </rPr>
          <t>Приказ Минобрнауки № 373 от 06.10.2009</t>
        </r>
      </text>
    </comment>
    <comment ref="D3" authorId="0">
      <text>
        <r>
          <rPr>
            <b/>
            <sz val="9"/>
            <color indexed="8"/>
            <rFont val="Tahoma"/>
            <family val="2"/>
            <charset val="204"/>
          </rPr>
          <t>Приказ Минбрнауки № 1897 от 17.12.2010</t>
        </r>
      </text>
    </comment>
    <comment ref="E3" authorId="0">
      <text>
        <r>
          <rPr>
            <b/>
            <sz val="9"/>
            <color indexed="8"/>
            <rFont val="Tahoma"/>
            <family val="2"/>
            <charset val="204"/>
          </rPr>
          <t>Приказ Минобрнауик № 413 от 17.05.2012</t>
        </r>
      </text>
    </comment>
    <comment ref="A13" authorId="0">
      <text>
        <r>
          <rPr>
            <b/>
            <sz val="9"/>
            <color indexed="8"/>
            <rFont val="Tahoma"/>
            <family val="2"/>
            <charset val="204"/>
          </rPr>
          <t>Для расчета семейного обучения</t>
        </r>
      </text>
    </comment>
  </commentList>
</comments>
</file>

<file path=xl/sharedStrings.xml><?xml version="1.0" encoding="utf-8"?>
<sst xmlns="http://schemas.openxmlformats.org/spreadsheetml/2006/main" count="2022" uniqueCount="257">
  <si>
    <t>Показатели</t>
  </si>
  <si>
    <t xml:space="preserve">Общее образование в общеобразовательных учреждениях </t>
  </si>
  <si>
    <t>Начальное общее образование</t>
  </si>
  <si>
    <t>Основное общее образование</t>
  </si>
  <si>
    <t>Среднее (полное) общее образование</t>
  </si>
  <si>
    <t>Предельно допустимая учебная нагрузка при 6-дневной учебной неделе</t>
  </si>
  <si>
    <t>количество лет обучения</t>
  </si>
  <si>
    <t>Продолжительность учебного года, в неделях</t>
  </si>
  <si>
    <t>Количество часов по учебному плану в неделю</t>
  </si>
  <si>
    <t>Количество часов по учебному плану в неделю для учащихся с ОВЗ при комплектовании по первому варианту</t>
  </si>
  <si>
    <t>Количество часов по учебному плану в неделю для учащихся с ОВЗ при комплектовании по второму, третьему и четвертому вариантам</t>
  </si>
  <si>
    <r>
      <rPr>
        <b/>
        <sz val="11"/>
        <rFont val="Times New Roman"/>
        <family val="1"/>
        <charset val="204"/>
      </rPr>
      <t>Б</t>
    </r>
    <r>
      <rPr>
        <sz val="11"/>
        <rFont val="Times New Roman"/>
        <family val="1"/>
        <charset val="204"/>
      </rPr>
      <t xml:space="preserve">sn - количество часов по базисному учебному плану в неделю: </t>
    </r>
  </si>
  <si>
    <t>на реализацию общеобразовательных программ в дневных общеобразовательных учреждениях</t>
  </si>
  <si>
    <t xml:space="preserve">на реализацию общеобразовательных программ при вечерней (заочной формой обучения) </t>
  </si>
  <si>
    <t>для индивидуального обучения длительно болеющих учащихся</t>
  </si>
  <si>
    <t>для семейного обучения</t>
  </si>
  <si>
    <t>Количество часов внеурочной деятельности в рамках реализации ФГОС</t>
  </si>
  <si>
    <r>
      <rPr>
        <b/>
        <sz val="11"/>
        <rFont val="Times New Roman"/>
        <family val="1"/>
        <charset val="204"/>
      </rPr>
      <t>М</t>
    </r>
    <r>
      <rPr>
        <sz val="11"/>
        <rFont val="Times New Roman"/>
        <family val="1"/>
        <charset val="204"/>
      </rPr>
      <t xml:space="preserve">sn – расчетная наполняемость: </t>
    </r>
  </si>
  <si>
    <t>общеобразовательных классов общеобразовательных учреждений, расположенных в городской местности</t>
  </si>
  <si>
    <t>общеобразовательных классов общеобразовательных учреждений, расположенных в поселках городского типа с контингентом обучающихся более 300 человек</t>
  </si>
  <si>
    <t>общеобразовательных классов общеобразовательных учреждений, расположенных в поселках городского типа с контингентом обучающихся от 201 до 300 человек</t>
  </si>
  <si>
    <t>общеобразовательных классов общеобразовательных учреждений, расположенных в поселках городского типа с контингентом обучающихся от 101  до 200 человек</t>
  </si>
  <si>
    <t>общеобразовательных классов общеобразовательных учреждений, расположенных в поселках городского типа с контингентом обучающихся менее 100 человек</t>
  </si>
  <si>
    <t>общеобразовательных классов общеобразовательных учреждений с контингентом обучающихся более 250 человек,  расположенных в сельской местности</t>
  </si>
  <si>
    <t>общеобразовательных классов общеобразовательных учреждений с контингентом обучающихся от 201 до 250 человек,  расположенных в сельской местности</t>
  </si>
  <si>
    <t>общеобразовательных классов общеобразовательных учреждений с контингентом обучающихся от 101 до 200 человек,  расположенных в сельской местности</t>
  </si>
  <si>
    <t xml:space="preserve">общеобразовательных классов общеобразовательных учреждений с контингентом обучающихся от 61 до 100 человек,  расположенных в сельской местности; </t>
  </si>
  <si>
    <t xml:space="preserve">общеобразовательных классов общеобразовательных учреждений с контингентом обучающихся  менее 61 человека,  расположенных в сельской местности              </t>
  </si>
  <si>
    <t xml:space="preserve"> общеобразовательных школ-интернатов, расположенных в городской местности</t>
  </si>
  <si>
    <t xml:space="preserve"> общеобразовательных школ-интернатов, расположенных в сельской местности</t>
  </si>
  <si>
    <t>1 вариант программы образования учащихся с ОВЗ</t>
  </si>
  <si>
    <t>глухие обучающиеся</t>
  </si>
  <si>
    <t>слабослышащие и познооглохшие обучающиеся</t>
  </si>
  <si>
    <t>слепые обучающиеся</t>
  </si>
  <si>
    <t>слабовидящие обучающиеся</t>
  </si>
  <si>
    <t>обучающиеся с тяжелыми нарушениями речи (ТНР)</t>
  </si>
  <si>
    <t>обучающиеся с нарушением опорно-двигательного аппарата</t>
  </si>
  <si>
    <t>обучающиеся с задержкой психического развития (ЗПР)</t>
  </si>
  <si>
    <t>обучающиеся с расстройствами аутического спектора (РАС)</t>
  </si>
  <si>
    <t>обучающиеся с умственной отсталостью (интеллектуальными нарушениями)</t>
  </si>
  <si>
    <t>2 вариант программы образования учащихся с ОВЗ</t>
  </si>
  <si>
    <t>3 вариант программы образования учащихся с ОВЗ</t>
  </si>
  <si>
    <t>4 вариант программы образования учащихся с ОВЗ</t>
  </si>
  <si>
    <r>
      <rPr>
        <b/>
        <sz val="11"/>
        <rFont val="Times New Roman"/>
        <family val="1"/>
        <charset val="204"/>
      </rPr>
      <t>В</t>
    </r>
    <r>
      <rPr>
        <sz val="11"/>
        <rFont val="Times New Roman"/>
        <family val="1"/>
        <charset val="204"/>
      </rPr>
      <t>sn - число часов за ставку заработной платы учителя</t>
    </r>
  </si>
  <si>
    <r>
      <rPr>
        <b/>
        <sz val="11"/>
        <rFont val="Times New Roman"/>
        <family val="1"/>
        <charset val="204"/>
      </rPr>
      <t>Куд</t>
    </r>
    <r>
      <rPr>
        <sz val="11"/>
        <rFont val="Times New Roman"/>
        <family val="1"/>
        <charset val="204"/>
      </rPr>
      <t>sn – повышающий коэффициент,   учитывающий  деление классов на группы, для реализации профильного обучения, дополнительное  образование  в общеобразовательных  организациях</t>
    </r>
  </si>
  <si>
    <r>
      <rPr>
        <b/>
        <sz val="11"/>
        <rFont val="Times New Roman"/>
        <family val="1"/>
        <charset val="204"/>
      </rPr>
      <t>Куш</t>
    </r>
    <r>
      <rPr>
        <sz val="11"/>
        <rFont val="Times New Roman"/>
        <family val="1"/>
        <charset val="204"/>
      </rPr>
      <t xml:space="preserve">sn – коэффициент штатной обеспеченности на административно-хозяйственный персонал: </t>
    </r>
  </si>
  <si>
    <t>общеобразовательных классов общеобразовательных учреждений, расположенных в городской местности; общеобразовательных классов общеобразовательных учреждений с контингентом обучающихся более 250 человек,  расположенных в сельской местности; дошкольных учреждений</t>
  </si>
  <si>
    <t>На одного обучающегося в общеобразовательных классах общеобразовательных организаций, расположенных в поселках городского типа, с численностью обучающихся менее 101 человека</t>
  </si>
  <si>
    <t>На одного обучающегося в общеобразовательных классах общеобразовательных организаций, расположенных в сельской местности, с численностью обучающихся от 201 до 250 человек,  менее 201 человека</t>
  </si>
  <si>
    <t>На одного обучающегося с очно-заочной формой обучения в общеобразовательных классах общеобразовательных организаций, расположенных в городской и сельской местности</t>
  </si>
  <si>
    <t>общеобразовательных классов общеобразовательных школ-интернатов, для обучающихся со сложным дефектом (имеющих сочетание 2 или более недостатков в физическом и (или) психическом развитии), инклюзивное обучение учащихся с ОВЗ в городской и сельской местности</t>
  </si>
  <si>
    <t>для остальных общеобразовательных классов, в сельской местности с численностью в учреждении</t>
  </si>
  <si>
    <t xml:space="preserve">для остальных общеобразовательных классов, не перечисленных в предыдущих строках;  </t>
  </si>
  <si>
    <r>
      <rPr>
        <b/>
        <sz val="11"/>
        <rFont val="Times New Roman"/>
        <family val="1"/>
        <charset val="204"/>
      </rPr>
      <t>Кун</t>
    </r>
    <r>
      <rPr>
        <sz val="11"/>
        <rFont val="Times New Roman"/>
        <family val="1"/>
        <charset val="204"/>
      </rPr>
      <t xml:space="preserve">sn- повышающие коэффициенты,   включающие  компенсационные   выплаты: </t>
    </r>
  </si>
  <si>
    <t>за выполнение дополнительных работ: проверка письменных работ (тетрадей)</t>
  </si>
  <si>
    <t>за специфику классов:</t>
  </si>
  <si>
    <t>с углубленным изучением отдельных предметов, профильного образования</t>
  </si>
  <si>
    <t xml:space="preserve"> за работу с детьми с ограниченными возможностями здоровья </t>
  </si>
  <si>
    <t>за работу в общеобразовательной школе- интернате</t>
  </si>
  <si>
    <r>
      <rPr>
        <b/>
        <sz val="11"/>
        <rFont val="Times New Roman"/>
        <family val="1"/>
        <charset val="204"/>
      </rPr>
      <t>Н</t>
    </r>
    <r>
      <rPr>
        <sz val="11"/>
        <rFont val="Times New Roman"/>
        <family val="1"/>
        <charset val="204"/>
      </rPr>
      <t xml:space="preserve"> ф - коэффициент  стимулирующих  выплат</t>
    </r>
  </si>
  <si>
    <t>стимулирующий фонд</t>
  </si>
  <si>
    <t>стимулирующий фонд для организаций на селе</t>
  </si>
  <si>
    <t xml:space="preserve"> К уч 1 - коэффициент для учебных расходов с учетом доступа в сеть Интернет</t>
  </si>
  <si>
    <t>К уч 2 - коэффициент для учебных расходов для обучающихся с ОВЗ по 1 варианту получения образования с учетом расходов на обеспечение доступа в Интернет</t>
  </si>
  <si>
    <t>Расчет нормативов финансирования</t>
  </si>
  <si>
    <t>с 01.01.2019</t>
  </si>
  <si>
    <t>Классы</t>
  </si>
  <si>
    <t>Классы, реализующие ФГОС</t>
  </si>
  <si>
    <t>1-4 классы</t>
  </si>
  <si>
    <t>5-9 классы</t>
  </si>
  <si>
    <t>10-11 кл д</t>
  </si>
  <si>
    <t>10-11 кл ля реализации профиля</t>
  </si>
  <si>
    <t>10-11 кл</t>
  </si>
  <si>
    <t>Ставки педагогического работника с учетом повышения базового оклада с 01.01.2018 до 9555</t>
  </si>
  <si>
    <t>количество часов по БУП</t>
  </si>
  <si>
    <t xml:space="preserve">общеобразовательные классы </t>
  </si>
  <si>
    <t>с углубленным изучением отдельных учебных предметов</t>
  </si>
  <si>
    <t>общеобразовательные классы - ПГТ с континг более 300</t>
  </si>
  <si>
    <t>общеобразовательные классы - ПГТ с континг более 201-300</t>
  </si>
  <si>
    <t>общеобразовательные классы - ПГТ с континг более 101-200</t>
  </si>
  <si>
    <t>общеобразовательные классы - ПГТ с континг менее 100</t>
  </si>
  <si>
    <t>общеобразовательные классы - СЕЛО с континг более 250</t>
  </si>
  <si>
    <t>общеобразовательные классы - СЕЛО с континг 201 - 250</t>
  </si>
  <si>
    <t>общеобразовательные классы - СЕЛО с континг 101 - 200</t>
  </si>
  <si>
    <t>общеобразовательные классы - СЕЛО с континг 61 - 100</t>
  </si>
  <si>
    <t>общеобразовательные классы - СЕЛО с континг менее 60</t>
  </si>
  <si>
    <t>вечернее обучение -город</t>
  </si>
  <si>
    <t>вечернее обучение -СЕЛО</t>
  </si>
  <si>
    <t>индивидуальное обучение для длительно болеющих детей</t>
  </si>
  <si>
    <t>семейное обучение</t>
  </si>
  <si>
    <t>1 вариант</t>
  </si>
  <si>
    <t>глухие</t>
  </si>
  <si>
    <t>слабослышащие и познооглохшие</t>
  </si>
  <si>
    <t>слепые</t>
  </si>
  <si>
    <t>слабовидящие</t>
  </si>
  <si>
    <t>С тяжелыми нарушениями речи (ТНР)</t>
  </si>
  <si>
    <t>С нарушением опорно-двигательного аппарата</t>
  </si>
  <si>
    <t>С задержкой психического развития (ЗПР)</t>
  </si>
  <si>
    <t>С расстройствами аутического спектора (РАС)</t>
  </si>
  <si>
    <t>С умственной отсталостью (интеллектуальными нарушениями)</t>
  </si>
  <si>
    <t>2 вариант</t>
  </si>
  <si>
    <t>3 вариант</t>
  </si>
  <si>
    <t>4 вариант</t>
  </si>
  <si>
    <t>Расчетная наполняемость классов</t>
  </si>
  <si>
    <t>общеобразовательные классы</t>
  </si>
  <si>
    <t>Норма часов на ставку</t>
  </si>
  <si>
    <t>Ставки учителей</t>
  </si>
  <si>
    <t>с углубленным изучением отдельных учебных предметов, профильное обучение в классах ОО, расположенных в городской местности</t>
  </si>
  <si>
    <t>Повышающий коэффициент, учитывающий деление классов на группы (по отдельным предметам и для реализации профильного обучения), а также коэффициенты, учитывающие коррекционную работу</t>
  </si>
  <si>
    <t>Повышающие коэффициены, учитывающие компенсационные выплаты</t>
  </si>
  <si>
    <t>Коэффициент стимулирующих выплат</t>
  </si>
  <si>
    <t>Коэффициент стимулирующих выплат на селе</t>
  </si>
  <si>
    <t>Коэффициент, учитывающий стимулирующие выплаты педагогическим работникам в рамках реализации Указа Президента РФ</t>
  </si>
  <si>
    <t>Начисления на оплату труда</t>
  </si>
  <si>
    <t>Нормативы на оплату труда учителей</t>
  </si>
  <si>
    <t>коэффициент штатной обеспеченности на прочий персонал</t>
  </si>
  <si>
    <t>Средства на прочий персонал</t>
  </si>
  <si>
    <t>Средства на учебные расходы</t>
  </si>
  <si>
    <t>Средства на учебные расходы для обучающихся с ОВЗ по 1 варианту</t>
  </si>
  <si>
    <t>Норматив на учебные расходы</t>
  </si>
  <si>
    <t>Норматив на учебные расходы для обучающихся с ОВЗ по 1 варианту</t>
  </si>
  <si>
    <t>Нормативы финансирования на 2019 год</t>
  </si>
  <si>
    <t>Нормативы финансирования на 01.01.2019 (в месяц)</t>
  </si>
  <si>
    <t>общеобразовательные классы - СЕЛО с континг менее 61</t>
  </si>
  <si>
    <t>Нормативы финансирования на 01.01.2018</t>
  </si>
  <si>
    <t>Разница</t>
  </si>
  <si>
    <t>Анализ</t>
  </si>
  <si>
    <t>классы, не реализующие ФГОС</t>
  </si>
  <si>
    <t>классы, реализующие ФГОС</t>
  </si>
  <si>
    <t>ВСЕГО</t>
  </si>
  <si>
    <t>Бокситогорский</t>
  </si>
  <si>
    <t>ИТОГО</t>
  </si>
  <si>
    <t xml:space="preserve">Волосовский 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</si>
  <si>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</si>
  <si>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</si>
  <si>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</si>
  <si>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</si>
  <si>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</si>
  <si>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</si>
  <si>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</si>
  <si>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Лодейнопольский</t>
  </si>
  <si>
    <t>Ломоносовский</t>
  </si>
  <si>
    <t>Лужский</t>
  </si>
  <si>
    <t>Подпорожский</t>
  </si>
  <si>
    <t>Приозерский</t>
  </si>
  <si>
    <t>Тихвинский</t>
  </si>
  <si>
    <t>Тосненский</t>
  </si>
  <si>
    <t>Сосновоборский</t>
  </si>
  <si>
    <t xml:space="preserve">Муниципальное образование 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</si>
  <si>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</si>
  <si>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</si>
  <si>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</si>
  <si>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Кингисеппский муниципальный район</t>
  </si>
  <si>
    <t>Кировский муниципальный район</t>
  </si>
  <si>
    <t>Сланцевский</t>
  </si>
  <si>
    <t>Муниципальное образование</t>
  </si>
  <si>
    <t xml:space="preserve"> Сосновоборский городской округ</t>
  </si>
  <si>
    <t xml:space="preserve">Общеобразоват школы </t>
  </si>
  <si>
    <t>Школа-сад, вечерн школа, базов школа</t>
  </si>
  <si>
    <t>Общеобраз интернат</t>
  </si>
  <si>
    <t xml:space="preserve"> ОВЗ в школах</t>
  </si>
  <si>
    <t>Наполняемость классов</t>
  </si>
  <si>
    <t>Спец школа-интер, ОВЗ в школах</t>
  </si>
  <si>
    <t xml:space="preserve">колич классов </t>
  </si>
  <si>
    <t>Потребность на 2018 г</t>
  </si>
  <si>
    <t>Потребность на 2019 г</t>
  </si>
  <si>
    <t>ГОРОД</t>
  </si>
  <si>
    <t>город и село</t>
  </si>
  <si>
    <t>СЕЛО</t>
  </si>
  <si>
    <t>Расчет объема средств на ежемесясное денежное вознаграждение за классное руководство на 2019 год</t>
  </si>
  <si>
    <t>№№</t>
  </si>
  <si>
    <t>Наименование муниципальных образований</t>
  </si>
  <si>
    <t>Пларируемое количество классов в 2019 году</t>
  </si>
  <si>
    <t>Планируемый объем средств на 2019 год, тыс.руб.</t>
  </si>
  <si>
    <t>в размере 2000 руб.</t>
  </si>
  <si>
    <t xml:space="preserve">Волховский </t>
  </si>
  <si>
    <t xml:space="preserve">Гатчинский </t>
  </si>
  <si>
    <t xml:space="preserve">Ломоносовский </t>
  </si>
  <si>
    <t xml:space="preserve">ИТОГО </t>
  </si>
  <si>
    <t>Средства входят в субвенцию на реализацию общего образования</t>
  </si>
  <si>
    <t>ВСЕГО субвенция на 2019 год</t>
  </si>
  <si>
    <t xml:space="preserve">Общеобразовательные классы в общеобразовательных учреждениях, расположенных в городской местности </t>
  </si>
  <si>
    <t xml:space="preserve">Общеобразовательные классы в общеобразовательных учреждениях, расположенных в Поселках городского типа, контингент более 300 человек </t>
  </si>
  <si>
    <t>с  профильным обучением в классах ОО, расположенных в ПГТ с континг более 300</t>
  </si>
  <si>
    <t xml:space="preserve">Общеобразовательные классы в общеобразовательных учреждениях, расположенных в Поселках городского типа, контингент от 201 до 300 человек </t>
  </si>
  <si>
    <t>с профильным обучением в классах ОО, расположенных в ПГТ с континг более 201-300</t>
  </si>
  <si>
    <t xml:space="preserve">Общеобразовательные классы в общеобразовательных учреждениях, расположенных в Поселках городского типа, контингент от 101 до 200 человек </t>
  </si>
  <si>
    <t>с углубленным изучением отдельных учебных предметов, профильное обучение в классах ОО, расположенных в ПГТ с континг более 101-200</t>
  </si>
  <si>
    <t xml:space="preserve">Общеобразовательные классы в общеобразовательных учреждениях, расположенных в Поселках городского типа, контингент менее 101 человека </t>
  </si>
  <si>
    <t xml:space="preserve"> с углубленным изучением отдельных учебных предметов, профильное обучение в классах ОО, расположенных в ПГТ с континг менее 100</t>
  </si>
  <si>
    <t>Общеобразовательные классы в общеобразовательных учреждениях, расположенных в сельской местности, с контингентом обучающихся более 250 чел</t>
  </si>
  <si>
    <t>с профильным обучением в классах ОО, расположенных в сельской местности с континг более 250</t>
  </si>
  <si>
    <t>Общеобразовательные классы в общеобразовательных учреждениях, расположенных в сельской местности, с контингентом обучающихся от 201 до 250 чел</t>
  </si>
  <si>
    <t>с профильным обучением в классах ОО, расположенных в сельской местности с континг 201 - 250</t>
  </si>
  <si>
    <t>Общеобразовательные классы в общеобразовательных учреждениях, расположенных в сельской местности, с контингентом обучающихся от 101 до 200 чел</t>
  </si>
  <si>
    <t>с  профильным обучением в классах ОО, расположенных в сельской местности с континг 101 - 200</t>
  </si>
  <si>
    <t>Общеобразовательные классы в общеобразовательных учреждениях, расположенных в сельской местности, с контингентом обучающихся от 61 до 100 чел</t>
  </si>
  <si>
    <t>с профильным обучением в классах ОО, расположенных в сельской местности с континг 61 - 100</t>
  </si>
  <si>
    <t>Общеобразовательные классы в общеобразовательных учреждениях, расположенных в сельской местности, с контингентом обучающихся менее 60 чел</t>
  </si>
  <si>
    <t xml:space="preserve"> с углубленным изучением отдельных учебных предметов, профильное обучение в классах ОО, расположенных в сельской местности с континг менее 60</t>
  </si>
  <si>
    <t>очно-заочное обучение в общеобразовательных учреждениях, расположенных в городской местности</t>
  </si>
  <si>
    <t xml:space="preserve">очно-заочное обучение в общеобразовательных учреждениях, расположенных в сельской местности </t>
  </si>
  <si>
    <t>Численность обучающихся - надомников</t>
  </si>
  <si>
    <t>Семейное обучение</t>
  </si>
  <si>
    <t>Кол-во обучающихся без учета адаптированных программ</t>
  </si>
  <si>
    <t>Кол-во обучающихся с ОВЗ</t>
  </si>
  <si>
    <t>Всего обучающихся (общий контингент школ)</t>
  </si>
  <si>
    <t>Классное руководство</t>
  </si>
  <si>
    <t>Утверждено в областном законе на 2018 год, тыс.руб.</t>
  </si>
  <si>
    <t>Динамика, %</t>
  </si>
  <si>
    <t>всего</t>
  </si>
  <si>
    <t>сумма</t>
  </si>
  <si>
    <t>Численность обучающихся</t>
  </si>
  <si>
    <t>Сумма</t>
  </si>
  <si>
    <t>всего учащихся</t>
  </si>
  <si>
    <t>10-11 кл профильное</t>
  </si>
  <si>
    <t>НОО без ФГОС</t>
  </si>
  <si>
    <t>НОО с ФГОС</t>
  </si>
  <si>
    <t>ООО без ФГОС</t>
  </si>
  <si>
    <t>ООО с ФГОС</t>
  </si>
  <si>
    <t>СОО без ФГОС</t>
  </si>
  <si>
    <t>СОО с ФГОС</t>
  </si>
  <si>
    <t>Волосовский</t>
  </si>
  <si>
    <t>с тяжелыми нарушениями речи (ТНР)</t>
  </si>
  <si>
    <t>с нарушением опорно-двигательного аппарата</t>
  </si>
  <si>
    <t>с задержкой психического развития (ЗПР)</t>
  </si>
  <si>
    <t>с расстройствами аутического спектора (РАС)</t>
  </si>
  <si>
    <t>с умственной отсталостью (интеллектуальными нарушениями)</t>
  </si>
  <si>
    <t xml:space="preserve">Расчет объема субвенции бюджетам муниципальных образований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услуг), на 2019 год
</t>
  </si>
  <si>
    <t>В проект бюджета на 2019 год</t>
  </si>
  <si>
    <t>в рамках контрольных сумм проекта</t>
  </si>
  <si>
    <t>дополнительная потребность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</si>
  <si>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 на 2019 год ( в части обучающихся с ОВЗ)</t>
  </si>
  <si>
    <t>Выборгский муниципальный район</t>
  </si>
  <si>
    <t>Гатчинский муниципальный район</t>
  </si>
  <si>
    <t>Всеволожский (Грейс)</t>
  </si>
  <si>
    <t>Выборгский (Лужки)</t>
  </si>
  <si>
    <t>Гатчинский (Апекс)</t>
  </si>
  <si>
    <t>Гатчинский (1-я Академия)</t>
  </si>
  <si>
    <t>Гатчинский (школа Александра III)</t>
  </si>
  <si>
    <t>Кингисеппский (Православной культуры)</t>
  </si>
  <si>
    <t>Киришский (Истоки)</t>
  </si>
  <si>
    <t>Приозерский (Русской культуры)</t>
  </si>
  <si>
    <t>Сосновоборский (Сосновоборская частная школа)</t>
  </si>
  <si>
    <t xml:space="preserve"> по 1 варианту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расстройством аутического спектра</t>
  </si>
  <si>
    <t>по 3 варианту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умственной отсталостью (интеллектуальными нарушениями)</t>
  </si>
  <si>
    <t>по 1 варианту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задержкой психического развития (ЗПР)</t>
  </si>
  <si>
    <t>Всеволожский муниципальный район</t>
  </si>
  <si>
    <t>Киришский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</si>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</sst>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_(* #,##0.00_);_(* \(#,##0.00\);_(* \-??_);_(@_)"/>
    <numFmt numFmtId="165" formatCode="_(* #,##0.00000_);_(* \(#,##0.00000\);_(* \-??_);_(@_)"/>
    <numFmt numFmtId="166" formatCode="_(* #,##0.000_);_(* \(#,##0.000\);_(* \-??_);_(@_)"/>
    <numFmt numFmtId="167" formatCode="_(* #,##0.0000_);_(* \(#,##0.0000\);_(* \-??_);_(@_)"/>
    <numFmt numFmtId="168" formatCode="_-* #,##0.00_р_._-;\-* #,##0.00_р_._-;_-* \-??_р_._-;_-@_-"/>
    <numFmt numFmtId="169" formatCode="#,##0.000"/>
    <numFmt numFmtId="170" formatCode="_(* #,##0_);_(* \(#,##0\);_(* \-??_);_(@_)"/>
    <numFmt numFmtId="171" formatCode="_(* #,##0.0_);_(* \(#,##0.0\);_(* \-??_);_(@_)"/>
    <numFmt numFmtId="172" formatCode="_-* #,##0.000_р_._-;\-* #,##0.000_р_._-;_-* \-???_р_._-;_-@_-"/>
    <numFmt numFmtId="173" formatCode="0.0"/>
    <numFmt numFmtId="174" formatCode="0.0%"/>
    <numFmt numFmtId="175" formatCode="#,##0.0"/>
  </numFmts>
  <fonts count="37" x14ac:knownFonts="1">
    <font>
      <sz val="10"/>
      <name val="Arial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indexed="8"/>
      <name val="Tahoma"/>
      <family val="2"/>
      <charset val="204"/>
    </font>
    <font>
      <sz val="10"/>
      <name val="Arial Cyr"/>
      <family val="2"/>
      <charset val="204"/>
    </font>
    <font>
      <sz val="9"/>
      <name val="Arial Cyr"/>
      <family val="2"/>
      <charset val="204"/>
    </font>
    <font>
      <b/>
      <sz val="14"/>
      <name val="Arial Cyr"/>
      <family val="2"/>
      <charset val="204"/>
    </font>
    <font>
      <sz val="14"/>
      <name val="Arial Cyr"/>
      <family val="2"/>
      <charset val="204"/>
    </font>
    <font>
      <b/>
      <i/>
      <sz val="9"/>
      <name val="Arial Cyr"/>
      <family val="2"/>
      <charset val="204"/>
    </font>
    <font>
      <sz val="9"/>
      <name val="Arial"/>
      <family val="2"/>
      <charset val="204"/>
    </font>
    <font>
      <sz val="7"/>
      <name val="Arial"/>
      <family val="2"/>
      <charset val="204"/>
    </font>
    <font>
      <sz val="10"/>
      <color indexed="10"/>
      <name val="Arial Cyr"/>
      <family val="2"/>
      <charset val="204"/>
    </font>
    <font>
      <sz val="11"/>
      <name val="Arial Cyr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8"/>
      <color indexed="63"/>
      <name val="Arial"/>
      <family val="2"/>
      <charset val="204"/>
    </font>
    <font>
      <b/>
      <sz val="12"/>
      <name val="Arial"/>
      <family val="2"/>
      <charset val="204"/>
    </font>
    <font>
      <b/>
      <i/>
      <sz val="12"/>
      <name val="Arial Cyr"/>
      <charset val="204"/>
    </font>
    <font>
      <b/>
      <i/>
      <sz val="14"/>
      <name val="Arial Cyr"/>
      <charset val="204"/>
    </font>
    <font>
      <b/>
      <sz val="10"/>
      <color indexed="10"/>
      <name val="Arial"/>
      <family val="2"/>
      <charset val="204"/>
    </font>
    <font>
      <b/>
      <sz val="8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i/>
      <sz val="10"/>
      <name val="Arial"/>
      <family val="2"/>
      <charset val="204"/>
    </font>
    <font>
      <b/>
      <sz val="8"/>
      <color indexed="63"/>
      <name val="Arial"/>
      <family val="2"/>
      <charset val="204"/>
    </font>
    <font>
      <i/>
      <sz val="8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i/>
      <sz val="9"/>
      <name val="Arial"/>
      <family val="2"/>
      <charset val="204"/>
    </font>
    <font>
      <sz val="11"/>
      <name val="Arial"/>
      <family val="2"/>
      <charset val="204"/>
    </font>
    <font>
      <b/>
      <sz val="9"/>
      <name val="Arial"/>
      <family val="2"/>
      <charset val="204"/>
    </font>
    <font>
      <sz val="8"/>
      <color theme="0"/>
      <name val="Arial"/>
      <family val="2"/>
      <charset val="204"/>
    </font>
    <font>
      <sz val="10"/>
      <color theme="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1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1" fillId="0" borderId="0" applyFill="0" applyBorder="0" applyAlignment="0" applyProtection="0"/>
    <xf numFmtId="9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1" fillId="0" borderId="0" applyFill="0" applyBorder="0" applyAlignment="0" applyProtection="0"/>
    <xf numFmtId="164" fontId="2" fillId="0" borderId="0" applyFill="0" applyBorder="0" applyAlignment="0" applyProtection="0"/>
    <xf numFmtId="9" fontId="2" fillId="0" borderId="0" applyFill="0" applyBorder="0" applyAlignment="0" applyProtection="0"/>
    <xf numFmtId="164" fontId="2" fillId="0" borderId="0" applyFill="0" applyBorder="0" applyAlignment="0" applyProtection="0"/>
  </cellStyleXfs>
  <cellXfs count="299">
    <xf numFmtId="0" fontId="0" fillId="0" borderId="0" xfId="0"/>
    <xf numFmtId="0" fontId="2" fillId="0" borderId="0" xfId="2"/>
    <xf numFmtId="0" fontId="3" fillId="0" borderId="0" xfId="2" applyFont="1" applyAlignment="1"/>
    <xf numFmtId="0" fontId="2" fillId="0" borderId="0" xfId="2" applyBorder="1" applyAlignment="1">
      <alignment horizontal="center" vertical="center" wrapText="1"/>
    </xf>
    <xf numFmtId="0" fontId="4" fillId="0" borderId="1" xfId="2" applyFont="1" applyFill="1" applyBorder="1" applyAlignment="1">
      <alignment vertical="center" wrapText="1"/>
    </xf>
    <xf numFmtId="164" fontId="4" fillId="0" borderId="1" xfId="60" applyFont="1" applyFill="1" applyBorder="1" applyAlignment="1" applyProtection="1">
      <alignment vertical="center" wrapText="1"/>
    </xf>
    <xf numFmtId="164" fontId="4" fillId="0" borderId="1" xfId="61" applyFont="1" applyFill="1" applyBorder="1" applyAlignment="1" applyProtection="1">
      <alignment vertical="center" wrapText="1"/>
    </xf>
    <xf numFmtId="1" fontId="4" fillId="0" borderId="1" xfId="61" applyNumberFormat="1" applyFont="1" applyFill="1" applyBorder="1" applyAlignment="1" applyProtection="1">
      <alignment horizontal="center" vertical="center" wrapText="1"/>
    </xf>
    <xf numFmtId="0" fontId="2" fillId="0" borderId="0" xfId="2" applyFill="1"/>
    <xf numFmtId="1" fontId="4" fillId="0" borderId="2" xfId="61" applyNumberFormat="1" applyFont="1" applyFill="1" applyBorder="1" applyAlignment="1" applyProtection="1">
      <alignment horizontal="center" vertical="center" wrapText="1"/>
    </xf>
    <xf numFmtId="164" fontId="4" fillId="0" borderId="3" xfId="61" applyFont="1" applyFill="1" applyBorder="1" applyAlignment="1" applyProtection="1">
      <alignment vertical="center" wrapText="1"/>
    </xf>
    <xf numFmtId="168" fontId="2" fillId="0" borderId="0" xfId="2" applyNumberFormat="1"/>
    <xf numFmtId="169" fontId="4" fillId="0" borderId="1" xfId="61" applyNumberFormat="1" applyFont="1" applyFill="1" applyBorder="1" applyAlignment="1" applyProtection="1">
      <alignment vertical="center" wrapText="1"/>
    </xf>
    <xf numFmtId="164" fontId="5" fillId="0" borderId="1" xfId="61" applyFont="1" applyFill="1" applyBorder="1" applyAlignment="1" applyProtection="1">
      <alignment vertical="center" wrapText="1"/>
    </xf>
    <xf numFmtId="166" fontId="4" fillId="0" borderId="1" xfId="61" applyNumberFormat="1" applyFont="1" applyFill="1" applyBorder="1" applyAlignment="1" applyProtection="1">
      <alignment vertical="center" wrapText="1"/>
    </xf>
    <xf numFmtId="166" fontId="4" fillId="0" borderId="1" xfId="60" applyNumberFormat="1" applyFont="1" applyFill="1" applyBorder="1" applyAlignment="1" applyProtection="1">
      <alignment vertical="center" wrapText="1"/>
    </xf>
    <xf numFmtId="166" fontId="2" fillId="0" borderId="0" xfId="60" applyNumberFormat="1" applyFont="1" applyFill="1" applyBorder="1" applyAlignment="1" applyProtection="1"/>
    <xf numFmtId="0" fontId="8" fillId="0" borderId="0" xfId="17" applyFont="1" applyFill="1"/>
    <xf numFmtId="0" fontId="9" fillId="0" borderId="0" xfId="17" applyFont="1" applyFill="1"/>
    <xf numFmtId="0" fontId="2" fillId="0" borderId="0" xfId="0" applyFont="1" applyFill="1"/>
    <xf numFmtId="0" fontId="2" fillId="0" borderId="0" xfId="0" applyFont="1"/>
    <xf numFmtId="0" fontId="10" fillId="0" borderId="0" xfId="17" applyFont="1" applyFill="1" applyAlignment="1">
      <alignment horizontal="left"/>
    </xf>
    <xf numFmtId="0" fontId="11" fillId="0" borderId="0" xfId="17" applyFont="1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Alignment="1"/>
    <xf numFmtId="16" fontId="19" fillId="0" borderId="3" xfId="7" applyNumberFormat="1" applyFont="1" applyFill="1" applyBorder="1" applyAlignment="1">
      <alignment horizontal="center" vertical="top" wrapText="1"/>
    </xf>
    <xf numFmtId="0" fontId="2" fillId="0" borderId="0" xfId="2" applyNumberFormat="1" applyFont="1" applyFill="1" applyBorder="1" applyAlignment="1" applyProtection="1"/>
    <xf numFmtId="0" fontId="19" fillId="0" borderId="0" xfId="2" applyNumberFormat="1" applyFont="1" applyFill="1" applyBorder="1" applyAlignment="1" applyProtection="1"/>
    <xf numFmtId="0" fontId="2" fillId="0" borderId="0" xfId="2" applyNumberFormat="1" applyFont="1" applyFill="1" applyBorder="1" applyAlignment="1" applyProtection="1">
      <alignment horizontal="center"/>
    </xf>
    <xf numFmtId="0" fontId="13" fillId="0" borderId="1" xfId="2" applyNumberFormat="1" applyFont="1" applyFill="1" applyBorder="1" applyAlignment="1" applyProtection="1">
      <alignment horizontal="center" vertical="center" wrapText="1"/>
    </xf>
    <xf numFmtId="0" fontId="13" fillId="0" borderId="1" xfId="2" applyNumberFormat="1" applyFont="1" applyFill="1" applyBorder="1" applyAlignment="1" applyProtection="1">
      <alignment vertical="center" wrapText="1"/>
    </xf>
    <xf numFmtId="0" fontId="13" fillId="0" borderId="0" xfId="2" applyNumberFormat="1" applyFont="1" applyFill="1" applyBorder="1" applyAlignment="1" applyProtection="1">
      <alignment horizontal="center" vertical="center"/>
    </xf>
    <xf numFmtId="0" fontId="2" fillId="0" borderId="1" xfId="2" applyNumberFormat="1" applyFont="1" applyFill="1" applyBorder="1" applyAlignment="1" applyProtection="1">
      <alignment horizontal="center"/>
    </xf>
    <xf numFmtId="0" fontId="8" fillId="0" borderId="1" xfId="2" applyNumberFormat="1" applyFont="1" applyFill="1" applyBorder="1" applyAlignment="1" applyProtection="1"/>
    <xf numFmtId="0" fontId="18" fillId="0" borderId="1" xfId="2" applyNumberFormat="1" applyFont="1" applyFill="1" applyBorder="1" applyAlignment="1" applyProtection="1">
      <alignment horizontal="center"/>
    </xf>
    <xf numFmtId="0" fontId="18" fillId="0" borderId="1" xfId="2" applyNumberFormat="1" applyFont="1" applyFill="1" applyBorder="1" applyAlignment="1" applyProtection="1"/>
    <xf numFmtId="0" fontId="26" fillId="0" borderId="0" xfId="2" applyNumberFormat="1" applyFont="1" applyFill="1" applyBorder="1" applyAlignment="1" applyProtection="1"/>
    <xf numFmtId="0" fontId="18" fillId="0" borderId="0" xfId="2" applyNumberFormat="1" applyFont="1" applyFill="1" applyBorder="1" applyAlignment="1" applyProtection="1"/>
    <xf numFmtId="0" fontId="17" fillId="0" borderId="0" xfId="2" applyNumberFormat="1" applyFont="1" applyFill="1" applyBorder="1" applyAlignment="1" applyProtection="1"/>
    <xf numFmtId="0" fontId="25" fillId="0" borderId="0" xfId="2" applyNumberFormat="1" applyFont="1" applyFill="1" applyBorder="1" applyAlignment="1" applyProtection="1">
      <alignment horizontal="center" vertical="center" wrapText="1"/>
    </xf>
    <xf numFmtId="0" fontId="2" fillId="0" borderId="1" xfId="2" applyNumberFormat="1" applyFont="1" applyFill="1" applyBorder="1" applyAlignment="1" applyProtection="1">
      <alignment horizontal="center" vertical="center" wrapText="1"/>
    </xf>
    <xf numFmtId="0" fontId="17" fillId="0" borderId="1" xfId="2" applyNumberFormat="1" applyFont="1" applyFill="1" applyBorder="1" applyAlignment="1" applyProtection="1">
      <alignment horizontal="center" vertical="center" wrapText="1"/>
    </xf>
    <xf numFmtId="0" fontId="2" fillId="0" borderId="0" xfId="2" applyNumberFormat="1" applyFont="1" applyFill="1" applyBorder="1" applyAlignment="1" applyProtection="1">
      <alignment horizontal="center" vertical="center"/>
    </xf>
    <xf numFmtId="0" fontId="2" fillId="0" borderId="1" xfId="17" applyFont="1" applyFill="1" applyBorder="1" applyAlignment="1">
      <alignment horizontal="center" vertical="top" wrapText="1"/>
    </xf>
    <xf numFmtId="0" fontId="2" fillId="0" borderId="2" xfId="17" applyFont="1" applyFill="1" applyBorder="1" applyAlignment="1">
      <alignment horizontal="center" vertical="top" wrapText="1"/>
    </xf>
    <xf numFmtId="0" fontId="17" fillId="0" borderId="0" xfId="2" applyNumberFormat="1" applyFont="1" applyFill="1" applyBorder="1" applyAlignment="1" applyProtection="1">
      <alignment horizontal="center" vertical="center"/>
    </xf>
    <xf numFmtId="0" fontId="2" fillId="0" borderId="3" xfId="2" applyFont="1" applyFill="1" applyBorder="1" applyAlignment="1">
      <alignment horizontal="center" vertical="top" wrapText="1"/>
    </xf>
    <xf numFmtId="16" fontId="29" fillId="0" borderId="1" xfId="2" applyNumberFormat="1" applyFont="1" applyFill="1" applyBorder="1" applyAlignment="1" applyProtection="1">
      <alignment horizontal="center" vertical="center" wrapText="1"/>
    </xf>
    <xf numFmtId="0" fontId="2" fillId="0" borderId="5" xfId="2" applyFont="1" applyFill="1" applyBorder="1" applyAlignment="1">
      <alignment horizontal="center" vertical="top" wrapText="1"/>
    </xf>
    <xf numFmtId="0" fontId="30" fillId="0" borderId="1" xfId="2" applyNumberFormat="1" applyFont="1" applyFill="1" applyBorder="1" applyAlignment="1" applyProtection="1">
      <alignment horizontal="center" vertical="center" wrapText="1"/>
    </xf>
    <xf numFmtId="170" fontId="2" fillId="0" borderId="1" xfId="2" applyNumberFormat="1" applyFont="1" applyFill="1" applyBorder="1" applyAlignment="1">
      <alignment vertical="center" wrapText="1"/>
    </xf>
    <xf numFmtId="170" fontId="2" fillId="0" borderId="1" xfId="2" applyNumberFormat="1" applyFont="1" applyFill="1" applyBorder="1" applyAlignment="1">
      <alignment horizontal="center" vertical="center"/>
    </xf>
    <xf numFmtId="170" fontId="30" fillId="0" borderId="1" xfId="2" applyNumberFormat="1" applyFont="1" applyFill="1" applyBorder="1" applyAlignment="1">
      <alignment horizontal="center" vertical="center"/>
    </xf>
    <xf numFmtId="0" fontId="30" fillId="0" borderId="1" xfId="2" applyNumberFormat="1" applyFont="1" applyFill="1" applyBorder="1" applyAlignment="1" applyProtection="1">
      <alignment horizontal="center" vertical="center"/>
    </xf>
    <xf numFmtId="0" fontId="30" fillId="0" borderId="0" xfId="2" applyNumberFormat="1" applyFont="1" applyFill="1" applyBorder="1" applyAlignment="1" applyProtection="1">
      <alignment horizontal="center" vertical="center"/>
    </xf>
    <xf numFmtId="0" fontId="2" fillId="0" borderId="1" xfId="2" applyNumberFormat="1" applyFont="1" applyFill="1" applyBorder="1" applyAlignment="1" applyProtection="1">
      <alignment vertical="center" wrapText="1"/>
    </xf>
    <xf numFmtId="0" fontId="8" fillId="0" borderId="1" xfId="2" applyNumberFormat="1" applyFont="1" applyFill="1" applyBorder="1" applyAlignment="1" applyProtection="1">
      <alignment vertical="center" wrapText="1"/>
    </xf>
    <xf numFmtId="3" fontId="9" fillId="0" borderId="1" xfId="112" applyNumberFormat="1" applyFont="1" applyFill="1" applyBorder="1" applyAlignment="1" applyProtection="1">
      <alignment horizontal="right" vertical="center" wrapText="1"/>
    </xf>
    <xf numFmtId="170" fontId="9" fillId="0" borderId="1" xfId="112" applyNumberFormat="1" applyFont="1" applyFill="1" applyBorder="1" applyAlignment="1" applyProtection="1">
      <alignment horizontal="right" vertical="center" wrapText="1"/>
    </xf>
    <xf numFmtId="164" fontId="9" fillId="0" borderId="1" xfId="112" applyFont="1" applyFill="1" applyBorder="1" applyAlignment="1" applyProtection="1">
      <alignment vertical="center" wrapText="1"/>
    </xf>
    <xf numFmtId="170" fontId="2" fillId="0" borderId="1" xfId="2" applyNumberFormat="1" applyFont="1" applyFill="1" applyBorder="1"/>
    <xf numFmtId="170" fontId="2" fillId="0" borderId="1" xfId="2" applyNumberFormat="1" applyFont="1" applyFill="1" applyBorder="1" applyAlignment="1" applyProtection="1"/>
    <xf numFmtId="173" fontId="2" fillId="0" borderId="1" xfId="2" applyNumberFormat="1" applyFont="1" applyFill="1" applyBorder="1" applyAlignment="1" applyProtection="1"/>
    <xf numFmtId="3" fontId="2" fillId="0" borderId="1" xfId="2" applyNumberFormat="1" applyFont="1" applyFill="1" applyBorder="1" applyAlignment="1">
      <alignment horizontal="right" vertical="center" wrapText="1"/>
    </xf>
    <xf numFmtId="3" fontId="8" fillId="0" borderId="1" xfId="2" applyNumberFormat="1" applyFont="1" applyFill="1" applyBorder="1" applyAlignment="1" applyProtection="1">
      <alignment horizontal="right" vertical="center" wrapText="1"/>
    </xf>
    <xf numFmtId="0" fontId="18" fillId="0" borderId="1" xfId="2" applyNumberFormat="1" applyFont="1" applyFill="1" applyBorder="1" applyAlignment="1" applyProtection="1">
      <alignment vertical="center" wrapText="1"/>
    </xf>
    <xf numFmtId="170" fontId="18" fillId="0" borderId="1" xfId="2" applyNumberFormat="1" applyFont="1" applyFill="1" applyBorder="1" applyAlignment="1">
      <alignment horizontal="right" vertical="center" wrapText="1"/>
    </xf>
    <xf numFmtId="0" fontId="2" fillId="0" borderId="0" xfId="7" applyFill="1"/>
    <xf numFmtId="0" fontId="2" fillId="0" borderId="0" xfId="2" applyFill="1" applyBorder="1"/>
    <xf numFmtId="0" fontId="17" fillId="0" borderId="0" xfId="7" applyFont="1" applyFill="1"/>
    <xf numFmtId="0" fontId="17" fillId="0" borderId="0" xfId="2" applyFont="1" applyFill="1"/>
    <xf numFmtId="0" fontId="17" fillId="0" borderId="0" xfId="2" applyFont="1" applyFill="1" applyBorder="1"/>
    <xf numFmtId="0" fontId="2" fillId="0" borderId="0" xfId="7" applyFont="1" applyFill="1"/>
    <xf numFmtId="0" fontId="2" fillId="0" borderId="1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2" fillId="0" borderId="0" xfId="2" applyFont="1" applyFill="1" applyAlignment="1">
      <alignment horizontal="center" vertical="center"/>
    </xf>
    <xf numFmtId="0" fontId="17" fillId="0" borderId="1" xfId="2" applyFont="1" applyFill="1" applyBorder="1" applyAlignment="1">
      <alignment horizontal="center" vertical="center" wrapText="1"/>
    </xf>
    <xf numFmtId="0" fontId="17" fillId="0" borderId="0" xfId="2" applyFont="1" applyFill="1" applyAlignment="1">
      <alignment horizontal="center" vertical="center"/>
    </xf>
    <xf numFmtId="0" fontId="2" fillId="0" borderId="0" xfId="2" applyFont="1" applyFill="1" applyAlignment="1">
      <alignment horizontal="center" vertical="center" wrapText="1"/>
    </xf>
    <xf numFmtId="0" fontId="30" fillId="0" borderId="1" xfId="2" applyFont="1" applyFill="1" applyBorder="1" applyAlignment="1">
      <alignment horizontal="center" vertical="center" wrapText="1"/>
    </xf>
    <xf numFmtId="170" fontId="2" fillId="0" borderId="1" xfId="112" applyNumberFormat="1" applyFont="1" applyFill="1" applyBorder="1" applyAlignment="1" applyProtection="1">
      <alignment vertical="center" wrapText="1"/>
    </xf>
    <xf numFmtId="170" fontId="2" fillId="0" borderId="1" xfId="112" applyNumberFormat="1" applyFont="1" applyFill="1" applyBorder="1" applyAlignment="1" applyProtection="1">
      <alignment horizontal="center" vertical="center"/>
    </xf>
    <xf numFmtId="170" fontId="19" fillId="0" borderId="1" xfId="112" applyNumberFormat="1" applyFont="1" applyFill="1" applyBorder="1" applyAlignment="1" applyProtection="1">
      <alignment vertical="center" wrapText="1"/>
    </xf>
    <xf numFmtId="170" fontId="19" fillId="0" borderId="0" xfId="112" applyNumberFormat="1" applyFont="1" applyFill="1" applyBorder="1" applyAlignment="1" applyProtection="1">
      <alignment vertical="center" wrapText="1"/>
    </xf>
    <xf numFmtId="0" fontId="30" fillId="0" borderId="0" xfId="2" applyFont="1" applyFill="1" applyBorder="1" applyAlignment="1">
      <alignment horizontal="center" vertical="center"/>
    </xf>
    <xf numFmtId="0" fontId="30" fillId="0" borderId="0" xfId="2" applyFont="1" applyFill="1" applyBorder="1" applyAlignment="1">
      <alignment horizontal="center" vertical="center" wrapText="1"/>
    </xf>
    <xf numFmtId="0" fontId="30" fillId="0" borderId="0" xfId="2" applyFont="1" applyFill="1" applyAlignment="1">
      <alignment horizontal="center" vertical="center"/>
    </xf>
    <xf numFmtId="0" fontId="2" fillId="0" borderId="1" xfId="7" applyFont="1" applyFill="1" applyBorder="1" applyAlignment="1">
      <alignment vertical="center" wrapText="1"/>
    </xf>
    <xf numFmtId="0" fontId="8" fillId="0" borderId="1" xfId="7" applyFont="1" applyFill="1" applyBorder="1" applyAlignment="1">
      <alignment vertical="center" wrapText="1"/>
    </xf>
    <xf numFmtId="170" fontId="2" fillId="0" borderId="0" xfId="2" applyNumberFormat="1" applyFont="1" applyFill="1" applyBorder="1"/>
    <xf numFmtId="170" fontId="2" fillId="0" borderId="0" xfId="112" applyNumberFormat="1" applyFont="1" applyFill="1" applyBorder="1" applyAlignment="1" applyProtection="1"/>
    <xf numFmtId="174" fontId="2" fillId="0" borderId="0" xfId="58" applyNumberFormat="1" applyFont="1" applyFill="1" applyBorder="1" applyAlignment="1" applyProtection="1">
      <alignment horizontal="center" vertical="center" wrapText="1"/>
    </xf>
    <xf numFmtId="170" fontId="2" fillId="0" borderId="0" xfId="112" applyNumberFormat="1" applyFont="1" applyFill="1" applyBorder="1" applyAlignment="1" applyProtection="1">
      <alignment horizontal="center" vertical="center" wrapText="1"/>
    </xf>
    <xf numFmtId="174" fontId="2" fillId="0" borderId="0" xfId="58" applyNumberFormat="1" applyFont="1" applyFill="1" applyBorder="1" applyAlignment="1" applyProtection="1">
      <alignment vertical="center" wrapText="1"/>
    </xf>
    <xf numFmtId="0" fontId="2" fillId="0" borderId="0" xfId="2" applyFont="1" applyFill="1"/>
    <xf numFmtId="0" fontId="2" fillId="0" borderId="1" xfId="2" applyFont="1" applyFill="1" applyBorder="1" applyAlignment="1">
      <alignment vertical="center" wrapText="1"/>
    </xf>
    <xf numFmtId="0" fontId="18" fillId="0" borderId="1" xfId="7" applyFont="1" applyFill="1" applyBorder="1" applyAlignment="1">
      <alignment vertical="center" wrapText="1"/>
    </xf>
    <xf numFmtId="170" fontId="18" fillId="0" borderId="1" xfId="112" applyNumberFormat="1" applyFont="1" applyFill="1" applyBorder="1" applyAlignment="1" applyProtection="1">
      <alignment vertical="center" wrapText="1"/>
    </xf>
    <xf numFmtId="170" fontId="18" fillId="0" borderId="0" xfId="112" applyNumberFormat="1" applyFont="1" applyFill="1" applyBorder="1" applyAlignment="1" applyProtection="1">
      <alignment vertical="center" wrapText="1"/>
    </xf>
    <xf numFmtId="174" fontId="18" fillId="0" borderId="0" xfId="58" applyNumberFormat="1" applyFont="1" applyFill="1" applyBorder="1" applyAlignment="1" applyProtection="1">
      <alignment horizontal="center" vertical="center" wrapText="1"/>
    </xf>
    <xf numFmtId="174" fontId="18" fillId="0" borderId="0" xfId="58" applyNumberFormat="1" applyFont="1" applyFill="1" applyBorder="1" applyAlignment="1" applyProtection="1">
      <alignment vertical="center" wrapText="1"/>
    </xf>
    <xf numFmtId="0" fontId="18" fillId="0" borderId="0" xfId="2" applyFont="1" applyFill="1"/>
    <xf numFmtId="0" fontId="2" fillId="0" borderId="0" xfId="7" applyFill="1" applyBorder="1" applyAlignment="1">
      <alignment vertical="center" wrapText="1"/>
    </xf>
    <xf numFmtId="175" fontId="2" fillId="0" borderId="0" xfId="7" applyNumberFormat="1" applyFill="1" applyBorder="1" applyAlignment="1">
      <alignment vertical="center" wrapText="1"/>
    </xf>
    <xf numFmtId="170" fontId="2" fillId="0" borderId="0" xfId="2" applyNumberFormat="1" applyFill="1" applyBorder="1"/>
    <xf numFmtId="0" fontId="35" fillId="0" borderId="0" xfId="2" applyNumberFormat="1" applyFont="1" applyFill="1" applyBorder="1" applyAlignment="1" applyProtection="1">
      <alignment vertical="center" wrapText="1"/>
    </xf>
    <xf numFmtId="170" fontId="35" fillId="0" borderId="0" xfId="2" applyNumberFormat="1" applyFont="1" applyFill="1" applyBorder="1" applyAlignment="1" applyProtection="1">
      <alignment vertical="center" wrapText="1"/>
    </xf>
    <xf numFmtId="175" fontId="35" fillId="0" borderId="0" xfId="2" applyNumberFormat="1" applyFont="1" applyFill="1" applyBorder="1" applyAlignment="1" applyProtection="1">
      <alignment vertical="center" wrapText="1"/>
    </xf>
    <xf numFmtId="0" fontId="35" fillId="0" borderId="0" xfId="2" applyNumberFormat="1" applyFont="1" applyFill="1" applyBorder="1" applyAlignment="1" applyProtection="1"/>
    <xf numFmtId="0" fontId="36" fillId="0" borderId="0" xfId="2" applyNumberFormat="1" applyFont="1" applyFill="1" applyBorder="1" applyAlignment="1" applyProtection="1"/>
    <xf numFmtId="170" fontId="35" fillId="0" borderId="0" xfId="2" applyNumberFormat="1" applyFont="1" applyFill="1" applyBorder="1" applyAlignment="1" applyProtection="1"/>
    <xf numFmtId="166" fontId="5" fillId="0" borderId="1" xfId="61" applyNumberFormat="1" applyFont="1" applyFill="1" applyBorder="1" applyAlignment="1" applyProtection="1">
      <alignment vertical="center" wrapText="1"/>
    </xf>
    <xf numFmtId="167" fontId="5" fillId="0" borderId="1" xfId="61" applyNumberFormat="1" applyFont="1" applyFill="1" applyBorder="1" applyAlignment="1" applyProtection="1">
      <alignment vertical="center" wrapText="1"/>
    </xf>
    <xf numFmtId="165" fontId="5" fillId="0" borderId="1" xfId="61" applyNumberFormat="1" applyFont="1" applyFill="1" applyBorder="1" applyAlignment="1" applyProtection="1">
      <alignment vertical="center" wrapText="1"/>
    </xf>
    <xf numFmtId="166" fontId="15" fillId="0" borderId="2" xfId="60" applyNumberFormat="1" applyFont="1" applyFill="1" applyBorder="1" applyAlignment="1" applyProtection="1">
      <alignment vertical="center" wrapText="1"/>
    </xf>
    <xf numFmtId="164" fontId="9" fillId="0" borderId="6" xfId="60" applyFont="1" applyFill="1" applyBorder="1" applyAlignment="1" applyProtection="1">
      <alignment vertical="center" wrapText="1"/>
    </xf>
    <xf numFmtId="164" fontId="8" fillId="0" borderId="6" xfId="60" applyFont="1" applyFill="1" applyBorder="1" applyAlignment="1" applyProtection="1">
      <alignment vertical="center" wrapText="1"/>
    </xf>
    <xf numFmtId="10" fontId="9" fillId="0" borderId="6" xfId="18" applyNumberFormat="1" applyFont="1" applyFill="1" applyBorder="1" applyAlignment="1" applyProtection="1">
      <alignment vertical="center" wrapText="1"/>
    </xf>
    <xf numFmtId="10" fontId="8" fillId="0" borderId="6" xfId="18" applyNumberFormat="1" applyFont="1" applyFill="1" applyBorder="1" applyAlignment="1" applyProtection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/>
    </xf>
    <xf numFmtId="0" fontId="18" fillId="0" borderId="6" xfId="0" applyFont="1" applyFill="1" applyBorder="1" applyAlignment="1">
      <alignment horizontal="center" vertical="center" wrapText="1"/>
    </xf>
    <xf numFmtId="0" fontId="2" fillId="0" borderId="6" xfId="2" applyFont="1" applyFill="1" applyBorder="1" applyAlignment="1">
      <alignment horizontal="center" vertical="center" wrapText="1"/>
    </xf>
    <xf numFmtId="0" fontId="18" fillId="0" borderId="6" xfId="2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vertical="center" wrapText="1"/>
    </xf>
    <xf numFmtId="0" fontId="18" fillId="0" borderId="6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vertical="center"/>
    </xf>
    <xf numFmtId="0" fontId="18" fillId="0" borderId="6" xfId="2" applyFont="1" applyFill="1" applyBorder="1" applyAlignment="1">
      <alignment vertical="center" wrapText="1"/>
    </xf>
    <xf numFmtId="1" fontId="2" fillId="0" borderId="6" xfId="0" applyNumberFormat="1" applyFont="1" applyFill="1" applyBorder="1" applyAlignment="1">
      <alignment horizontal="center" vertical="center" wrapText="1"/>
    </xf>
    <xf numFmtId="1" fontId="2" fillId="0" borderId="6" xfId="0" applyNumberFormat="1" applyFont="1" applyFill="1" applyBorder="1" applyAlignment="1">
      <alignment vertical="center" wrapText="1"/>
    </xf>
    <xf numFmtId="1" fontId="2" fillId="0" borderId="6" xfId="0" applyNumberFormat="1" applyFont="1" applyFill="1" applyBorder="1" applyAlignment="1">
      <alignment vertical="center"/>
    </xf>
    <xf numFmtId="173" fontId="2" fillId="0" borderId="6" xfId="0" applyNumberFormat="1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1" fontId="2" fillId="0" borderId="6" xfId="0" applyNumberFormat="1" applyFont="1" applyFill="1" applyBorder="1" applyAlignment="1">
      <alignment horizontal="center" vertical="center"/>
    </xf>
    <xf numFmtId="1" fontId="2" fillId="0" borderId="6" xfId="3" applyNumberFormat="1" applyFont="1" applyFill="1" applyBorder="1" applyAlignment="1">
      <alignment horizontal="center" vertical="center"/>
    </xf>
    <xf numFmtId="1" fontId="2" fillId="0" borderId="6" xfId="3" applyNumberFormat="1" applyFont="1" applyFill="1" applyBorder="1" applyAlignment="1">
      <alignment vertical="center"/>
    </xf>
    <xf numFmtId="1" fontId="2" fillId="0" borderId="6" xfId="62" applyNumberFormat="1" applyFont="1" applyFill="1" applyBorder="1" applyAlignment="1" applyProtection="1">
      <alignment vertical="center"/>
    </xf>
    <xf numFmtId="0" fontId="2" fillId="0" borderId="6" xfId="2" applyFont="1" applyFill="1" applyBorder="1" applyAlignment="1">
      <alignment vertical="center" wrapText="1"/>
    </xf>
    <xf numFmtId="173" fontId="2" fillId="0" borderId="6" xfId="2" applyNumberFormat="1" applyFont="1" applyFill="1" applyBorder="1" applyAlignment="1">
      <alignment vertical="center" wrapText="1"/>
    </xf>
    <xf numFmtId="1" fontId="18" fillId="0" borderId="6" xfId="0" applyNumberFormat="1" applyFont="1" applyFill="1" applyBorder="1" applyAlignment="1">
      <alignment horizontal="center" vertical="center" wrapText="1"/>
    </xf>
    <xf numFmtId="1" fontId="18" fillId="0" borderId="6" xfId="0" applyNumberFormat="1" applyFont="1" applyFill="1" applyBorder="1" applyAlignment="1">
      <alignment vertical="center" wrapText="1"/>
    </xf>
    <xf numFmtId="1" fontId="2" fillId="0" borderId="6" xfId="2" applyNumberFormat="1" applyFont="1" applyFill="1" applyBorder="1" applyAlignment="1">
      <alignment vertical="center" wrapText="1"/>
    </xf>
    <xf numFmtId="2" fontId="2" fillId="0" borderId="6" xfId="2" applyNumberFormat="1" applyFont="1" applyFill="1" applyBorder="1" applyAlignment="1">
      <alignment vertical="center" wrapText="1"/>
    </xf>
    <xf numFmtId="1" fontId="18" fillId="0" borderId="6" xfId="0" applyNumberFormat="1" applyFont="1" applyFill="1" applyBorder="1" applyAlignment="1">
      <alignment horizontal="center" vertical="center"/>
    </xf>
    <xf numFmtId="173" fontId="2" fillId="0" borderId="6" xfId="0" applyNumberFormat="1" applyFont="1" applyFill="1" applyBorder="1" applyAlignment="1">
      <alignment horizontal="left" vertical="center" wrapText="1"/>
    </xf>
    <xf numFmtId="1" fontId="2" fillId="0" borderId="6" xfId="60" applyNumberFormat="1" applyFont="1" applyFill="1" applyBorder="1" applyAlignment="1" applyProtection="1">
      <alignment vertical="center"/>
    </xf>
    <xf numFmtId="1" fontId="18" fillId="0" borderId="6" xfId="0" applyNumberFormat="1" applyFont="1" applyFill="1" applyBorder="1" applyAlignment="1">
      <alignment vertical="center"/>
    </xf>
    <xf numFmtId="173" fontId="21" fillId="0" borderId="6" xfId="0" applyNumberFormat="1" applyFont="1" applyFill="1" applyBorder="1" applyAlignment="1">
      <alignment vertical="center" wrapText="1"/>
    </xf>
    <xf numFmtId="173" fontId="2" fillId="0" borderId="6" xfId="0" applyNumberFormat="1" applyFont="1" applyFill="1" applyBorder="1" applyAlignment="1">
      <alignment vertical="center"/>
    </xf>
    <xf numFmtId="173" fontId="18" fillId="0" borderId="6" xfId="0" applyNumberFormat="1" applyFont="1" applyFill="1" applyBorder="1" applyAlignment="1">
      <alignment vertical="center" wrapText="1"/>
    </xf>
    <xf numFmtId="0" fontId="21" fillId="0" borderId="6" xfId="0" applyFont="1" applyFill="1" applyBorder="1" applyAlignment="1">
      <alignment vertical="center" wrapText="1"/>
    </xf>
    <xf numFmtId="164" fontId="18" fillId="0" borderId="6" xfId="60" applyFont="1" applyFill="1" applyBorder="1" applyAlignment="1" applyProtection="1">
      <alignment vertical="center" wrapText="1"/>
    </xf>
    <xf numFmtId="173" fontId="3" fillId="0" borderId="6" xfId="0" applyNumberFormat="1" applyFont="1" applyFill="1" applyBorder="1" applyAlignment="1">
      <alignment vertical="center" wrapText="1"/>
    </xf>
    <xf numFmtId="173" fontId="21" fillId="0" borderId="6" xfId="0" applyNumberFormat="1" applyFont="1" applyFill="1" applyBorder="1" applyAlignment="1">
      <alignment vertical="center"/>
    </xf>
    <xf numFmtId="0" fontId="21" fillId="0" borderId="6" xfId="2" applyFont="1" applyFill="1" applyBorder="1" applyAlignment="1">
      <alignment vertical="center" wrapText="1"/>
    </xf>
    <xf numFmtId="1" fontId="18" fillId="0" borderId="6" xfId="2" applyNumberFormat="1" applyFont="1" applyFill="1" applyBorder="1" applyAlignment="1">
      <alignment vertical="center" wrapText="1"/>
    </xf>
    <xf numFmtId="173" fontId="18" fillId="0" borderId="6" xfId="2" applyNumberFormat="1" applyFont="1" applyFill="1" applyBorder="1" applyAlignment="1">
      <alignment vertical="center" wrapText="1"/>
    </xf>
    <xf numFmtId="0" fontId="8" fillId="0" borderId="0" xfId="2" applyNumberFormat="1" applyFont="1" applyFill="1" applyBorder="1" applyAlignment="1" applyProtection="1"/>
    <xf numFmtId="0" fontId="30" fillId="0" borderId="7" xfId="2" applyNumberFormat="1" applyFont="1" applyFill="1" applyBorder="1" applyAlignment="1" applyProtection="1">
      <alignment horizontal="center" vertical="center"/>
    </xf>
    <xf numFmtId="0" fontId="17" fillId="0" borderId="6" xfId="2" applyNumberFormat="1" applyFont="1" applyFill="1" applyBorder="1" applyAlignment="1" applyProtection="1">
      <alignment vertical="center" wrapText="1"/>
    </xf>
    <xf numFmtId="0" fontId="17" fillId="0" borderId="6" xfId="2" applyNumberFormat="1" applyFont="1" applyFill="1" applyBorder="1" applyAlignment="1" applyProtection="1">
      <alignment horizontal="center" vertical="center" wrapText="1"/>
    </xf>
    <xf numFmtId="10" fontId="2" fillId="0" borderId="6" xfId="18" applyNumberFormat="1" applyFill="1" applyBorder="1" applyAlignment="1" applyProtection="1">
      <alignment horizontal="center" vertical="center" wrapText="1"/>
    </xf>
    <xf numFmtId="170" fontId="2" fillId="0" borderId="1" xfId="60" applyNumberForma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13" fillId="0" borderId="0" xfId="2" applyNumberFormat="1" applyFont="1" applyFill="1" applyBorder="1" applyAlignment="1" applyProtection="1">
      <alignment vertical="center" wrapText="1"/>
    </xf>
    <xf numFmtId="0" fontId="2" fillId="0" borderId="0" xfId="2" applyNumberFormat="1" applyFont="1" applyFill="1" applyBorder="1" applyAlignment="1" applyProtection="1">
      <alignment horizontal="center" vertical="center" wrapText="1"/>
    </xf>
    <xf numFmtId="0" fontId="2" fillId="0" borderId="0" xfId="17" applyFont="1" applyFill="1" applyBorder="1" applyAlignment="1">
      <alignment horizontal="center" vertical="top" wrapText="1"/>
    </xf>
    <xf numFmtId="0" fontId="17" fillId="0" borderId="0" xfId="2" applyNumberFormat="1" applyFont="1" applyFill="1" applyBorder="1" applyAlignment="1" applyProtection="1">
      <alignment horizontal="center" vertical="center" wrapText="1"/>
    </xf>
    <xf numFmtId="170" fontId="2" fillId="0" borderId="0" xfId="2" applyNumberFormat="1" applyFont="1" applyFill="1" applyBorder="1" applyAlignment="1">
      <alignment vertical="center" wrapText="1"/>
    </xf>
    <xf numFmtId="0" fontId="30" fillId="0" borderId="6" xfId="2" applyNumberFormat="1" applyFont="1" applyFill="1" applyBorder="1" applyAlignment="1" applyProtection="1">
      <alignment horizontal="center" vertical="center" wrapText="1"/>
    </xf>
    <xf numFmtId="170" fontId="2" fillId="0" borderId="6" xfId="2" applyNumberFormat="1" applyFont="1" applyFill="1" applyBorder="1" applyAlignment="1">
      <alignment vertical="center" wrapText="1"/>
    </xf>
    <xf numFmtId="0" fontId="2" fillId="0" borderId="6" xfId="2" applyNumberFormat="1" applyFont="1" applyFill="1" applyBorder="1" applyAlignment="1" applyProtection="1">
      <alignment vertical="center" wrapText="1"/>
    </xf>
    <xf numFmtId="0" fontId="8" fillId="0" borderId="6" xfId="2" applyNumberFormat="1" applyFont="1" applyFill="1" applyBorder="1" applyAlignment="1" applyProtection="1">
      <alignment vertical="center" wrapText="1"/>
    </xf>
    <xf numFmtId="3" fontId="9" fillId="0" borderId="6" xfId="112" applyNumberFormat="1" applyFont="1" applyFill="1" applyBorder="1" applyAlignment="1" applyProtection="1">
      <alignment horizontal="right" vertical="center" wrapText="1"/>
    </xf>
    <xf numFmtId="170" fontId="9" fillId="0" borderId="6" xfId="112" applyNumberFormat="1" applyFont="1" applyFill="1" applyBorder="1" applyAlignment="1" applyProtection="1">
      <alignment horizontal="right" vertical="center" wrapText="1"/>
    </xf>
    <xf numFmtId="164" fontId="9" fillId="0" borderId="6" xfId="112" applyFont="1" applyFill="1" applyBorder="1" applyAlignment="1" applyProtection="1">
      <alignment vertical="center" wrapText="1"/>
    </xf>
    <xf numFmtId="3" fontId="2" fillId="0" borderId="6" xfId="2" applyNumberFormat="1" applyFont="1" applyFill="1" applyBorder="1" applyAlignment="1">
      <alignment horizontal="right" vertical="center" wrapText="1"/>
    </xf>
    <xf numFmtId="3" fontId="8" fillId="0" borderId="6" xfId="2" applyNumberFormat="1" applyFont="1" applyFill="1" applyBorder="1" applyAlignment="1" applyProtection="1">
      <alignment horizontal="right" vertical="center" wrapText="1"/>
    </xf>
    <xf numFmtId="0" fontId="18" fillId="0" borderId="6" xfId="2" applyNumberFormat="1" applyFont="1" applyFill="1" applyBorder="1" applyAlignment="1" applyProtection="1">
      <alignment vertical="center" wrapText="1"/>
    </xf>
    <xf numFmtId="170" fontId="18" fillId="0" borderId="6" xfId="2" applyNumberFormat="1" applyFont="1" applyFill="1" applyBorder="1" applyAlignment="1">
      <alignment horizontal="right" vertical="center" wrapText="1"/>
    </xf>
    <xf numFmtId="16" fontId="19" fillId="0" borderId="6" xfId="7" applyNumberFormat="1" applyFont="1" applyFill="1" applyBorder="1" applyAlignment="1">
      <alignment horizontal="center" vertical="center" wrapText="1"/>
    </xf>
    <xf numFmtId="170" fontId="2" fillId="0" borderId="6" xfId="112" applyNumberFormat="1" applyFont="1" applyFill="1" applyBorder="1" applyAlignment="1" applyProtection="1">
      <alignment horizontal="center" vertical="center" wrapText="1"/>
    </xf>
    <xf numFmtId="170" fontId="2" fillId="0" borderId="6" xfId="2" applyNumberFormat="1" applyFont="1" applyFill="1" applyBorder="1" applyAlignment="1">
      <alignment horizontal="center" vertical="center" wrapText="1"/>
    </xf>
    <xf numFmtId="170" fontId="30" fillId="0" borderId="6" xfId="2" applyNumberFormat="1" applyFont="1" applyFill="1" applyBorder="1" applyAlignment="1">
      <alignment horizontal="center" vertical="center" wrapText="1"/>
    </xf>
    <xf numFmtId="170" fontId="2" fillId="0" borderId="6" xfId="2" applyNumberFormat="1" applyFont="1" applyFill="1" applyBorder="1" applyAlignment="1" applyProtection="1">
      <alignment vertical="center" wrapText="1"/>
    </xf>
    <xf numFmtId="0" fontId="2" fillId="0" borderId="0" xfId="2" applyFill="1"/>
    <xf numFmtId="170" fontId="13" fillId="0" borderId="1" xfId="60" applyNumberFormat="1" applyFont="1" applyFill="1" applyBorder="1" applyAlignment="1" applyProtection="1">
      <alignment vertical="center" wrapText="1"/>
    </xf>
    <xf numFmtId="171" fontId="13" fillId="0" borderId="1" xfId="60" applyNumberFormat="1" applyFont="1" applyFill="1" applyBorder="1" applyAlignment="1" applyProtection="1">
      <alignment horizontal="center" vertical="center" wrapText="1"/>
    </xf>
    <xf numFmtId="171" fontId="13" fillId="0" borderId="1" xfId="60" applyNumberFormat="1" applyFont="1" applyFill="1" applyBorder="1" applyAlignment="1" applyProtection="1">
      <alignment vertical="center" wrapText="1"/>
    </xf>
    <xf numFmtId="171" fontId="9" fillId="0" borderId="1" xfId="60" applyNumberFormat="1" applyFont="1" applyFill="1" applyBorder="1" applyAlignment="1" applyProtection="1">
      <alignment vertical="center" wrapText="1"/>
    </xf>
    <xf numFmtId="171" fontId="2" fillId="0" borderId="1" xfId="60" applyNumberFormat="1" applyFont="1" applyFill="1" applyBorder="1" applyAlignment="1" applyProtection="1">
      <alignment vertical="center" wrapText="1"/>
    </xf>
    <xf numFmtId="171" fontId="8" fillId="0" borderId="1" xfId="60" applyNumberFormat="1" applyFont="1" applyFill="1" applyBorder="1" applyAlignment="1" applyProtection="1">
      <alignment vertical="center" wrapText="1"/>
    </xf>
    <xf numFmtId="165" fontId="9" fillId="0" borderId="1" xfId="60" applyNumberFormat="1" applyFont="1" applyFill="1" applyBorder="1" applyAlignment="1" applyProtection="1">
      <alignment vertical="center" wrapText="1"/>
    </xf>
    <xf numFmtId="170" fontId="2" fillId="0" borderId="1" xfId="60" applyNumberFormat="1" applyFont="1" applyFill="1" applyBorder="1" applyAlignment="1" applyProtection="1">
      <alignment vertical="center" wrapText="1"/>
    </xf>
    <xf numFmtId="170" fontId="9" fillId="0" borderId="1" xfId="60" applyNumberFormat="1" applyFont="1" applyFill="1" applyBorder="1" applyAlignment="1" applyProtection="1">
      <alignment vertical="center" wrapText="1"/>
    </xf>
    <xf numFmtId="165" fontId="8" fillId="0" borderId="1" xfId="60" applyNumberFormat="1" applyFont="1" applyFill="1" applyBorder="1" applyAlignment="1" applyProtection="1">
      <alignment vertical="center" wrapText="1"/>
    </xf>
    <xf numFmtId="166" fontId="9" fillId="0" borderId="1" xfId="60" applyNumberFormat="1" applyFont="1" applyFill="1" applyBorder="1" applyAlignment="1" applyProtection="1">
      <alignment vertical="center" wrapText="1"/>
    </xf>
    <xf numFmtId="166" fontId="8" fillId="0" borderId="1" xfId="60" applyNumberFormat="1" applyFont="1" applyFill="1" applyBorder="1" applyAlignment="1" applyProtection="1">
      <alignment vertical="center" wrapText="1"/>
    </xf>
    <xf numFmtId="164" fontId="9" fillId="0" borderId="1" xfId="60" applyFont="1" applyFill="1" applyBorder="1" applyAlignment="1" applyProtection="1">
      <alignment vertical="center" wrapText="1"/>
    </xf>
    <xf numFmtId="164" fontId="8" fillId="0" borderId="1" xfId="60" applyFont="1" applyFill="1" applyBorder="1" applyAlignment="1" applyProtection="1">
      <alignment vertical="center" wrapText="1"/>
    </xf>
    <xf numFmtId="166" fontId="16" fillId="0" borderId="1" xfId="60" applyNumberFormat="1" applyFont="1" applyFill="1" applyBorder="1" applyAlignment="1" applyProtection="1">
      <alignment vertical="center" wrapText="1"/>
    </xf>
    <xf numFmtId="0" fontId="9" fillId="0" borderId="1" xfId="17" applyFont="1" applyFill="1" applyBorder="1"/>
    <xf numFmtId="172" fontId="9" fillId="0" borderId="1" xfId="17" applyNumberFormat="1" applyFont="1" applyFill="1" applyBorder="1"/>
    <xf numFmtId="172" fontId="8" fillId="0" borderId="1" xfId="17" applyNumberFormat="1" applyFont="1" applyFill="1" applyBorder="1"/>
    <xf numFmtId="0" fontId="0" fillId="0" borderId="0" xfId="0" applyFill="1"/>
    <xf numFmtId="0" fontId="22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17" fillId="0" borderId="1" xfId="0" applyFont="1" applyFill="1" applyBorder="1" applyAlignment="1">
      <alignment horizontal="center" wrapText="1"/>
    </xf>
    <xf numFmtId="0" fontId="24" fillId="0" borderId="1" xfId="0" applyFont="1" applyFill="1" applyBorder="1" applyAlignment="1">
      <alignment horizontal="center" wrapText="1"/>
    </xf>
    <xf numFmtId="1" fontId="0" fillId="0" borderId="1" xfId="0" applyNumberFormat="1" applyFill="1" applyBorder="1" applyAlignment="1">
      <alignment wrapText="1"/>
    </xf>
    <xf numFmtId="1" fontId="0" fillId="0" borderId="0" xfId="0" applyNumberFormat="1" applyFill="1"/>
    <xf numFmtId="1" fontId="24" fillId="0" borderId="1" xfId="0" applyNumberFormat="1" applyFont="1" applyFill="1" applyBorder="1" applyAlignment="1">
      <alignment horizontal="center" wrapText="1"/>
    </xf>
    <xf numFmtId="173" fontId="0" fillId="0" borderId="0" xfId="0" applyNumberFormat="1" applyFill="1"/>
    <xf numFmtId="0" fontId="4" fillId="0" borderId="6" xfId="2" applyFont="1" applyFill="1" applyBorder="1" applyAlignment="1">
      <alignment horizontal="left" vertical="center" wrapText="1"/>
    </xf>
    <xf numFmtId="0" fontId="12" fillId="0" borderId="0" xfId="17" applyFont="1" applyFill="1" applyBorder="1" applyAlignment="1">
      <alignment horizontal="center"/>
    </xf>
    <xf numFmtId="0" fontId="13" fillId="0" borderId="6" xfId="17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2" fillId="0" borderId="0" xfId="2" applyBorder="1" applyAlignment="1">
      <alignment horizontal="center" vertical="center" wrapText="1"/>
    </xf>
    <xf numFmtId="0" fontId="5" fillId="0" borderId="1" xfId="2" applyFont="1" applyFill="1" applyBorder="1" applyAlignment="1">
      <alignment horizontal="left" vertical="center" wrapText="1"/>
    </xf>
    <xf numFmtId="164" fontId="2" fillId="0" borderId="0" xfId="60" applyFont="1" applyFill="1" applyBorder="1" applyAlignment="1" applyProtection="1">
      <alignment horizontal="center"/>
    </xf>
    <xf numFmtId="0" fontId="6" fillId="0" borderId="1" xfId="0" applyFont="1" applyFill="1" applyBorder="1" applyAlignment="1">
      <alignment vertical="center" wrapText="1"/>
    </xf>
    <xf numFmtId="0" fontId="5" fillId="0" borderId="7" xfId="2" applyFont="1" applyFill="1" applyBorder="1" applyAlignment="1">
      <alignment horizontal="left" vertical="center" wrapText="1"/>
    </xf>
    <xf numFmtId="0" fontId="4" fillId="0" borderId="3" xfId="2" applyFont="1" applyFill="1" applyBorder="1" applyAlignment="1">
      <alignment horizontal="left" vertical="center" wrapText="1"/>
    </xf>
    <xf numFmtId="0" fontId="12" fillId="0" borderId="0" xfId="17" applyFont="1" applyFill="1" applyBorder="1" applyAlignment="1">
      <alignment horizontal="center"/>
    </xf>
    <xf numFmtId="0" fontId="32" fillId="0" borderId="6" xfId="17" applyNumberFormat="1" applyFont="1" applyFill="1" applyBorder="1" applyAlignment="1">
      <alignment horizontal="center" vertical="center" wrapText="1"/>
    </xf>
    <xf numFmtId="0" fontId="13" fillId="0" borderId="6" xfId="17" applyFont="1" applyFill="1" applyBorder="1" applyAlignment="1">
      <alignment horizontal="center" vertical="center" wrapText="1"/>
    </xf>
    <xf numFmtId="0" fontId="13" fillId="0" borderId="6" xfId="17" applyFont="1" applyFill="1" applyBorder="1" applyAlignment="1">
      <alignment horizontal="left" vertical="center" wrapText="1"/>
    </xf>
    <xf numFmtId="0" fontId="13" fillId="0" borderId="6" xfId="17" applyFont="1" applyFill="1" applyBorder="1" applyAlignment="1">
      <alignment horizontal="center" vertical="center" textRotation="90" wrapText="1"/>
    </xf>
    <xf numFmtId="0" fontId="14" fillId="0" borderId="6" xfId="17" applyFont="1" applyFill="1" applyBorder="1" applyAlignment="1">
      <alignment horizontal="left" vertical="center" wrapText="1"/>
    </xf>
    <xf numFmtId="0" fontId="4" fillId="0" borderId="6" xfId="2" applyFont="1" applyFill="1" applyBorder="1" applyAlignment="1">
      <alignment horizontal="left" vertical="center" wrapText="1"/>
    </xf>
    <xf numFmtId="0" fontId="8" fillId="0" borderId="6" xfId="17" applyFont="1" applyFill="1" applyBorder="1" applyAlignment="1">
      <alignment horizontal="center" vertical="center" wrapText="1"/>
    </xf>
    <xf numFmtId="0" fontId="8" fillId="0" borderId="6" xfId="17" applyFont="1" applyFill="1" applyBorder="1" applyAlignment="1">
      <alignment horizontal="left" vertical="center" wrapText="1"/>
    </xf>
    <xf numFmtId="0" fontId="8" fillId="0" borderId="6" xfId="17" applyFont="1" applyFill="1" applyBorder="1" applyAlignment="1">
      <alignment horizontal="right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 wrapText="1" shrinkToFit="1"/>
    </xf>
    <xf numFmtId="0" fontId="17" fillId="0" borderId="6" xfId="0" applyFont="1" applyFill="1" applyBorder="1" applyAlignment="1">
      <alignment horizontal="center" vertical="center" wrapText="1"/>
    </xf>
    <xf numFmtId="0" fontId="2" fillId="0" borderId="6" xfId="2" applyFont="1" applyFill="1" applyBorder="1" applyAlignment="1">
      <alignment horizontal="center" vertical="center" wrapText="1"/>
    </xf>
    <xf numFmtId="0" fontId="18" fillId="0" borderId="6" xfId="2" applyFont="1" applyFill="1" applyBorder="1" applyAlignment="1">
      <alignment horizontal="center" vertical="center" wrapText="1"/>
    </xf>
    <xf numFmtId="0" fontId="17" fillId="0" borderId="6" xfId="2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1" fontId="18" fillId="0" borderId="6" xfId="0" applyNumberFormat="1" applyFont="1" applyFill="1" applyBorder="1" applyAlignment="1">
      <alignment horizontal="center" vertical="center" wrapText="1"/>
    </xf>
    <xf numFmtId="0" fontId="25" fillId="0" borderId="6" xfId="2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/>
    </xf>
    <xf numFmtId="0" fontId="25" fillId="0" borderId="6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1" fontId="18" fillId="0" borderId="6" xfId="0" applyNumberFormat="1" applyFont="1" applyFill="1" applyBorder="1" applyAlignment="1">
      <alignment horizontal="center" vertical="center"/>
    </xf>
    <xf numFmtId="1" fontId="18" fillId="0" borderId="6" xfId="3" applyNumberFormat="1" applyFont="1" applyFill="1" applyBorder="1" applyAlignment="1">
      <alignment horizontal="center" vertical="center"/>
    </xf>
    <xf numFmtId="0" fontId="27" fillId="0" borderId="0" xfId="2" applyNumberFormat="1" applyFont="1" applyFill="1" applyBorder="1" applyAlignment="1" applyProtection="1">
      <alignment horizontal="center" vertical="center" wrapText="1"/>
    </xf>
    <xf numFmtId="0" fontId="13" fillId="0" borderId="1" xfId="2" applyNumberFormat="1" applyFont="1" applyFill="1" applyBorder="1" applyAlignment="1" applyProtection="1">
      <alignment horizontal="center" vertical="center"/>
    </xf>
    <xf numFmtId="0" fontId="13" fillId="0" borderId="1" xfId="2" applyNumberFormat="1" applyFont="1" applyFill="1" applyBorder="1" applyAlignment="1" applyProtection="1">
      <alignment horizontal="center" vertical="center" wrapText="1"/>
    </xf>
    <xf numFmtId="0" fontId="2" fillId="0" borderId="2" xfId="17" applyFont="1" applyFill="1" applyBorder="1" applyAlignment="1">
      <alignment horizontal="center" vertical="top" wrapText="1"/>
    </xf>
    <xf numFmtId="0" fontId="13" fillId="0" borderId="0" xfId="2" applyNumberFormat="1" applyFont="1" applyFill="1" applyBorder="1" applyAlignment="1" applyProtection="1">
      <alignment horizontal="center" vertical="center" wrapText="1"/>
    </xf>
    <xf numFmtId="0" fontId="17" fillId="0" borderId="1" xfId="2" applyFont="1" applyFill="1" applyBorder="1" applyAlignment="1">
      <alignment horizontal="center" vertical="center" wrapText="1"/>
    </xf>
    <xf numFmtId="16" fontId="19" fillId="0" borderId="1" xfId="7" applyNumberFormat="1" applyFont="1" applyFill="1" applyBorder="1" applyAlignment="1">
      <alignment horizontal="center" vertical="top" wrapText="1"/>
    </xf>
    <xf numFmtId="0" fontId="2" fillId="0" borderId="1" xfId="2" applyFont="1" applyFill="1" applyBorder="1" applyAlignment="1">
      <alignment horizontal="center" vertical="top" wrapText="1"/>
    </xf>
    <xf numFmtId="0" fontId="2" fillId="0" borderId="1" xfId="17" applyFont="1" applyFill="1" applyBorder="1" applyAlignment="1">
      <alignment horizontal="center" vertical="top" wrapText="1"/>
    </xf>
    <xf numFmtId="0" fontId="2" fillId="0" borderId="1" xfId="7" applyFont="1" applyFill="1" applyBorder="1" applyAlignment="1">
      <alignment horizontal="center" vertical="center" wrapText="1"/>
    </xf>
    <xf numFmtId="0" fontId="19" fillId="0" borderId="1" xfId="7" applyFont="1" applyFill="1" applyBorder="1" applyAlignment="1">
      <alignment horizontal="center" vertical="center" wrapText="1"/>
    </xf>
    <xf numFmtId="0" fontId="2" fillId="0" borderId="3" xfId="7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17" fillId="0" borderId="1" xfId="2" applyNumberFormat="1" applyFont="1" applyFill="1" applyBorder="1" applyAlignment="1" applyProtection="1">
      <alignment horizontal="center" vertical="center" wrapText="1"/>
    </xf>
    <xf numFmtId="0" fontId="17" fillId="0" borderId="3" xfId="2" applyFont="1" applyFill="1" applyBorder="1" applyAlignment="1">
      <alignment horizontal="center" vertical="center" wrapText="1"/>
    </xf>
    <xf numFmtId="16" fontId="19" fillId="0" borderId="8" xfId="7" applyNumberFormat="1" applyFont="1" applyFill="1" applyBorder="1" applyAlignment="1">
      <alignment horizontal="center" vertical="top" wrapText="1"/>
    </xf>
    <xf numFmtId="0" fontId="34" fillId="0" borderId="4" xfId="2" applyNumberFormat="1" applyFont="1" applyFill="1" applyBorder="1" applyAlignment="1" applyProtection="1">
      <alignment horizontal="center" wrapText="1"/>
    </xf>
    <xf numFmtId="0" fontId="2" fillId="0" borderId="1" xfId="2" applyNumberFormat="1" applyFont="1" applyFill="1" applyBorder="1" applyAlignment="1" applyProtection="1">
      <alignment horizontal="center" vertical="center" wrapText="1"/>
    </xf>
    <xf numFmtId="0" fontId="19" fillId="0" borderId="1" xfId="2" applyNumberFormat="1" applyFont="1" applyFill="1" applyBorder="1" applyAlignment="1" applyProtection="1">
      <alignment horizontal="center" vertical="center" wrapText="1"/>
    </xf>
    <xf numFmtId="0" fontId="17" fillId="0" borderId="8" xfId="2" applyNumberFormat="1" applyFont="1" applyFill="1" applyBorder="1" applyAlignment="1" applyProtection="1">
      <alignment horizontal="center" vertical="center" wrapText="1"/>
    </xf>
    <xf numFmtId="0" fontId="2" fillId="0" borderId="8" xfId="2" applyNumberFormat="1" applyFont="1" applyFill="1" applyBorder="1" applyAlignment="1" applyProtection="1">
      <alignment horizontal="center" vertical="center" wrapText="1"/>
    </xf>
    <xf numFmtId="0" fontId="2" fillId="0" borderId="2" xfId="2" applyNumberFormat="1" applyFont="1" applyFill="1" applyBorder="1" applyAlignment="1" applyProtection="1">
      <alignment horizontal="center" vertical="center" wrapText="1"/>
    </xf>
    <xf numFmtId="0" fontId="20" fillId="0" borderId="3" xfId="2" applyNumberFormat="1" applyFont="1" applyFill="1" applyBorder="1" applyAlignment="1" applyProtection="1">
      <alignment horizontal="center" vertical="center" wrapText="1"/>
    </xf>
    <xf numFmtId="0" fontId="33" fillId="0" borderId="13" xfId="2" applyNumberFormat="1" applyFont="1" applyFill="1" applyBorder="1" applyAlignment="1" applyProtection="1">
      <alignment horizontal="center" vertical="center" wrapText="1"/>
    </xf>
    <xf numFmtId="0" fontId="33" fillId="0" borderId="5" xfId="2" applyNumberFormat="1" applyFont="1" applyFill="1" applyBorder="1" applyAlignment="1" applyProtection="1">
      <alignment horizontal="center" vertical="center" wrapText="1"/>
    </xf>
    <xf numFmtId="0" fontId="28" fillId="0" borderId="1" xfId="2" applyNumberFormat="1" applyFont="1" applyFill="1" applyBorder="1" applyAlignment="1" applyProtection="1">
      <alignment horizontal="left" vertical="center" wrapText="1"/>
    </xf>
    <xf numFmtId="0" fontId="2" fillId="0" borderId="3" xfId="17" applyFont="1" applyFill="1" applyBorder="1" applyAlignment="1">
      <alignment horizontal="center" vertical="top" wrapText="1"/>
    </xf>
    <xf numFmtId="0" fontId="2" fillId="0" borderId="7" xfId="17" applyFont="1" applyFill="1" applyBorder="1" applyAlignment="1">
      <alignment horizontal="center" vertical="top" wrapText="1"/>
    </xf>
    <xf numFmtId="0" fontId="17" fillId="0" borderId="6" xfId="2" applyNumberFormat="1" applyFont="1" applyFill="1" applyBorder="1" applyAlignment="1" applyProtection="1">
      <alignment horizontal="center" vertical="center" wrapText="1"/>
    </xf>
    <xf numFmtId="16" fontId="19" fillId="0" borderId="6" xfId="7" applyNumberFormat="1" applyFont="1" applyFill="1" applyBorder="1" applyAlignment="1">
      <alignment horizontal="center" vertical="center" wrapText="1"/>
    </xf>
    <xf numFmtId="0" fontId="2" fillId="0" borderId="6" xfId="17" applyFont="1" applyFill="1" applyBorder="1" applyAlignment="1">
      <alignment horizontal="center" vertical="center" wrapText="1"/>
    </xf>
    <xf numFmtId="0" fontId="33" fillId="0" borderId="6" xfId="2" applyNumberFormat="1" applyFont="1" applyFill="1" applyBorder="1" applyAlignment="1" applyProtection="1">
      <alignment horizontal="center" vertical="center" wrapText="1"/>
    </xf>
    <xf numFmtId="0" fontId="2" fillId="0" borderId="6" xfId="2" applyNumberFormat="1" applyFont="1" applyFill="1" applyBorder="1" applyAlignment="1" applyProtection="1">
      <alignment horizontal="center" vertical="center" wrapText="1"/>
    </xf>
    <xf numFmtId="0" fontId="34" fillId="0" borderId="0" xfId="2" applyNumberFormat="1" applyFont="1" applyFill="1" applyBorder="1" applyAlignment="1" applyProtection="1">
      <alignment horizontal="center" wrapText="1"/>
    </xf>
    <xf numFmtId="0" fontId="19" fillId="0" borderId="6" xfId="2" applyNumberFormat="1" applyFont="1" applyFill="1" applyBorder="1" applyAlignment="1" applyProtection="1">
      <alignment horizontal="center" vertical="center" wrapText="1"/>
    </xf>
  </cellXfs>
  <cellStyles count="116">
    <cellStyle name="Обычный" xfId="0" builtinId="0"/>
    <cellStyle name="Обычный 13" xfId="1"/>
    <cellStyle name="Обычный 2" xfId="2"/>
    <cellStyle name="Обычный 2 2" xfId="3"/>
    <cellStyle name="Обычный 2 2 2" xfId="4"/>
    <cellStyle name="Обычный 2 3" xfId="5"/>
    <cellStyle name="Обычный 2_Расчет норматива" xfId="6"/>
    <cellStyle name="Обычный 3" xfId="7"/>
    <cellStyle name="Обычный 3 2" xfId="8"/>
    <cellStyle name="Обычный 4" xfId="9"/>
    <cellStyle name="Обычный 4 2" xfId="10"/>
    <cellStyle name="Обычный 5" xfId="11"/>
    <cellStyle name="Обычный 5 2" xfId="12"/>
    <cellStyle name="Обычный 6" xfId="13"/>
    <cellStyle name="Обычный 6 2" xfId="14"/>
    <cellStyle name="Обычный 7" xfId="15"/>
    <cellStyle name="Обычный 7 2" xfId="16"/>
    <cellStyle name="Обычный_Расчет по заработной плате 01.09" xfId="17"/>
    <cellStyle name="Процентный" xfId="18" builtinId="5"/>
    <cellStyle name="Процентный 2" xfId="19"/>
    <cellStyle name="Процентный 2 2" xfId="20"/>
    <cellStyle name="Процентный 2 2 2" xfId="21"/>
    <cellStyle name="Процентный 2 2_Школы" xfId="22"/>
    <cellStyle name="Процентный 2 3" xfId="23"/>
    <cellStyle name="Процентный 2_Школы" xfId="24"/>
    <cellStyle name="Процентный 3" xfId="25"/>
    <cellStyle name="Процентный 3 2" xfId="26"/>
    <cellStyle name="Процентный 3 2 2" xfId="27"/>
    <cellStyle name="Процентный 3 2 2 2" xfId="28"/>
    <cellStyle name="Процентный 3 2 2_Школы" xfId="29"/>
    <cellStyle name="Процентный 3 2 3" xfId="30"/>
    <cellStyle name="Процентный 3 2_Школы" xfId="31"/>
    <cellStyle name="Процентный 3 3" xfId="32"/>
    <cellStyle name="Процентный 3 3 2" xfId="33"/>
    <cellStyle name="Процентный 3 3 2 2" xfId="34"/>
    <cellStyle name="Процентный 3 3 2_Школы" xfId="35"/>
    <cellStyle name="Процентный 3 3 3" xfId="36"/>
    <cellStyle name="Процентный 3 3_Школы" xfId="37"/>
    <cellStyle name="Процентный 3 4" xfId="38"/>
    <cellStyle name="Процентный 3 4 2" xfId="39"/>
    <cellStyle name="Процентный 3 4 2 2" xfId="40"/>
    <cellStyle name="Процентный 3 4 2_Школы" xfId="41"/>
    <cellStyle name="Процентный 3 4 3" xfId="42"/>
    <cellStyle name="Процентный 3 4_Школы" xfId="43"/>
    <cellStyle name="Процентный 3 5" xfId="44"/>
    <cellStyle name="Процентный 3 5 2" xfId="45"/>
    <cellStyle name="Процентный 3 5_Школы" xfId="46"/>
    <cellStyle name="Процентный 3 6" xfId="47"/>
    <cellStyle name="Процентный 3_Школы" xfId="48"/>
    <cellStyle name="Процентный 4" xfId="49"/>
    <cellStyle name="Процентный 4 2" xfId="50"/>
    <cellStyle name="Процентный 4 2 2" xfId="51"/>
    <cellStyle name="Процентный 4 2_Школы" xfId="52"/>
    <cellStyle name="Процентный 4 3" xfId="53"/>
    <cellStyle name="Процентный 4_Школы" xfId="54"/>
    <cellStyle name="Процентный 5" xfId="55"/>
    <cellStyle name="Процентный 5 2" xfId="56"/>
    <cellStyle name="Процентный 5_Школы" xfId="57"/>
    <cellStyle name="Процентный 6" xfId="58"/>
    <cellStyle name="Процентный 6 2" xfId="114"/>
    <cellStyle name="Процентный 7" xfId="59"/>
    <cellStyle name="Финансовый" xfId="60" builtinId="3"/>
    <cellStyle name="Финансовый 2" xfId="61"/>
    <cellStyle name="Финансовый 2 2" xfId="62"/>
    <cellStyle name="Финансовый 2 2 2" xfId="63"/>
    <cellStyle name="Финансовый 2 2 2 2" xfId="64"/>
    <cellStyle name="Финансовый 2 2 2_Школы" xfId="65"/>
    <cellStyle name="Финансовый 2 2 3" xfId="66"/>
    <cellStyle name="Финансовый 2 2_Школы" xfId="67"/>
    <cellStyle name="Финансовый 2 3" xfId="68"/>
    <cellStyle name="Финансовый 2 3 2" xfId="69"/>
    <cellStyle name="Финансовый 2 3_Школы" xfId="70"/>
    <cellStyle name="Финансовый 2 4" xfId="71"/>
    <cellStyle name="Финансовый 2_Школы" xfId="72"/>
    <cellStyle name="Финансовый 3" xfId="73"/>
    <cellStyle name="Финансовый 3 2" xfId="74"/>
    <cellStyle name="Финансовый 3 2 2" xfId="75"/>
    <cellStyle name="Финансовый 3 2_Школы" xfId="76"/>
    <cellStyle name="Финансовый 3 3" xfId="77"/>
    <cellStyle name="Финансовый 3_Школы" xfId="78"/>
    <cellStyle name="Финансовый 4" xfId="79"/>
    <cellStyle name="Финансовый 4 2" xfId="80"/>
    <cellStyle name="Финансовый 4 2 2" xfId="81"/>
    <cellStyle name="Финансовый 4 2 2 2" xfId="82"/>
    <cellStyle name="Финансовый 4 2 2_Школы" xfId="83"/>
    <cellStyle name="Финансовый 4 2 3" xfId="84"/>
    <cellStyle name="Финансовый 4 2_Школы" xfId="85"/>
    <cellStyle name="Финансовый 4 3" xfId="86"/>
    <cellStyle name="Финансовый 4 3 2" xfId="87"/>
    <cellStyle name="Финансовый 4 3 2 2" xfId="88"/>
    <cellStyle name="Финансовый 4 3 2_Школы" xfId="89"/>
    <cellStyle name="Финансовый 4 3 3" xfId="90"/>
    <cellStyle name="Финансовый 4 3_Школы" xfId="91"/>
    <cellStyle name="Финансовый 4 4" xfId="92"/>
    <cellStyle name="Финансовый 4 4 2" xfId="93"/>
    <cellStyle name="Финансовый 4 4 2 2" xfId="94"/>
    <cellStyle name="Финансовый 4 4 2_Школы" xfId="95"/>
    <cellStyle name="Финансовый 4 4 3" xfId="96"/>
    <cellStyle name="Финансовый 4 4_Школы" xfId="97"/>
    <cellStyle name="Финансовый 4 5" xfId="98"/>
    <cellStyle name="Финансовый 4 5 2" xfId="99"/>
    <cellStyle name="Финансовый 4 5_Школы" xfId="100"/>
    <cellStyle name="Финансовый 4 6" xfId="101"/>
    <cellStyle name="Финансовый 4_Школы" xfId="102"/>
    <cellStyle name="Финансовый 5" xfId="103"/>
    <cellStyle name="Финансовый 5 2" xfId="104"/>
    <cellStyle name="Финансовый 5 2 2" xfId="105"/>
    <cellStyle name="Финансовый 5 2_Школы" xfId="106"/>
    <cellStyle name="Финансовый 5 3" xfId="107"/>
    <cellStyle name="Финансовый 5_Школы" xfId="108"/>
    <cellStyle name="Финансовый 6" xfId="109"/>
    <cellStyle name="Финансовый 6 2" xfId="110"/>
    <cellStyle name="Финансовый 6_Школы" xfId="111"/>
    <cellStyle name="Финансовый 7" xfId="112"/>
    <cellStyle name="Финансовый 7 2" xfId="115"/>
    <cellStyle name="Финансовый 8" xfId="11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579D1C"/>
      <rgbColor rgb="00003300"/>
      <rgbColor rgb="00333300"/>
      <rgbColor rgb="00CE181E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indexed="42"/>
    <pageSetUpPr fitToPage="1"/>
  </sheetPr>
  <dimension ref="A1:H84"/>
  <sheetViews>
    <sheetView zoomScale="75" zoomScaleNormal="75" zoomScaleSheetLayoutView="100" workbookViewId="0">
      <pane xSplit="1" ySplit="2" topLeftCell="B75" activePane="bottomRight" state="frozen"/>
      <selection pane="topRight" activeCell="B1" sqref="B1"/>
      <selection pane="bottomLeft" activeCell="A58" sqref="A58"/>
      <selection pane="bottomRight" activeCell="D28" sqref="D28:E63"/>
    </sheetView>
  </sheetViews>
  <sheetFormatPr defaultColWidth="9.109375" defaultRowHeight="15" x14ac:dyDescent="0.25"/>
  <cols>
    <col min="1" max="1" width="13.33203125" style="1" customWidth="1"/>
    <col min="2" max="2" width="57.88671875" style="1" customWidth="1"/>
    <col min="3" max="3" width="16.6640625" style="2" customWidth="1"/>
    <col min="4" max="4" width="13.6640625" style="2" customWidth="1"/>
    <col min="5" max="5" width="15.33203125" style="2" customWidth="1"/>
    <col min="6" max="6" width="15" style="1" customWidth="1"/>
    <col min="7" max="8" width="14.5546875" style="1" customWidth="1"/>
    <col min="9" max="16384" width="9.109375" style="1"/>
  </cols>
  <sheetData>
    <row r="1" spans="1:6" ht="13.8" x14ac:dyDescent="0.25">
      <c r="A1" s="220" t="s">
        <v>0</v>
      </c>
      <c r="B1" s="220"/>
      <c r="C1" s="221" t="s">
        <v>1</v>
      </c>
      <c r="D1" s="222"/>
      <c r="E1" s="223"/>
      <c r="F1" s="224"/>
    </row>
    <row r="2" spans="1:6" ht="41.4" x14ac:dyDescent="0.25">
      <c r="A2" s="220"/>
      <c r="B2" s="220"/>
      <c r="C2" s="4" t="s">
        <v>2</v>
      </c>
      <c r="D2" s="4" t="s">
        <v>3</v>
      </c>
      <c r="E2" s="4" t="s">
        <v>4</v>
      </c>
      <c r="F2" s="224"/>
    </row>
    <row r="3" spans="1:6" ht="13.8" x14ac:dyDescent="0.25">
      <c r="A3" s="219" t="s">
        <v>5</v>
      </c>
      <c r="B3" s="219"/>
      <c r="C3" s="4">
        <v>3345</v>
      </c>
      <c r="D3" s="4">
        <v>6020</v>
      </c>
      <c r="E3" s="4">
        <v>2590</v>
      </c>
      <c r="F3" s="3"/>
    </row>
    <row r="4" spans="1:6" ht="13.8" x14ac:dyDescent="0.25">
      <c r="A4" s="219" t="s">
        <v>6</v>
      </c>
      <c r="B4" s="219"/>
      <c r="C4" s="4">
        <v>4</v>
      </c>
      <c r="D4" s="4">
        <v>5</v>
      </c>
      <c r="E4" s="4">
        <v>2</v>
      </c>
      <c r="F4" s="3"/>
    </row>
    <row r="5" spans="1:6" ht="13.8" x14ac:dyDescent="0.25">
      <c r="A5" s="219" t="s">
        <v>7</v>
      </c>
      <c r="B5" s="219"/>
      <c r="C5" s="4">
        <v>34</v>
      </c>
      <c r="D5" s="4">
        <v>34</v>
      </c>
      <c r="E5" s="4">
        <v>35</v>
      </c>
      <c r="F5" s="3"/>
    </row>
    <row r="6" spans="1:6" ht="13.8" x14ac:dyDescent="0.25">
      <c r="A6" s="219" t="s">
        <v>8</v>
      </c>
      <c r="B6" s="219"/>
      <c r="C6" s="5">
        <f>C3/C4/C5</f>
        <v>24.595588235294116</v>
      </c>
      <c r="D6" s="5">
        <f>ROUND(D3/D4/D5,0)</f>
        <v>35</v>
      </c>
      <c r="E6" s="5">
        <f>E3/E4/E5</f>
        <v>37</v>
      </c>
      <c r="F6" s="3"/>
    </row>
    <row r="7" spans="1:6" ht="29.25" customHeight="1" x14ac:dyDescent="0.25">
      <c r="A7" s="219" t="s">
        <v>9</v>
      </c>
      <c r="B7" s="219"/>
      <c r="C7" s="5">
        <f>C6</f>
        <v>24.595588235294116</v>
      </c>
      <c r="D7" s="5">
        <f>D6</f>
        <v>35</v>
      </c>
      <c r="E7" s="5">
        <f>E6</f>
        <v>37</v>
      </c>
      <c r="F7" s="3"/>
    </row>
    <row r="8" spans="1:6" ht="30.75" customHeight="1" x14ac:dyDescent="0.25">
      <c r="A8" s="219" t="s">
        <v>10</v>
      </c>
      <c r="B8" s="219"/>
      <c r="C8" s="5">
        <f>(21+23*3)/4</f>
        <v>22.5</v>
      </c>
      <c r="D8" s="5">
        <f>(29+30+32+33*2)/5</f>
        <v>31.4</v>
      </c>
      <c r="E8" s="5">
        <v>34</v>
      </c>
      <c r="F8" s="3"/>
    </row>
    <row r="9" spans="1:6" ht="13.8" x14ac:dyDescent="0.25">
      <c r="A9" s="225" t="s">
        <v>11</v>
      </c>
      <c r="B9" s="225"/>
      <c r="C9" s="6"/>
      <c r="D9" s="6"/>
      <c r="E9" s="6"/>
    </row>
    <row r="10" spans="1:6" ht="13.8" x14ac:dyDescent="0.25">
      <c r="A10" s="219" t="s">
        <v>12</v>
      </c>
      <c r="B10" s="219"/>
      <c r="C10" s="7">
        <f>ROUND(C6,0)</f>
        <v>25</v>
      </c>
      <c r="D10" s="7">
        <f>ROUND(D6,0)</f>
        <v>35</v>
      </c>
      <c r="E10" s="7">
        <f>ROUND(E6,0)</f>
        <v>37</v>
      </c>
    </row>
    <row r="11" spans="1:6" ht="32.25" customHeight="1" x14ac:dyDescent="0.25">
      <c r="A11" s="219" t="s">
        <v>13</v>
      </c>
      <c r="B11" s="219"/>
      <c r="C11" s="7">
        <v>25</v>
      </c>
      <c r="D11" s="7">
        <v>26</v>
      </c>
      <c r="E11" s="7">
        <v>26</v>
      </c>
    </row>
    <row r="12" spans="1:6" ht="13.8" x14ac:dyDescent="0.25">
      <c r="A12" s="219" t="s">
        <v>14</v>
      </c>
      <c r="B12" s="219"/>
      <c r="C12" s="7">
        <v>8</v>
      </c>
      <c r="D12" s="7">
        <v>10</v>
      </c>
      <c r="E12" s="7">
        <v>11</v>
      </c>
    </row>
    <row r="13" spans="1:6" ht="13.8" x14ac:dyDescent="0.25">
      <c r="A13" s="219" t="s">
        <v>15</v>
      </c>
      <c r="B13" s="219"/>
      <c r="C13" s="7">
        <v>9</v>
      </c>
      <c r="D13" s="7">
        <v>17</v>
      </c>
      <c r="E13" s="7">
        <v>19</v>
      </c>
    </row>
    <row r="14" spans="1:6" ht="13.8" x14ac:dyDescent="0.25">
      <c r="A14" s="219" t="s">
        <v>16</v>
      </c>
      <c r="B14" s="219"/>
      <c r="C14" s="7">
        <v>10</v>
      </c>
      <c r="D14" s="7">
        <v>10</v>
      </c>
      <c r="E14" s="7">
        <v>10</v>
      </c>
    </row>
    <row r="15" spans="1:6" ht="13.8" x14ac:dyDescent="0.25">
      <c r="A15" s="225" t="s">
        <v>17</v>
      </c>
      <c r="B15" s="225"/>
      <c r="C15" s="6"/>
      <c r="D15" s="6"/>
      <c r="E15" s="6"/>
    </row>
    <row r="16" spans="1:6" ht="32.25" customHeight="1" x14ac:dyDescent="0.25">
      <c r="A16" s="219" t="s">
        <v>18</v>
      </c>
      <c r="B16" s="219"/>
      <c r="C16" s="7">
        <v>25</v>
      </c>
      <c r="D16" s="7">
        <v>25</v>
      </c>
      <c r="E16" s="7">
        <v>25</v>
      </c>
    </row>
    <row r="17" spans="1:5" ht="45" customHeight="1" x14ac:dyDescent="0.25">
      <c r="A17" s="219" t="s">
        <v>19</v>
      </c>
      <c r="B17" s="219"/>
      <c r="C17" s="7">
        <v>25</v>
      </c>
      <c r="D17" s="7">
        <v>25</v>
      </c>
      <c r="E17" s="7">
        <v>25</v>
      </c>
    </row>
    <row r="18" spans="1:5" ht="44.25" customHeight="1" x14ac:dyDescent="0.25">
      <c r="A18" s="219" t="s">
        <v>20</v>
      </c>
      <c r="B18" s="219"/>
      <c r="C18" s="7">
        <v>23</v>
      </c>
      <c r="D18" s="7">
        <v>23</v>
      </c>
      <c r="E18" s="7">
        <v>23</v>
      </c>
    </row>
    <row r="19" spans="1:5" ht="45" customHeight="1" x14ac:dyDescent="0.25">
      <c r="A19" s="219" t="s">
        <v>21</v>
      </c>
      <c r="B19" s="219"/>
      <c r="C19" s="7">
        <v>15</v>
      </c>
      <c r="D19" s="7">
        <v>15</v>
      </c>
      <c r="E19" s="7">
        <v>15</v>
      </c>
    </row>
    <row r="20" spans="1:5" ht="44.25" customHeight="1" x14ac:dyDescent="0.25">
      <c r="A20" s="219" t="s">
        <v>22</v>
      </c>
      <c r="B20" s="219"/>
      <c r="C20" s="7">
        <v>10</v>
      </c>
      <c r="D20" s="7">
        <v>10</v>
      </c>
      <c r="E20" s="7">
        <v>10</v>
      </c>
    </row>
    <row r="21" spans="1:5" ht="46.5" customHeight="1" x14ac:dyDescent="0.25">
      <c r="A21" s="219" t="s">
        <v>23</v>
      </c>
      <c r="B21" s="219"/>
      <c r="C21" s="7">
        <v>20</v>
      </c>
      <c r="D21" s="7">
        <v>20</v>
      </c>
      <c r="E21" s="7">
        <v>20</v>
      </c>
    </row>
    <row r="22" spans="1:5" ht="49.5" customHeight="1" x14ac:dyDescent="0.25">
      <c r="A22" s="219" t="s">
        <v>24</v>
      </c>
      <c r="B22" s="219"/>
      <c r="C22" s="7">
        <v>18</v>
      </c>
      <c r="D22" s="7">
        <v>18</v>
      </c>
      <c r="E22" s="7">
        <v>18</v>
      </c>
    </row>
    <row r="23" spans="1:5" ht="45" customHeight="1" x14ac:dyDescent="0.25">
      <c r="A23" s="219" t="s">
        <v>25</v>
      </c>
      <c r="B23" s="219"/>
      <c r="C23" s="7">
        <v>15</v>
      </c>
      <c r="D23" s="7">
        <v>15</v>
      </c>
      <c r="E23" s="7">
        <v>15</v>
      </c>
    </row>
    <row r="24" spans="1:5" s="8" customFormat="1" ht="51" customHeight="1" x14ac:dyDescent="0.25">
      <c r="A24" s="219" t="s">
        <v>26</v>
      </c>
      <c r="B24" s="219"/>
      <c r="C24" s="7">
        <v>11</v>
      </c>
      <c r="D24" s="7">
        <v>11</v>
      </c>
      <c r="E24" s="7">
        <v>11</v>
      </c>
    </row>
    <row r="25" spans="1:5" s="8" customFormat="1" ht="45" customHeight="1" x14ac:dyDescent="0.25">
      <c r="A25" s="219" t="s">
        <v>27</v>
      </c>
      <c r="B25" s="219"/>
      <c r="C25" s="7">
        <v>7</v>
      </c>
      <c r="D25" s="7">
        <v>7</v>
      </c>
      <c r="E25" s="7">
        <v>7</v>
      </c>
    </row>
    <row r="26" spans="1:5" ht="45" customHeight="1" x14ac:dyDescent="0.25">
      <c r="A26" s="219" t="s">
        <v>28</v>
      </c>
      <c r="B26" s="219"/>
      <c r="C26" s="7">
        <v>20</v>
      </c>
      <c r="D26" s="7">
        <v>20</v>
      </c>
      <c r="E26" s="7">
        <v>20</v>
      </c>
    </row>
    <row r="27" spans="1:5" ht="33" customHeight="1" x14ac:dyDescent="0.25">
      <c r="A27" s="219" t="s">
        <v>29</v>
      </c>
      <c r="B27" s="219"/>
      <c r="C27" s="7">
        <v>14</v>
      </c>
      <c r="D27" s="7">
        <v>14</v>
      </c>
      <c r="E27" s="7">
        <v>14</v>
      </c>
    </row>
    <row r="28" spans="1:5" ht="13.8" x14ac:dyDescent="0.25">
      <c r="A28" s="227" t="s">
        <v>30</v>
      </c>
      <c r="B28" s="165" t="s">
        <v>31</v>
      </c>
      <c r="C28" s="9">
        <v>20</v>
      </c>
      <c r="D28" s="7">
        <f>C28</f>
        <v>20</v>
      </c>
      <c r="E28" s="7">
        <f>D28</f>
        <v>20</v>
      </c>
    </row>
    <row r="29" spans="1:5" ht="13.8" x14ac:dyDescent="0.25">
      <c r="A29" s="227"/>
      <c r="B29" s="165" t="s">
        <v>32</v>
      </c>
      <c r="C29" s="9">
        <v>25</v>
      </c>
      <c r="D29" s="7">
        <f t="shared" ref="D29:E29" si="0">C29</f>
        <v>25</v>
      </c>
      <c r="E29" s="7">
        <f t="shared" si="0"/>
        <v>25</v>
      </c>
    </row>
    <row r="30" spans="1:5" ht="13.8" x14ac:dyDescent="0.25">
      <c r="A30" s="227"/>
      <c r="B30" s="165" t="s">
        <v>33</v>
      </c>
      <c r="C30" s="9">
        <v>20</v>
      </c>
      <c r="D30" s="7">
        <f t="shared" ref="D30:E30" si="1">C30</f>
        <v>20</v>
      </c>
      <c r="E30" s="7">
        <f t="shared" si="1"/>
        <v>20</v>
      </c>
    </row>
    <row r="31" spans="1:5" ht="13.8" x14ac:dyDescent="0.25">
      <c r="A31" s="227"/>
      <c r="B31" s="165" t="s">
        <v>34</v>
      </c>
      <c r="C31" s="9">
        <v>25</v>
      </c>
      <c r="D31" s="7">
        <f t="shared" ref="D31:E31" si="2">C31</f>
        <v>25</v>
      </c>
      <c r="E31" s="7">
        <f t="shared" si="2"/>
        <v>25</v>
      </c>
    </row>
    <row r="32" spans="1:5" ht="13.8" x14ac:dyDescent="0.25">
      <c r="A32" s="227"/>
      <c r="B32" s="165" t="s">
        <v>35</v>
      </c>
      <c r="C32" s="9">
        <v>25</v>
      </c>
      <c r="D32" s="7">
        <f t="shared" ref="D32:E32" si="3">C32</f>
        <v>25</v>
      </c>
      <c r="E32" s="7">
        <f t="shared" si="3"/>
        <v>25</v>
      </c>
    </row>
    <row r="33" spans="1:5" ht="13.8" x14ac:dyDescent="0.25">
      <c r="A33" s="227"/>
      <c r="B33" s="165" t="s">
        <v>36</v>
      </c>
      <c r="C33" s="9">
        <v>20</v>
      </c>
      <c r="D33" s="7">
        <f t="shared" ref="D33:E33" si="4">C33</f>
        <v>20</v>
      </c>
      <c r="E33" s="7">
        <f t="shared" si="4"/>
        <v>20</v>
      </c>
    </row>
    <row r="34" spans="1:5" ht="13.8" x14ac:dyDescent="0.25">
      <c r="A34" s="227"/>
      <c r="B34" s="165" t="s">
        <v>37</v>
      </c>
      <c r="C34" s="9">
        <v>25</v>
      </c>
      <c r="D34" s="7">
        <f t="shared" ref="D34:E34" si="5">C34</f>
        <v>25</v>
      </c>
      <c r="E34" s="7">
        <f t="shared" si="5"/>
        <v>25</v>
      </c>
    </row>
    <row r="35" spans="1:5" ht="13.8" x14ac:dyDescent="0.25">
      <c r="A35" s="227"/>
      <c r="B35" s="165" t="s">
        <v>38</v>
      </c>
      <c r="C35" s="9">
        <v>20</v>
      </c>
      <c r="D35" s="7">
        <f t="shared" ref="D35:E35" si="6">C35</f>
        <v>20</v>
      </c>
      <c r="E35" s="7">
        <f t="shared" si="6"/>
        <v>20</v>
      </c>
    </row>
    <row r="36" spans="1:5" ht="26.4" x14ac:dyDescent="0.25">
      <c r="A36" s="227"/>
      <c r="B36" s="165" t="s">
        <v>39</v>
      </c>
      <c r="C36" s="9">
        <v>0</v>
      </c>
      <c r="D36" s="7">
        <f t="shared" ref="D36:E36" si="7">C36</f>
        <v>0</v>
      </c>
      <c r="E36" s="7">
        <f t="shared" si="7"/>
        <v>0</v>
      </c>
    </row>
    <row r="37" spans="1:5" ht="13.8" x14ac:dyDescent="0.25">
      <c r="A37" s="227" t="s">
        <v>40</v>
      </c>
      <c r="B37" s="165" t="s">
        <v>31</v>
      </c>
      <c r="C37" s="9">
        <v>6</v>
      </c>
      <c r="D37" s="7">
        <f t="shared" ref="D37:E37" si="8">C37</f>
        <v>6</v>
      </c>
      <c r="E37" s="7">
        <f t="shared" si="8"/>
        <v>6</v>
      </c>
    </row>
    <row r="38" spans="1:5" ht="13.8" x14ac:dyDescent="0.25">
      <c r="A38" s="227"/>
      <c r="B38" s="165" t="s">
        <v>32</v>
      </c>
      <c r="C38" s="9">
        <v>7</v>
      </c>
      <c r="D38" s="7">
        <f t="shared" ref="D38:E38" si="9">C38</f>
        <v>7</v>
      </c>
      <c r="E38" s="7">
        <f t="shared" si="9"/>
        <v>7</v>
      </c>
    </row>
    <row r="39" spans="1:5" ht="13.8" x14ac:dyDescent="0.25">
      <c r="A39" s="227"/>
      <c r="B39" s="165" t="s">
        <v>33</v>
      </c>
      <c r="C39" s="9">
        <v>9</v>
      </c>
      <c r="D39" s="7">
        <f t="shared" ref="D39:E39" si="10">C39</f>
        <v>9</v>
      </c>
      <c r="E39" s="7">
        <f t="shared" si="10"/>
        <v>9</v>
      </c>
    </row>
    <row r="40" spans="1:5" ht="13.8" x14ac:dyDescent="0.25">
      <c r="A40" s="227"/>
      <c r="B40" s="165" t="s">
        <v>34</v>
      </c>
      <c r="C40" s="9">
        <v>12</v>
      </c>
      <c r="D40" s="7">
        <f t="shared" ref="D40:E40" si="11">C40</f>
        <v>12</v>
      </c>
      <c r="E40" s="7">
        <f t="shared" si="11"/>
        <v>12</v>
      </c>
    </row>
    <row r="41" spans="1:5" ht="13.8" x14ac:dyDescent="0.25">
      <c r="A41" s="227"/>
      <c r="B41" s="165" t="s">
        <v>35</v>
      </c>
      <c r="C41" s="9">
        <v>12</v>
      </c>
      <c r="D41" s="7">
        <f t="shared" ref="D41:E41" si="12">C41</f>
        <v>12</v>
      </c>
      <c r="E41" s="7">
        <f t="shared" si="12"/>
        <v>12</v>
      </c>
    </row>
    <row r="42" spans="1:5" ht="13.8" x14ac:dyDescent="0.25">
      <c r="A42" s="227"/>
      <c r="B42" s="165" t="s">
        <v>36</v>
      </c>
      <c r="C42" s="9">
        <v>5</v>
      </c>
      <c r="D42" s="7">
        <f t="shared" ref="D42:E42" si="13">C42</f>
        <v>5</v>
      </c>
      <c r="E42" s="7">
        <f t="shared" si="13"/>
        <v>5</v>
      </c>
    </row>
    <row r="43" spans="1:5" ht="13.8" x14ac:dyDescent="0.25">
      <c r="A43" s="227"/>
      <c r="B43" s="165" t="s">
        <v>37</v>
      </c>
      <c r="C43" s="9">
        <v>12</v>
      </c>
      <c r="D43" s="7">
        <f t="shared" ref="D43:E43" si="14">C43</f>
        <v>12</v>
      </c>
      <c r="E43" s="7">
        <f t="shared" si="14"/>
        <v>12</v>
      </c>
    </row>
    <row r="44" spans="1:5" ht="13.8" x14ac:dyDescent="0.25">
      <c r="A44" s="227"/>
      <c r="B44" s="165" t="s">
        <v>38</v>
      </c>
      <c r="C44" s="9">
        <v>12</v>
      </c>
      <c r="D44" s="7">
        <f t="shared" ref="D44:E44" si="15">C44</f>
        <v>12</v>
      </c>
      <c r="E44" s="7">
        <f t="shared" si="15"/>
        <v>12</v>
      </c>
    </row>
    <row r="45" spans="1:5" ht="26.4" x14ac:dyDescent="0.25">
      <c r="A45" s="227"/>
      <c r="B45" s="165" t="s">
        <v>39</v>
      </c>
      <c r="C45" s="9">
        <v>0</v>
      </c>
      <c r="D45" s="7">
        <f t="shared" ref="D45:E45" si="16">C45</f>
        <v>0</v>
      </c>
      <c r="E45" s="7">
        <f t="shared" si="16"/>
        <v>0</v>
      </c>
    </row>
    <row r="46" spans="1:5" ht="13.8" x14ac:dyDescent="0.25">
      <c r="A46" s="227" t="s">
        <v>41</v>
      </c>
      <c r="B46" s="165" t="s">
        <v>31</v>
      </c>
      <c r="C46" s="9">
        <v>5</v>
      </c>
      <c r="D46" s="7">
        <f t="shared" ref="D46:E46" si="17">C46</f>
        <v>5</v>
      </c>
      <c r="E46" s="7">
        <f t="shared" si="17"/>
        <v>5</v>
      </c>
    </row>
    <row r="47" spans="1:5" ht="13.8" x14ac:dyDescent="0.25">
      <c r="A47" s="227"/>
      <c r="B47" s="165" t="s">
        <v>32</v>
      </c>
      <c r="C47" s="9">
        <v>5</v>
      </c>
      <c r="D47" s="7">
        <f t="shared" ref="D47:E47" si="18">C47</f>
        <v>5</v>
      </c>
      <c r="E47" s="7">
        <f t="shared" si="18"/>
        <v>5</v>
      </c>
    </row>
    <row r="48" spans="1:5" ht="13.8" x14ac:dyDescent="0.25">
      <c r="A48" s="227"/>
      <c r="B48" s="165" t="s">
        <v>33</v>
      </c>
      <c r="C48" s="9">
        <v>7</v>
      </c>
      <c r="D48" s="7">
        <f t="shared" ref="D48:E48" si="19">C48</f>
        <v>7</v>
      </c>
      <c r="E48" s="7">
        <f t="shared" si="19"/>
        <v>7</v>
      </c>
    </row>
    <row r="49" spans="1:5" ht="13.8" x14ac:dyDescent="0.25">
      <c r="A49" s="227"/>
      <c r="B49" s="165" t="s">
        <v>34</v>
      </c>
      <c r="C49" s="9">
        <v>9</v>
      </c>
      <c r="D49" s="7">
        <f t="shared" ref="D49:E49" si="20">C49</f>
        <v>9</v>
      </c>
      <c r="E49" s="7">
        <f t="shared" si="20"/>
        <v>9</v>
      </c>
    </row>
    <row r="50" spans="1:5" ht="13.8" x14ac:dyDescent="0.25">
      <c r="A50" s="227"/>
      <c r="B50" s="165" t="s">
        <v>35</v>
      </c>
      <c r="C50" s="9">
        <v>0</v>
      </c>
      <c r="D50" s="7">
        <f t="shared" ref="D50:E50" si="21">C50</f>
        <v>0</v>
      </c>
      <c r="E50" s="7">
        <f t="shared" si="21"/>
        <v>0</v>
      </c>
    </row>
    <row r="51" spans="1:5" ht="13.8" x14ac:dyDescent="0.25">
      <c r="A51" s="227"/>
      <c r="B51" s="165" t="s">
        <v>36</v>
      </c>
      <c r="C51" s="9">
        <v>5</v>
      </c>
      <c r="D51" s="7">
        <f t="shared" ref="D51:E51" si="22">C51</f>
        <v>5</v>
      </c>
      <c r="E51" s="7">
        <f t="shared" si="22"/>
        <v>5</v>
      </c>
    </row>
    <row r="52" spans="1:5" ht="13.8" x14ac:dyDescent="0.25">
      <c r="A52" s="227"/>
      <c r="B52" s="165" t="s">
        <v>37</v>
      </c>
      <c r="C52" s="9">
        <v>0</v>
      </c>
      <c r="D52" s="7">
        <f t="shared" ref="D52:E52" si="23">C52</f>
        <v>0</v>
      </c>
      <c r="E52" s="7">
        <f t="shared" si="23"/>
        <v>0</v>
      </c>
    </row>
    <row r="53" spans="1:5" ht="13.8" x14ac:dyDescent="0.25">
      <c r="A53" s="227"/>
      <c r="B53" s="165" t="s">
        <v>38</v>
      </c>
      <c r="C53" s="9">
        <v>9</v>
      </c>
      <c r="D53" s="7">
        <f t="shared" ref="D53:E53" si="24">C53</f>
        <v>9</v>
      </c>
      <c r="E53" s="7">
        <f t="shared" si="24"/>
        <v>9</v>
      </c>
    </row>
    <row r="54" spans="1:5" ht="26.4" x14ac:dyDescent="0.25">
      <c r="A54" s="227"/>
      <c r="B54" s="165" t="s">
        <v>39</v>
      </c>
      <c r="C54" s="9">
        <v>12</v>
      </c>
      <c r="D54" s="7">
        <f t="shared" ref="D54:E54" si="25">C54</f>
        <v>12</v>
      </c>
      <c r="E54" s="7">
        <f t="shared" si="25"/>
        <v>12</v>
      </c>
    </row>
    <row r="55" spans="1:5" ht="13.8" x14ac:dyDescent="0.25">
      <c r="A55" s="227" t="s">
        <v>42</v>
      </c>
      <c r="B55" s="165" t="s">
        <v>31</v>
      </c>
      <c r="C55" s="9">
        <v>5</v>
      </c>
      <c r="D55" s="7">
        <f t="shared" ref="D55:E55" si="26">C55</f>
        <v>5</v>
      </c>
      <c r="E55" s="7">
        <f t="shared" si="26"/>
        <v>5</v>
      </c>
    </row>
    <row r="56" spans="1:5" ht="13.8" x14ac:dyDescent="0.25">
      <c r="A56" s="227"/>
      <c r="B56" s="165" t="s">
        <v>32</v>
      </c>
      <c r="C56" s="9">
        <v>0</v>
      </c>
      <c r="D56" s="7">
        <f t="shared" ref="D56:E56" si="27">C56</f>
        <v>0</v>
      </c>
      <c r="E56" s="7">
        <f t="shared" si="27"/>
        <v>0</v>
      </c>
    </row>
    <row r="57" spans="1:5" ht="13.8" x14ac:dyDescent="0.25">
      <c r="A57" s="227"/>
      <c r="B57" s="165" t="s">
        <v>33</v>
      </c>
      <c r="C57" s="9">
        <v>5</v>
      </c>
      <c r="D57" s="7">
        <f t="shared" ref="D57:E57" si="28">C57</f>
        <v>5</v>
      </c>
      <c r="E57" s="7">
        <f t="shared" si="28"/>
        <v>5</v>
      </c>
    </row>
    <row r="58" spans="1:5" ht="13.8" x14ac:dyDescent="0.25">
      <c r="A58" s="227"/>
      <c r="B58" s="165" t="s">
        <v>34</v>
      </c>
      <c r="C58" s="9">
        <v>0</v>
      </c>
      <c r="D58" s="7">
        <f t="shared" ref="D58:E58" si="29">C58</f>
        <v>0</v>
      </c>
      <c r="E58" s="7">
        <f t="shared" si="29"/>
        <v>0</v>
      </c>
    </row>
    <row r="59" spans="1:5" ht="13.8" x14ac:dyDescent="0.25">
      <c r="A59" s="227"/>
      <c r="B59" s="165" t="s">
        <v>35</v>
      </c>
      <c r="C59" s="9">
        <v>0</v>
      </c>
      <c r="D59" s="7">
        <f t="shared" ref="D59:E59" si="30">C59</f>
        <v>0</v>
      </c>
      <c r="E59" s="7">
        <f t="shared" si="30"/>
        <v>0</v>
      </c>
    </row>
    <row r="60" spans="1:5" ht="13.8" x14ac:dyDescent="0.25">
      <c r="A60" s="227"/>
      <c r="B60" s="165" t="s">
        <v>36</v>
      </c>
      <c r="C60" s="9">
        <v>5</v>
      </c>
      <c r="D60" s="7">
        <f t="shared" ref="D60:E60" si="31">C60</f>
        <v>5</v>
      </c>
      <c r="E60" s="7">
        <f t="shared" si="31"/>
        <v>5</v>
      </c>
    </row>
    <row r="61" spans="1:5" ht="13.8" x14ac:dyDescent="0.25">
      <c r="A61" s="227"/>
      <c r="B61" s="165" t="s">
        <v>37</v>
      </c>
      <c r="C61" s="9">
        <v>0</v>
      </c>
      <c r="D61" s="7">
        <f t="shared" ref="D61:E61" si="32">C61</f>
        <v>0</v>
      </c>
      <c r="E61" s="7">
        <f t="shared" si="32"/>
        <v>0</v>
      </c>
    </row>
    <row r="62" spans="1:5" ht="13.8" x14ac:dyDescent="0.25">
      <c r="A62" s="227"/>
      <c r="B62" s="165" t="s">
        <v>38</v>
      </c>
      <c r="C62" s="9">
        <v>5</v>
      </c>
      <c r="D62" s="7">
        <f t="shared" ref="D62:E62" si="33">C62</f>
        <v>5</v>
      </c>
      <c r="E62" s="7">
        <f t="shared" si="33"/>
        <v>5</v>
      </c>
    </row>
    <row r="63" spans="1:5" ht="26.4" x14ac:dyDescent="0.25">
      <c r="A63" s="227"/>
      <c r="B63" s="165" t="s">
        <v>39</v>
      </c>
      <c r="C63" s="9">
        <v>5</v>
      </c>
      <c r="D63" s="7">
        <f t="shared" ref="D63:E63" si="34">C63</f>
        <v>5</v>
      </c>
      <c r="E63" s="7">
        <f t="shared" si="34"/>
        <v>5</v>
      </c>
    </row>
    <row r="64" spans="1:5" ht="13.8" x14ac:dyDescent="0.25">
      <c r="A64" s="228" t="s">
        <v>43</v>
      </c>
      <c r="B64" s="228"/>
      <c r="C64" s="7">
        <v>18</v>
      </c>
      <c r="D64" s="7">
        <v>18</v>
      </c>
      <c r="E64" s="7">
        <v>18</v>
      </c>
    </row>
    <row r="65" spans="1:8" s="8" customFormat="1" ht="45" customHeight="1" x14ac:dyDescent="0.25">
      <c r="A65" s="225" t="s">
        <v>44</v>
      </c>
      <c r="B65" s="225"/>
      <c r="C65" s="114">
        <v>1.429</v>
      </c>
      <c r="D65" s="112">
        <v>1.52</v>
      </c>
      <c r="E65" s="113">
        <v>1.56</v>
      </c>
      <c r="G65" s="226"/>
      <c r="H65" s="226"/>
    </row>
    <row r="66" spans="1:8" ht="33" customHeight="1" x14ac:dyDescent="0.25">
      <c r="A66" s="225" t="s">
        <v>45</v>
      </c>
      <c r="B66" s="225"/>
      <c r="C66" s="6"/>
      <c r="D66" s="6"/>
      <c r="E66" s="6"/>
    </row>
    <row r="67" spans="1:8" ht="71.25" customHeight="1" x14ac:dyDescent="0.25">
      <c r="A67" s="229" t="s">
        <v>46</v>
      </c>
      <c r="B67" s="229"/>
      <c r="C67" s="10">
        <v>0.3</v>
      </c>
      <c r="D67" s="10">
        <v>0.3</v>
      </c>
      <c r="E67" s="10">
        <v>0.3</v>
      </c>
      <c r="G67" s="11"/>
    </row>
    <row r="68" spans="1:8" ht="45" customHeight="1" x14ac:dyDescent="0.25">
      <c r="A68" s="229" t="s">
        <v>47</v>
      </c>
      <c r="B68" s="229"/>
      <c r="C68" s="12">
        <v>0.30499999999999999</v>
      </c>
      <c r="D68" s="12">
        <v>0.30499999999999999</v>
      </c>
      <c r="E68" s="12">
        <v>0.30499999999999999</v>
      </c>
      <c r="G68" s="11"/>
    </row>
    <row r="69" spans="1:8" ht="53.25" customHeight="1" x14ac:dyDescent="0.25">
      <c r="A69" s="229" t="s">
        <v>48</v>
      </c>
      <c r="B69" s="229"/>
      <c r="C69" s="166">
        <v>0.36199999999999999</v>
      </c>
      <c r="D69" s="166">
        <v>0.36199999999999999</v>
      </c>
      <c r="E69" s="166">
        <v>0.36199999999999999</v>
      </c>
      <c r="G69" s="11"/>
    </row>
    <row r="70" spans="1:8" ht="47.25" customHeight="1" x14ac:dyDescent="0.25">
      <c r="A70" s="219" t="s">
        <v>49</v>
      </c>
      <c r="B70" s="219"/>
      <c r="C70" s="6">
        <v>0.28000000000000003</v>
      </c>
      <c r="D70" s="6">
        <f>C70</f>
        <v>0.28000000000000003</v>
      </c>
      <c r="E70" s="6">
        <f>C70</f>
        <v>0.28000000000000003</v>
      </c>
    </row>
    <row r="71" spans="1:8" ht="72" customHeight="1" x14ac:dyDescent="0.25">
      <c r="A71" s="219" t="s">
        <v>50</v>
      </c>
      <c r="B71" s="219"/>
      <c r="C71" s="13">
        <v>0.41</v>
      </c>
      <c r="D71" s="13">
        <f>C71</f>
        <v>0.41</v>
      </c>
      <c r="E71" s="13">
        <f>D71</f>
        <v>0.41</v>
      </c>
    </row>
    <row r="72" spans="1:8" ht="45" customHeight="1" x14ac:dyDescent="0.25">
      <c r="A72" s="219" t="s">
        <v>51</v>
      </c>
      <c r="B72" s="219"/>
      <c r="C72" s="13"/>
      <c r="D72" s="13"/>
      <c r="E72" s="13"/>
    </row>
    <row r="73" spans="1:8" ht="29.25" customHeight="1" x14ac:dyDescent="0.25">
      <c r="A73" s="219" t="s">
        <v>52</v>
      </c>
      <c r="B73" s="219"/>
      <c r="C73" s="14">
        <v>0.61</v>
      </c>
      <c r="D73" s="14">
        <f>C73</f>
        <v>0.61</v>
      </c>
      <c r="E73" s="14">
        <f>C73</f>
        <v>0.61</v>
      </c>
    </row>
    <row r="74" spans="1:8" ht="33.75" customHeight="1" x14ac:dyDescent="0.25">
      <c r="A74" s="225" t="s">
        <v>53</v>
      </c>
      <c r="B74" s="225"/>
      <c r="C74" s="6"/>
      <c r="D74" s="6"/>
      <c r="E74" s="6"/>
    </row>
    <row r="75" spans="1:8" ht="36.75" customHeight="1" x14ac:dyDescent="0.25">
      <c r="A75" s="219" t="s">
        <v>54</v>
      </c>
      <c r="B75" s="219"/>
      <c r="C75" s="6">
        <v>0.03</v>
      </c>
      <c r="D75" s="6">
        <v>0.03</v>
      </c>
      <c r="E75" s="6">
        <v>0.03</v>
      </c>
    </row>
    <row r="76" spans="1:8" ht="13.8" x14ac:dyDescent="0.25">
      <c r="A76" s="219" t="s">
        <v>55</v>
      </c>
      <c r="B76" s="219"/>
      <c r="C76" s="6"/>
      <c r="D76" s="6"/>
      <c r="E76" s="6"/>
    </row>
    <row r="77" spans="1:8" ht="32.25" customHeight="1" x14ac:dyDescent="0.25">
      <c r="A77" s="219" t="s">
        <v>56</v>
      </c>
      <c r="B77" s="219"/>
      <c r="C77" s="6">
        <v>0.12</v>
      </c>
      <c r="D77" s="6">
        <v>0.12</v>
      </c>
      <c r="E77" s="6">
        <v>0.12</v>
      </c>
    </row>
    <row r="78" spans="1:8" ht="27.75" customHeight="1" x14ac:dyDescent="0.25">
      <c r="A78" s="219" t="s">
        <v>57</v>
      </c>
      <c r="B78" s="219"/>
      <c r="C78" s="6">
        <v>0.15</v>
      </c>
      <c r="D78" s="6">
        <v>0.15</v>
      </c>
      <c r="E78" s="6">
        <v>0.15</v>
      </c>
    </row>
    <row r="79" spans="1:8" ht="13.8" x14ac:dyDescent="0.25">
      <c r="A79" s="219" t="s">
        <v>58</v>
      </c>
      <c r="B79" s="219"/>
      <c r="C79" s="6">
        <v>0.15</v>
      </c>
      <c r="D79" s="6">
        <v>0.15</v>
      </c>
      <c r="E79" s="6">
        <v>0.15</v>
      </c>
    </row>
    <row r="80" spans="1:8" ht="13.8" x14ac:dyDescent="0.25">
      <c r="A80" s="225" t="s">
        <v>59</v>
      </c>
      <c r="B80" s="225"/>
      <c r="C80" s="6"/>
      <c r="D80" s="6"/>
      <c r="E80" s="6"/>
    </row>
    <row r="81" spans="1:6" ht="13.8" x14ac:dyDescent="0.25">
      <c r="A81" s="219" t="s">
        <v>60</v>
      </c>
      <c r="B81" s="219"/>
      <c r="C81" s="6">
        <v>0.3</v>
      </c>
      <c r="D81" s="6">
        <v>0.3</v>
      </c>
      <c r="E81" s="6">
        <v>0.3</v>
      </c>
    </row>
    <row r="82" spans="1:6" ht="27" customHeight="1" x14ac:dyDescent="0.25">
      <c r="A82" s="219" t="s">
        <v>61</v>
      </c>
      <c r="B82" s="219"/>
      <c r="C82" s="6">
        <v>0.35</v>
      </c>
      <c r="D82" s="6">
        <v>0.35</v>
      </c>
      <c r="E82" s="6">
        <v>0.35</v>
      </c>
    </row>
    <row r="83" spans="1:6" ht="39.75" customHeight="1" x14ac:dyDescent="0.25">
      <c r="A83" s="219" t="s">
        <v>62</v>
      </c>
      <c r="B83" s="219"/>
      <c r="C83" s="15">
        <v>6.9000000000000006E-2</v>
      </c>
      <c r="D83" s="15">
        <f>C83</f>
        <v>6.9000000000000006E-2</v>
      </c>
      <c r="E83" s="15">
        <f>C83</f>
        <v>6.9000000000000006E-2</v>
      </c>
      <c r="F83" s="16"/>
    </row>
    <row r="84" spans="1:6" ht="48.75" customHeight="1" x14ac:dyDescent="0.25">
      <c r="A84" s="219" t="s">
        <v>63</v>
      </c>
      <c r="B84" s="219"/>
      <c r="C84" s="15">
        <v>8.5000000000000006E-2</v>
      </c>
      <c r="D84" s="15">
        <v>8.5000000000000006E-2</v>
      </c>
      <c r="E84" s="15">
        <v>8.5000000000000006E-2</v>
      </c>
    </row>
  </sheetData>
  <sheetProtection selectLockedCells="1" selectUnlockedCells="1"/>
  <mergeCells count="54">
    <mergeCell ref="A84:B84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72:B72"/>
    <mergeCell ref="A46:A54"/>
    <mergeCell ref="A55:A63"/>
    <mergeCell ref="A64:B64"/>
    <mergeCell ref="A65:B65"/>
    <mergeCell ref="A67:B67"/>
    <mergeCell ref="A68:B68"/>
    <mergeCell ref="A69:B69"/>
    <mergeCell ref="A70:B70"/>
    <mergeCell ref="A71:B71"/>
    <mergeCell ref="G65:H65"/>
    <mergeCell ref="A66:B66"/>
    <mergeCell ref="A24:B24"/>
    <mergeCell ref="A25:B25"/>
    <mergeCell ref="A26:B26"/>
    <mergeCell ref="A27:B27"/>
    <mergeCell ref="A28:A36"/>
    <mergeCell ref="A37:A45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11:B11"/>
    <mergeCell ref="A1:B2"/>
    <mergeCell ref="C1:E1"/>
    <mergeCell ref="F1:F2"/>
    <mergeCell ref="A3:B3"/>
    <mergeCell ref="A4:B4"/>
    <mergeCell ref="A5:B5"/>
    <mergeCell ref="A6:B6"/>
    <mergeCell ref="A7:B7"/>
    <mergeCell ref="A8:B8"/>
    <mergeCell ref="A9:B9"/>
    <mergeCell ref="A10:B1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9" firstPageNumber="0" fitToHeight="2" orientation="portrait" horizontalDpi="300" verticalDpi="300" r:id="rId1"/>
  <headerFooter alignWithMargins="0">
    <oddHeader>&amp;RРасчеты на реализацию общего образования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  <pageSetUpPr fitToPage="1"/>
  </sheetPr>
  <dimension ref="A1:L677"/>
  <sheetViews>
    <sheetView tabSelected="1" zoomScale="75" zoomScaleNormal="75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K680" sqref="A1:K680"/>
    </sheetView>
  </sheetViews>
  <sheetFormatPr defaultColWidth="9.109375" defaultRowHeight="13.2" x14ac:dyDescent="0.25"/>
  <cols>
    <col min="1" max="1" width="19.44140625" style="17" customWidth="1"/>
    <col min="2" max="2" width="11.109375" style="17" customWidth="1"/>
    <col min="3" max="3" width="42" style="17" customWidth="1"/>
    <col min="4" max="4" width="16.109375" style="18" customWidth="1"/>
    <col min="5" max="5" width="12.6640625" style="18" customWidth="1"/>
    <col min="6" max="6" width="15.33203125" style="18" customWidth="1"/>
    <col min="7" max="7" width="13" style="18" customWidth="1"/>
    <col min="8" max="8" width="15" style="19" customWidth="1"/>
    <col min="9" max="9" width="14.33203125" style="19" customWidth="1"/>
    <col min="10" max="10" width="14.88671875" style="19" customWidth="1"/>
    <col min="11" max="11" width="13" style="19" customWidth="1"/>
    <col min="12" max="12" width="9.109375" style="19" hidden="1" customWidth="1"/>
    <col min="13" max="20" width="0" style="20" hidden="1" customWidth="1"/>
    <col min="21" max="16384" width="9.109375" style="20"/>
  </cols>
  <sheetData>
    <row r="1" spans="1:12" ht="17.399999999999999" customHeight="1" x14ac:dyDescent="0.3">
      <c r="A1" s="21" t="s">
        <v>64</v>
      </c>
      <c r="B1" s="22"/>
      <c r="C1" s="22"/>
      <c r="D1" s="230"/>
      <c r="E1" s="230"/>
      <c r="F1" s="230"/>
      <c r="G1" s="217"/>
    </row>
    <row r="2" spans="1:12" ht="27.6" customHeight="1" x14ac:dyDescent="0.25">
      <c r="A2" s="231" t="s">
        <v>65</v>
      </c>
      <c r="B2" s="231"/>
      <c r="C2" s="231"/>
      <c r="D2" s="232" t="s">
        <v>66</v>
      </c>
      <c r="E2" s="232"/>
      <c r="F2" s="232"/>
      <c r="G2" s="232"/>
      <c r="H2" s="232" t="s">
        <v>67</v>
      </c>
      <c r="I2" s="232"/>
      <c r="J2" s="232"/>
      <c r="K2" s="232"/>
    </row>
    <row r="3" spans="1:12" s="24" customFormat="1" ht="39" customHeight="1" x14ac:dyDescent="0.25">
      <c r="A3" s="231">
        <v>9555</v>
      </c>
      <c r="B3" s="231"/>
      <c r="C3" s="231"/>
      <c r="D3" s="218" t="s">
        <v>68</v>
      </c>
      <c r="E3" s="218" t="s">
        <v>69</v>
      </c>
      <c r="F3" s="218" t="s">
        <v>70</v>
      </c>
      <c r="G3" s="218" t="s">
        <v>71</v>
      </c>
      <c r="H3" s="218" t="s">
        <v>68</v>
      </c>
      <c r="I3" s="218" t="s">
        <v>69</v>
      </c>
      <c r="J3" s="218" t="s">
        <v>72</v>
      </c>
      <c r="K3" s="218" t="s">
        <v>71</v>
      </c>
      <c r="L3" s="23"/>
    </row>
    <row r="4" spans="1:12" ht="27" customHeight="1" x14ac:dyDescent="0.25">
      <c r="A4" s="232" t="s">
        <v>73</v>
      </c>
      <c r="B4" s="232"/>
      <c r="C4" s="232"/>
      <c r="D4" s="189">
        <f>(1.7*0.2+2*0.8)*$A$3</f>
        <v>18536.7</v>
      </c>
      <c r="E4" s="189">
        <f>2*$A$3</f>
        <v>19110</v>
      </c>
      <c r="F4" s="189">
        <f>2*$A$3</f>
        <v>19110</v>
      </c>
      <c r="G4" s="189">
        <f t="shared" ref="G4:G15" si="0">F4</f>
        <v>19110</v>
      </c>
      <c r="H4" s="189">
        <f>D4</f>
        <v>18536.7</v>
      </c>
      <c r="I4" s="189">
        <f>E4</f>
        <v>19110</v>
      </c>
      <c r="J4" s="189">
        <f>F4</f>
        <v>19110</v>
      </c>
      <c r="K4" s="189">
        <f t="shared" ref="K4:K15" si="1">J4</f>
        <v>19110</v>
      </c>
    </row>
    <row r="5" spans="1:12" ht="12.75" customHeight="1" x14ac:dyDescent="0.25">
      <c r="A5" s="234" t="s">
        <v>74</v>
      </c>
      <c r="B5" s="233" t="s">
        <v>75</v>
      </c>
      <c r="C5" s="233"/>
      <c r="D5" s="190">
        <f>'Исходные для нормативов'!$C$10</f>
        <v>25</v>
      </c>
      <c r="E5" s="190">
        <f>'Исходные для нормативов'!$D$10</f>
        <v>35</v>
      </c>
      <c r="F5" s="190">
        <f>'Исходные для нормативов'!$E$10</f>
        <v>37</v>
      </c>
      <c r="G5" s="189">
        <f t="shared" si="0"/>
        <v>37</v>
      </c>
      <c r="H5" s="191">
        <f>'Исходные для нормативов'!$C$10</f>
        <v>25</v>
      </c>
      <c r="I5" s="191">
        <f>'Исходные для нормативов'!$D$10</f>
        <v>35</v>
      </c>
      <c r="J5" s="191">
        <f>'Исходные для нормативов'!$E$10</f>
        <v>37</v>
      </c>
      <c r="K5" s="189">
        <f t="shared" si="1"/>
        <v>37</v>
      </c>
    </row>
    <row r="6" spans="1:12" ht="28.95" customHeight="1" x14ac:dyDescent="0.25">
      <c r="A6" s="234"/>
      <c r="B6" s="235" t="s">
        <v>76</v>
      </c>
      <c r="C6" s="235"/>
      <c r="D6" s="190">
        <f>'Исходные для нормативов'!$C$10</f>
        <v>25</v>
      </c>
      <c r="E6" s="190">
        <f>'Исходные для нормативов'!$D$10</f>
        <v>35</v>
      </c>
      <c r="F6" s="190">
        <f>'Исходные для нормативов'!$E$10</f>
        <v>37</v>
      </c>
      <c r="G6" s="189">
        <f t="shared" si="0"/>
        <v>37</v>
      </c>
      <c r="H6" s="191">
        <f>'Исходные для нормативов'!$C$10</f>
        <v>25</v>
      </c>
      <c r="I6" s="191">
        <f>'Исходные для нормативов'!$D$10</f>
        <v>35</v>
      </c>
      <c r="J6" s="191">
        <f>'Исходные для нормативов'!$E$10</f>
        <v>37</v>
      </c>
      <c r="K6" s="189">
        <f t="shared" si="1"/>
        <v>37</v>
      </c>
    </row>
    <row r="7" spans="1:12" ht="13.2" customHeight="1" x14ac:dyDescent="0.25">
      <c r="A7" s="234"/>
      <c r="B7" s="233" t="s">
        <v>77</v>
      </c>
      <c r="C7" s="233"/>
      <c r="D7" s="190">
        <f>'Исходные для нормативов'!$C$10</f>
        <v>25</v>
      </c>
      <c r="E7" s="190">
        <f>'Исходные для нормативов'!$D$10</f>
        <v>35</v>
      </c>
      <c r="F7" s="190">
        <f>'Исходные для нормативов'!$E$10</f>
        <v>37</v>
      </c>
      <c r="G7" s="189">
        <f t="shared" si="0"/>
        <v>37</v>
      </c>
      <c r="H7" s="191">
        <f>'Исходные для нормативов'!$C$10</f>
        <v>25</v>
      </c>
      <c r="I7" s="191">
        <f>'Исходные для нормативов'!$D$10</f>
        <v>35</v>
      </c>
      <c r="J7" s="191">
        <f>'Исходные для нормативов'!$E$10</f>
        <v>37</v>
      </c>
      <c r="K7" s="189">
        <f t="shared" si="1"/>
        <v>37</v>
      </c>
    </row>
    <row r="8" spans="1:12" s="19" customFormat="1" ht="13.2" customHeight="1" x14ac:dyDescent="0.25">
      <c r="A8" s="234"/>
      <c r="B8" s="233" t="s">
        <v>78</v>
      </c>
      <c r="C8" s="233"/>
      <c r="D8" s="190">
        <f>'Исходные для нормативов'!$C$10</f>
        <v>25</v>
      </c>
      <c r="E8" s="190">
        <f>'Исходные для нормативов'!$D$10</f>
        <v>35</v>
      </c>
      <c r="F8" s="190">
        <f>'Исходные для нормативов'!$E$10</f>
        <v>37</v>
      </c>
      <c r="G8" s="189">
        <f t="shared" si="0"/>
        <v>37</v>
      </c>
      <c r="H8" s="191">
        <f>'Исходные для нормативов'!$C$10</f>
        <v>25</v>
      </c>
      <c r="I8" s="191">
        <f>'Исходные для нормативов'!$D$10</f>
        <v>35</v>
      </c>
      <c r="J8" s="191">
        <f>'Исходные для нормативов'!$E$10</f>
        <v>37</v>
      </c>
      <c r="K8" s="189">
        <f t="shared" si="1"/>
        <v>37</v>
      </c>
    </row>
    <row r="9" spans="1:12" ht="13.2" customHeight="1" x14ac:dyDescent="0.25">
      <c r="A9" s="234"/>
      <c r="B9" s="233" t="s">
        <v>79</v>
      </c>
      <c r="C9" s="233"/>
      <c r="D9" s="190">
        <f>'Исходные для нормативов'!$C$10</f>
        <v>25</v>
      </c>
      <c r="E9" s="190">
        <f>'Исходные для нормативов'!$D$10</f>
        <v>35</v>
      </c>
      <c r="F9" s="190">
        <f>'Исходные для нормативов'!$E$10</f>
        <v>37</v>
      </c>
      <c r="G9" s="189">
        <f t="shared" si="0"/>
        <v>37</v>
      </c>
      <c r="H9" s="191">
        <f>'Исходные для нормативов'!$C$10</f>
        <v>25</v>
      </c>
      <c r="I9" s="191">
        <f>'Исходные для нормативов'!$D$10</f>
        <v>35</v>
      </c>
      <c r="J9" s="191">
        <f>'Исходные для нормативов'!$E$10</f>
        <v>37</v>
      </c>
      <c r="K9" s="189">
        <f t="shared" si="1"/>
        <v>37</v>
      </c>
    </row>
    <row r="10" spans="1:12" ht="13.2" customHeight="1" x14ac:dyDescent="0.25">
      <c r="A10" s="234"/>
      <c r="B10" s="233" t="s">
        <v>80</v>
      </c>
      <c r="C10" s="233"/>
      <c r="D10" s="190">
        <f>'Исходные для нормативов'!$C$10</f>
        <v>25</v>
      </c>
      <c r="E10" s="190">
        <f>'Исходные для нормативов'!$D$10</f>
        <v>35</v>
      </c>
      <c r="F10" s="190">
        <f>'Исходные для нормативов'!$E$10</f>
        <v>37</v>
      </c>
      <c r="G10" s="189">
        <f t="shared" si="0"/>
        <v>37</v>
      </c>
      <c r="H10" s="191">
        <f>'Исходные для нормативов'!$C$10</f>
        <v>25</v>
      </c>
      <c r="I10" s="191">
        <f>'Исходные для нормативов'!$D$10</f>
        <v>35</v>
      </c>
      <c r="J10" s="191">
        <f>'Исходные для нормативов'!$E$10</f>
        <v>37</v>
      </c>
      <c r="K10" s="189">
        <f t="shared" si="1"/>
        <v>37</v>
      </c>
    </row>
    <row r="11" spans="1:12" ht="13.2" customHeight="1" x14ac:dyDescent="0.25">
      <c r="A11" s="234"/>
      <c r="B11" s="233" t="s">
        <v>81</v>
      </c>
      <c r="C11" s="233"/>
      <c r="D11" s="190">
        <f>'Исходные для нормативов'!$C$10</f>
        <v>25</v>
      </c>
      <c r="E11" s="190">
        <f>'Исходные для нормативов'!$D$10</f>
        <v>35</v>
      </c>
      <c r="F11" s="190">
        <f>'Исходные для нормативов'!$E$10</f>
        <v>37</v>
      </c>
      <c r="G11" s="189">
        <f t="shared" si="0"/>
        <v>37</v>
      </c>
      <c r="H11" s="191">
        <f>'Исходные для нормативов'!$C$10</f>
        <v>25</v>
      </c>
      <c r="I11" s="191">
        <f>'Исходные для нормативов'!$D$10</f>
        <v>35</v>
      </c>
      <c r="J11" s="191">
        <f>'Исходные для нормативов'!$E$10</f>
        <v>37</v>
      </c>
      <c r="K11" s="189">
        <f t="shared" si="1"/>
        <v>37</v>
      </c>
    </row>
    <row r="12" spans="1:12" ht="13.2" customHeight="1" x14ac:dyDescent="0.25">
      <c r="A12" s="234"/>
      <c r="B12" s="233" t="s">
        <v>82</v>
      </c>
      <c r="C12" s="233"/>
      <c r="D12" s="190">
        <f>'Исходные для нормативов'!$C$10</f>
        <v>25</v>
      </c>
      <c r="E12" s="190">
        <f>'Исходные для нормативов'!$D$10</f>
        <v>35</v>
      </c>
      <c r="F12" s="190">
        <f>'Исходные для нормативов'!$E$10</f>
        <v>37</v>
      </c>
      <c r="G12" s="189">
        <f t="shared" si="0"/>
        <v>37</v>
      </c>
      <c r="H12" s="191">
        <f>'Исходные для нормативов'!$C$10</f>
        <v>25</v>
      </c>
      <c r="I12" s="191">
        <f>'Исходные для нормативов'!$D$10</f>
        <v>35</v>
      </c>
      <c r="J12" s="191">
        <f>'Исходные для нормативов'!$E$10</f>
        <v>37</v>
      </c>
      <c r="K12" s="189">
        <f t="shared" si="1"/>
        <v>37</v>
      </c>
    </row>
    <row r="13" spans="1:12" ht="13.2" customHeight="1" x14ac:dyDescent="0.25">
      <c r="A13" s="234"/>
      <c r="B13" s="233" t="s">
        <v>83</v>
      </c>
      <c r="C13" s="233"/>
      <c r="D13" s="190">
        <f>'Исходные для нормативов'!$C$10</f>
        <v>25</v>
      </c>
      <c r="E13" s="190">
        <f>'Исходные для нормативов'!$D$10</f>
        <v>35</v>
      </c>
      <c r="F13" s="190">
        <f>'Исходные для нормативов'!$E$10</f>
        <v>37</v>
      </c>
      <c r="G13" s="189">
        <f t="shared" si="0"/>
        <v>37</v>
      </c>
      <c r="H13" s="191">
        <f>'Исходные для нормативов'!$C$10</f>
        <v>25</v>
      </c>
      <c r="I13" s="191">
        <f>'Исходные для нормативов'!$D$10</f>
        <v>35</v>
      </c>
      <c r="J13" s="191">
        <f>'Исходные для нормативов'!$E$10</f>
        <v>37</v>
      </c>
      <c r="K13" s="189">
        <f t="shared" si="1"/>
        <v>37</v>
      </c>
    </row>
    <row r="14" spans="1:12" ht="13.2" customHeight="1" x14ac:dyDescent="0.25">
      <c r="A14" s="234"/>
      <c r="B14" s="233" t="s">
        <v>84</v>
      </c>
      <c r="C14" s="233"/>
      <c r="D14" s="190">
        <f>'Исходные для нормативов'!$C$10</f>
        <v>25</v>
      </c>
      <c r="E14" s="190">
        <f>'Исходные для нормативов'!$D$10</f>
        <v>35</v>
      </c>
      <c r="F14" s="190">
        <f>'Исходные для нормативов'!$E$10</f>
        <v>37</v>
      </c>
      <c r="G14" s="189">
        <f t="shared" si="0"/>
        <v>37</v>
      </c>
      <c r="H14" s="191">
        <f>'Исходные для нормативов'!$C$10</f>
        <v>25</v>
      </c>
      <c r="I14" s="191">
        <f>'Исходные для нормативов'!$D$10</f>
        <v>35</v>
      </c>
      <c r="J14" s="191">
        <f>'Исходные для нормативов'!$E$10</f>
        <v>37</v>
      </c>
      <c r="K14" s="189">
        <f t="shared" si="1"/>
        <v>37</v>
      </c>
    </row>
    <row r="15" spans="1:12" ht="13.2" customHeight="1" x14ac:dyDescent="0.25">
      <c r="A15" s="234"/>
      <c r="B15" s="233" t="s">
        <v>85</v>
      </c>
      <c r="C15" s="233"/>
      <c r="D15" s="190">
        <f>'Исходные для нормативов'!$C$10</f>
        <v>25</v>
      </c>
      <c r="E15" s="190">
        <f>'Исходные для нормативов'!$D$10</f>
        <v>35</v>
      </c>
      <c r="F15" s="190">
        <f>'Исходные для нормативов'!$E$10</f>
        <v>37</v>
      </c>
      <c r="G15" s="189">
        <f t="shared" si="0"/>
        <v>37</v>
      </c>
      <c r="H15" s="191">
        <f>'Исходные для нормативов'!$C$10</f>
        <v>25</v>
      </c>
      <c r="I15" s="191">
        <f>'Исходные для нормативов'!$D$10</f>
        <v>35</v>
      </c>
      <c r="J15" s="191">
        <f>'Исходные для нормативов'!$E$10</f>
        <v>37</v>
      </c>
      <c r="K15" s="189">
        <f t="shared" si="1"/>
        <v>37</v>
      </c>
    </row>
    <row r="16" spans="1:12" ht="13.2" customHeight="1" x14ac:dyDescent="0.25">
      <c r="A16" s="234"/>
      <c r="B16" s="233" t="s">
        <v>86</v>
      </c>
      <c r="C16" s="233"/>
      <c r="D16" s="190">
        <f>'Исходные для нормативов'!C11</f>
        <v>25</v>
      </c>
      <c r="E16" s="190">
        <f>'Исходные для нормативов'!D11</f>
        <v>26</v>
      </c>
      <c r="F16" s="190">
        <f>'Исходные для нормативов'!E11</f>
        <v>26</v>
      </c>
      <c r="G16" s="189"/>
      <c r="H16" s="191">
        <f>'Исходные для нормативов'!C11</f>
        <v>25</v>
      </c>
      <c r="I16" s="191">
        <f>'Исходные для нормативов'!D11</f>
        <v>26</v>
      </c>
      <c r="J16" s="191">
        <f>'Исходные для нормативов'!E11</f>
        <v>26</v>
      </c>
      <c r="K16" s="189"/>
    </row>
    <row r="17" spans="1:11" ht="13.2" customHeight="1" x14ac:dyDescent="0.25">
      <c r="A17" s="234"/>
      <c r="B17" s="233" t="s">
        <v>87</v>
      </c>
      <c r="C17" s="233"/>
      <c r="D17" s="190">
        <f>'Исходные для нормативов'!C11</f>
        <v>25</v>
      </c>
      <c r="E17" s="190">
        <f>'Исходные для нормативов'!D11</f>
        <v>26</v>
      </c>
      <c r="F17" s="190">
        <f>'Исходные для нормативов'!E11</f>
        <v>26</v>
      </c>
      <c r="G17" s="189"/>
      <c r="H17" s="191">
        <f>'Исходные для нормативов'!C11</f>
        <v>25</v>
      </c>
      <c r="I17" s="191">
        <f>'Исходные для нормативов'!D11</f>
        <v>26</v>
      </c>
      <c r="J17" s="191">
        <f>'Исходные для нормативов'!E11</f>
        <v>26</v>
      </c>
      <c r="K17" s="189"/>
    </row>
    <row r="18" spans="1:11" s="19" customFormat="1" ht="13.2" customHeight="1" x14ac:dyDescent="0.25">
      <c r="A18" s="234"/>
      <c r="B18" s="233" t="s">
        <v>88</v>
      </c>
      <c r="C18" s="233"/>
      <c r="D18" s="190">
        <f>'Исходные для нормативов'!C12</f>
        <v>8</v>
      </c>
      <c r="E18" s="190">
        <f>'Исходные для нормативов'!D12</f>
        <v>10</v>
      </c>
      <c r="F18" s="190">
        <f>'Исходные для нормативов'!E12</f>
        <v>11</v>
      </c>
      <c r="G18" s="189"/>
      <c r="H18" s="191">
        <f>'Исходные для нормативов'!C12</f>
        <v>8</v>
      </c>
      <c r="I18" s="191">
        <f>'Исходные для нормативов'!D12</f>
        <v>10</v>
      </c>
      <c r="J18" s="191">
        <f>'Исходные для нормативов'!E12</f>
        <v>11</v>
      </c>
      <c r="K18" s="189"/>
    </row>
    <row r="19" spans="1:11" ht="13.2" customHeight="1" x14ac:dyDescent="0.25">
      <c r="A19" s="234"/>
      <c r="B19" s="233" t="s">
        <v>89</v>
      </c>
      <c r="C19" s="233"/>
      <c r="D19" s="190">
        <f>'Исходные для нормативов'!C13</f>
        <v>9</v>
      </c>
      <c r="E19" s="190">
        <f>'Исходные для нормативов'!D13</f>
        <v>17</v>
      </c>
      <c r="F19" s="190">
        <f>'Исходные для нормативов'!E13</f>
        <v>19</v>
      </c>
      <c r="G19" s="189"/>
      <c r="H19" s="191">
        <f>'Исходные для нормативов'!C13</f>
        <v>9</v>
      </c>
      <c r="I19" s="191">
        <f>'Исходные для нормативов'!D13</f>
        <v>17</v>
      </c>
      <c r="J19" s="191">
        <f>'Исходные для нормативов'!E13</f>
        <v>19</v>
      </c>
      <c r="K19" s="189"/>
    </row>
    <row r="20" spans="1:11" ht="13.95" customHeight="1" x14ac:dyDescent="0.25">
      <c r="A20" s="234"/>
      <c r="B20" s="236" t="s">
        <v>90</v>
      </c>
      <c r="C20" s="216" t="s">
        <v>91</v>
      </c>
      <c r="D20" s="190">
        <f>'Исходные для нормативов'!C7</f>
        <v>24.595588235294116</v>
      </c>
      <c r="E20" s="190">
        <f>'Исходные для нормативов'!D7</f>
        <v>35</v>
      </c>
      <c r="F20" s="190">
        <f>'Исходные для нормативов'!E7</f>
        <v>37</v>
      </c>
      <c r="G20" s="189"/>
      <c r="H20" s="191">
        <f>'Исходные для нормативов'!C7</f>
        <v>24.595588235294116</v>
      </c>
      <c r="I20" s="191">
        <f>'Исходные для нормативов'!D7</f>
        <v>35</v>
      </c>
      <c r="J20" s="191">
        <f>'Исходные для нормативов'!E7</f>
        <v>37</v>
      </c>
      <c r="K20" s="189"/>
    </row>
    <row r="21" spans="1:11" ht="13.8" x14ac:dyDescent="0.25">
      <c r="A21" s="234"/>
      <c r="B21" s="236"/>
      <c r="C21" s="216" t="s">
        <v>92</v>
      </c>
      <c r="D21" s="190">
        <f t="shared" ref="D21:F28" si="2">D20</f>
        <v>24.595588235294116</v>
      </c>
      <c r="E21" s="190">
        <f t="shared" si="2"/>
        <v>35</v>
      </c>
      <c r="F21" s="190">
        <f t="shared" si="2"/>
        <v>37</v>
      </c>
      <c r="G21" s="189"/>
      <c r="H21" s="190">
        <f t="shared" ref="H21:J28" si="3">H20</f>
        <v>24.595588235294116</v>
      </c>
      <c r="I21" s="190">
        <f t="shared" si="3"/>
        <v>35</v>
      </c>
      <c r="J21" s="190">
        <f t="shared" si="3"/>
        <v>37</v>
      </c>
      <c r="K21" s="189"/>
    </row>
    <row r="22" spans="1:11" ht="13.8" x14ac:dyDescent="0.25">
      <c r="A22" s="234"/>
      <c r="B22" s="236"/>
      <c r="C22" s="216" t="s">
        <v>93</v>
      </c>
      <c r="D22" s="190">
        <f t="shared" si="2"/>
        <v>24.595588235294116</v>
      </c>
      <c r="E22" s="190">
        <f t="shared" si="2"/>
        <v>35</v>
      </c>
      <c r="F22" s="190">
        <f t="shared" si="2"/>
        <v>37</v>
      </c>
      <c r="G22" s="189"/>
      <c r="H22" s="190">
        <f t="shared" si="3"/>
        <v>24.595588235294116</v>
      </c>
      <c r="I22" s="190">
        <f t="shared" si="3"/>
        <v>35</v>
      </c>
      <c r="J22" s="190">
        <f t="shared" si="3"/>
        <v>37</v>
      </c>
      <c r="K22" s="189"/>
    </row>
    <row r="23" spans="1:11" ht="13.8" x14ac:dyDescent="0.25">
      <c r="A23" s="234"/>
      <c r="B23" s="236"/>
      <c r="C23" s="216" t="s">
        <v>94</v>
      </c>
      <c r="D23" s="190">
        <f t="shared" si="2"/>
        <v>24.595588235294116</v>
      </c>
      <c r="E23" s="190">
        <f t="shared" si="2"/>
        <v>35</v>
      </c>
      <c r="F23" s="190">
        <f t="shared" si="2"/>
        <v>37</v>
      </c>
      <c r="G23" s="189"/>
      <c r="H23" s="190">
        <f t="shared" si="3"/>
        <v>24.595588235294116</v>
      </c>
      <c r="I23" s="190">
        <f t="shared" si="3"/>
        <v>35</v>
      </c>
      <c r="J23" s="190">
        <f t="shared" si="3"/>
        <v>37</v>
      </c>
      <c r="K23" s="189"/>
    </row>
    <row r="24" spans="1:11" ht="13.8" x14ac:dyDescent="0.25">
      <c r="A24" s="234"/>
      <c r="B24" s="236"/>
      <c r="C24" s="216" t="s">
        <v>95</v>
      </c>
      <c r="D24" s="190">
        <f t="shared" si="2"/>
        <v>24.595588235294116</v>
      </c>
      <c r="E24" s="190">
        <f t="shared" si="2"/>
        <v>35</v>
      </c>
      <c r="F24" s="190">
        <f t="shared" si="2"/>
        <v>37</v>
      </c>
      <c r="G24" s="189"/>
      <c r="H24" s="190">
        <f t="shared" si="3"/>
        <v>24.595588235294116</v>
      </c>
      <c r="I24" s="190">
        <f t="shared" si="3"/>
        <v>35</v>
      </c>
      <c r="J24" s="190">
        <f t="shared" si="3"/>
        <v>37</v>
      </c>
      <c r="K24" s="189"/>
    </row>
    <row r="25" spans="1:11" ht="27.6" x14ac:dyDescent="0.25">
      <c r="A25" s="234"/>
      <c r="B25" s="236"/>
      <c r="C25" s="216" t="s">
        <v>96</v>
      </c>
      <c r="D25" s="190">
        <f t="shared" si="2"/>
        <v>24.595588235294116</v>
      </c>
      <c r="E25" s="190">
        <f t="shared" si="2"/>
        <v>35</v>
      </c>
      <c r="F25" s="190">
        <f t="shared" si="2"/>
        <v>37</v>
      </c>
      <c r="G25" s="189"/>
      <c r="H25" s="190">
        <f t="shared" si="3"/>
        <v>24.595588235294116</v>
      </c>
      <c r="I25" s="190">
        <f t="shared" si="3"/>
        <v>35</v>
      </c>
      <c r="J25" s="190">
        <f t="shared" si="3"/>
        <v>37</v>
      </c>
      <c r="K25" s="189"/>
    </row>
    <row r="26" spans="1:11" ht="13.8" x14ac:dyDescent="0.25">
      <c r="A26" s="234"/>
      <c r="B26" s="236"/>
      <c r="C26" s="216" t="s">
        <v>97</v>
      </c>
      <c r="D26" s="190">
        <f t="shared" si="2"/>
        <v>24.595588235294116</v>
      </c>
      <c r="E26" s="190">
        <f t="shared" si="2"/>
        <v>35</v>
      </c>
      <c r="F26" s="190">
        <f t="shared" si="2"/>
        <v>37</v>
      </c>
      <c r="G26" s="189"/>
      <c r="H26" s="190">
        <f t="shared" si="3"/>
        <v>24.595588235294116</v>
      </c>
      <c r="I26" s="190">
        <f t="shared" si="3"/>
        <v>35</v>
      </c>
      <c r="J26" s="190">
        <f t="shared" si="3"/>
        <v>37</v>
      </c>
      <c r="K26" s="189"/>
    </row>
    <row r="27" spans="1:11" ht="27.6" x14ac:dyDescent="0.25">
      <c r="A27" s="234"/>
      <c r="B27" s="236"/>
      <c r="C27" s="216" t="s">
        <v>98</v>
      </c>
      <c r="D27" s="190">
        <f t="shared" si="2"/>
        <v>24.595588235294116</v>
      </c>
      <c r="E27" s="190">
        <f t="shared" si="2"/>
        <v>35</v>
      </c>
      <c r="F27" s="190">
        <f t="shared" si="2"/>
        <v>37</v>
      </c>
      <c r="G27" s="189"/>
      <c r="H27" s="190">
        <f t="shared" si="3"/>
        <v>24.595588235294116</v>
      </c>
      <c r="I27" s="190">
        <f t="shared" si="3"/>
        <v>35</v>
      </c>
      <c r="J27" s="190">
        <f t="shared" si="3"/>
        <v>37</v>
      </c>
      <c r="K27" s="189"/>
    </row>
    <row r="28" spans="1:11" ht="27.6" x14ac:dyDescent="0.25">
      <c r="A28" s="234"/>
      <c r="B28" s="236"/>
      <c r="C28" s="216" t="s">
        <v>99</v>
      </c>
      <c r="D28" s="190">
        <f t="shared" si="2"/>
        <v>24.595588235294116</v>
      </c>
      <c r="E28" s="190">
        <f t="shared" si="2"/>
        <v>35</v>
      </c>
      <c r="F28" s="190">
        <f t="shared" si="2"/>
        <v>37</v>
      </c>
      <c r="G28" s="189"/>
      <c r="H28" s="190">
        <f t="shared" si="3"/>
        <v>24.595588235294116</v>
      </c>
      <c r="I28" s="190">
        <f t="shared" si="3"/>
        <v>35</v>
      </c>
      <c r="J28" s="190">
        <f t="shared" si="3"/>
        <v>37</v>
      </c>
      <c r="K28" s="189"/>
    </row>
    <row r="29" spans="1:11" ht="13.95" customHeight="1" x14ac:dyDescent="0.25">
      <c r="A29" s="234"/>
      <c r="B29" s="236" t="s">
        <v>100</v>
      </c>
      <c r="C29" s="216" t="s">
        <v>91</v>
      </c>
      <c r="D29" s="192">
        <f>'Исходные для нормативов'!C8</f>
        <v>22.5</v>
      </c>
      <c r="E29" s="192">
        <f>'Исходные для нормативов'!D8</f>
        <v>31.4</v>
      </c>
      <c r="F29" s="192">
        <f>'Исходные для нормативов'!E8</f>
        <v>34</v>
      </c>
      <c r="G29" s="189"/>
      <c r="H29" s="193">
        <f>'Исходные для нормативов'!C8</f>
        <v>22.5</v>
      </c>
      <c r="I29" s="193">
        <f>'Исходные для нормативов'!D8</f>
        <v>31.4</v>
      </c>
      <c r="J29" s="193">
        <f>'Исходные для нормативов'!E8</f>
        <v>34</v>
      </c>
      <c r="K29" s="189"/>
    </row>
    <row r="30" spans="1:11" ht="13.8" x14ac:dyDescent="0.25">
      <c r="A30" s="234"/>
      <c r="B30" s="236"/>
      <c r="C30" s="216" t="s">
        <v>92</v>
      </c>
      <c r="D30" s="192">
        <f t="shared" ref="D30:F45" si="4">D29</f>
        <v>22.5</v>
      </c>
      <c r="E30" s="192">
        <f t="shared" si="4"/>
        <v>31.4</v>
      </c>
      <c r="F30" s="192">
        <f t="shared" si="4"/>
        <v>34</v>
      </c>
      <c r="G30" s="189"/>
      <c r="H30" s="194">
        <f t="shared" ref="H30:J45" si="5">H29</f>
        <v>22.5</v>
      </c>
      <c r="I30" s="194">
        <f t="shared" si="5"/>
        <v>31.4</v>
      </c>
      <c r="J30" s="194">
        <f t="shared" si="5"/>
        <v>34</v>
      </c>
      <c r="K30" s="189"/>
    </row>
    <row r="31" spans="1:11" ht="13.8" x14ac:dyDescent="0.25">
      <c r="A31" s="234"/>
      <c r="B31" s="236"/>
      <c r="C31" s="216" t="s">
        <v>93</v>
      </c>
      <c r="D31" s="192">
        <f t="shared" si="4"/>
        <v>22.5</v>
      </c>
      <c r="E31" s="192">
        <f t="shared" si="4"/>
        <v>31.4</v>
      </c>
      <c r="F31" s="192">
        <f t="shared" si="4"/>
        <v>34</v>
      </c>
      <c r="G31" s="189"/>
      <c r="H31" s="194">
        <f t="shared" si="5"/>
        <v>22.5</v>
      </c>
      <c r="I31" s="194">
        <f t="shared" si="5"/>
        <v>31.4</v>
      </c>
      <c r="J31" s="194">
        <f t="shared" si="5"/>
        <v>34</v>
      </c>
      <c r="K31" s="189"/>
    </row>
    <row r="32" spans="1:11" ht="13.8" x14ac:dyDescent="0.25">
      <c r="A32" s="234"/>
      <c r="B32" s="236"/>
      <c r="C32" s="216" t="s">
        <v>94</v>
      </c>
      <c r="D32" s="192">
        <f t="shared" si="4"/>
        <v>22.5</v>
      </c>
      <c r="E32" s="192">
        <f t="shared" si="4"/>
        <v>31.4</v>
      </c>
      <c r="F32" s="192">
        <f t="shared" si="4"/>
        <v>34</v>
      </c>
      <c r="G32" s="189"/>
      <c r="H32" s="194">
        <f t="shared" si="5"/>
        <v>22.5</v>
      </c>
      <c r="I32" s="194">
        <f t="shared" si="5"/>
        <v>31.4</v>
      </c>
      <c r="J32" s="194">
        <f t="shared" si="5"/>
        <v>34</v>
      </c>
      <c r="K32" s="189"/>
    </row>
    <row r="33" spans="1:11" ht="13.8" x14ac:dyDescent="0.25">
      <c r="A33" s="234"/>
      <c r="B33" s="236"/>
      <c r="C33" s="216" t="s">
        <v>95</v>
      </c>
      <c r="D33" s="192">
        <f t="shared" si="4"/>
        <v>22.5</v>
      </c>
      <c r="E33" s="192">
        <f t="shared" si="4"/>
        <v>31.4</v>
      </c>
      <c r="F33" s="192">
        <f t="shared" si="4"/>
        <v>34</v>
      </c>
      <c r="G33" s="189"/>
      <c r="H33" s="194">
        <f t="shared" si="5"/>
        <v>22.5</v>
      </c>
      <c r="I33" s="194">
        <f t="shared" si="5"/>
        <v>31.4</v>
      </c>
      <c r="J33" s="194">
        <f t="shared" si="5"/>
        <v>34</v>
      </c>
      <c r="K33" s="189"/>
    </row>
    <row r="34" spans="1:11" ht="27.6" x14ac:dyDescent="0.25">
      <c r="A34" s="234"/>
      <c r="B34" s="236"/>
      <c r="C34" s="216" t="s">
        <v>96</v>
      </c>
      <c r="D34" s="192">
        <f t="shared" si="4"/>
        <v>22.5</v>
      </c>
      <c r="E34" s="192">
        <f t="shared" si="4"/>
        <v>31.4</v>
      </c>
      <c r="F34" s="192">
        <f t="shared" si="4"/>
        <v>34</v>
      </c>
      <c r="G34" s="189"/>
      <c r="H34" s="194">
        <f t="shared" si="5"/>
        <v>22.5</v>
      </c>
      <c r="I34" s="194">
        <f t="shared" si="5"/>
        <v>31.4</v>
      </c>
      <c r="J34" s="194">
        <f t="shared" si="5"/>
        <v>34</v>
      </c>
      <c r="K34" s="189"/>
    </row>
    <row r="35" spans="1:11" ht="13.8" x14ac:dyDescent="0.25">
      <c r="A35" s="234"/>
      <c r="B35" s="236"/>
      <c r="C35" s="216" t="s">
        <v>97</v>
      </c>
      <c r="D35" s="192">
        <f t="shared" si="4"/>
        <v>22.5</v>
      </c>
      <c r="E35" s="192">
        <f t="shared" si="4"/>
        <v>31.4</v>
      </c>
      <c r="F35" s="192">
        <f t="shared" si="4"/>
        <v>34</v>
      </c>
      <c r="G35" s="189"/>
      <c r="H35" s="194">
        <f t="shared" si="5"/>
        <v>22.5</v>
      </c>
      <c r="I35" s="194">
        <f t="shared" si="5"/>
        <v>31.4</v>
      </c>
      <c r="J35" s="194">
        <f t="shared" si="5"/>
        <v>34</v>
      </c>
      <c r="K35" s="189"/>
    </row>
    <row r="36" spans="1:11" ht="27.6" x14ac:dyDescent="0.25">
      <c r="A36" s="234"/>
      <c r="B36" s="236"/>
      <c r="C36" s="216" t="s">
        <v>98</v>
      </c>
      <c r="D36" s="192">
        <f t="shared" si="4"/>
        <v>22.5</v>
      </c>
      <c r="E36" s="192">
        <f t="shared" si="4"/>
        <v>31.4</v>
      </c>
      <c r="F36" s="192">
        <f t="shared" si="4"/>
        <v>34</v>
      </c>
      <c r="G36" s="189"/>
      <c r="H36" s="194">
        <f t="shared" si="5"/>
        <v>22.5</v>
      </c>
      <c r="I36" s="194">
        <f t="shared" si="5"/>
        <v>31.4</v>
      </c>
      <c r="J36" s="194">
        <f t="shared" si="5"/>
        <v>34</v>
      </c>
      <c r="K36" s="189"/>
    </row>
    <row r="37" spans="1:11" ht="27.6" x14ac:dyDescent="0.25">
      <c r="A37" s="234"/>
      <c r="B37" s="236"/>
      <c r="C37" s="216" t="s">
        <v>99</v>
      </c>
      <c r="D37" s="192">
        <f t="shared" si="4"/>
        <v>22.5</v>
      </c>
      <c r="E37" s="192">
        <f t="shared" si="4"/>
        <v>31.4</v>
      </c>
      <c r="F37" s="192">
        <f t="shared" si="4"/>
        <v>34</v>
      </c>
      <c r="G37" s="189"/>
      <c r="H37" s="194">
        <f t="shared" si="5"/>
        <v>22.5</v>
      </c>
      <c r="I37" s="194">
        <f t="shared" si="5"/>
        <v>31.4</v>
      </c>
      <c r="J37" s="194">
        <f t="shared" si="5"/>
        <v>34</v>
      </c>
      <c r="K37" s="189"/>
    </row>
    <row r="38" spans="1:11" ht="13.95" customHeight="1" x14ac:dyDescent="0.25">
      <c r="A38" s="234"/>
      <c r="B38" s="236" t="s">
        <v>101</v>
      </c>
      <c r="C38" s="216" t="s">
        <v>91</v>
      </c>
      <c r="D38" s="192">
        <f t="shared" si="4"/>
        <v>22.5</v>
      </c>
      <c r="E38" s="192">
        <f t="shared" si="4"/>
        <v>31.4</v>
      </c>
      <c r="F38" s="192">
        <f t="shared" si="4"/>
        <v>34</v>
      </c>
      <c r="G38" s="189"/>
      <c r="H38" s="194">
        <f t="shared" si="5"/>
        <v>22.5</v>
      </c>
      <c r="I38" s="194">
        <f t="shared" si="5"/>
        <v>31.4</v>
      </c>
      <c r="J38" s="194">
        <f t="shared" si="5"/>
        <v>34</v>
      </c>
      <c r="K38" s="189"/>
    </row>
    <row r="39" spans="1:11" ht="13.8" x14ac:dyDescent="0.25">
      <c r="A39" s="234"/>
      <c r="B39" s="236"/>
      <c r="C39" s="216" t="s">
        <v>92</v>
      </c>
      <c r="D39" s="192">
        <f t="shared" si="4"/>
        <v>22.5</v>
      </c>
      <c r="E39" s="192">
        <f t="shared" si="4"/>
        <v>31.4</v>
      </c>
      <c r="F39" s="192">
        <f t="shared" si="4"/>
        <v>34</v>
      </c>
      <c r="G39" s="189"/>
      <c r="H39" s="194">
        <f t="shared" si="5"/>
        <v>22.5</v>
      </c>
      <c r="I39" s="194">
        <f t="shared" si="5"/>
        <v>31.4</v>
      </c>
      <c r="J39" s="194">
        <f t="shared" si="5"/>
        <v>34</v>
      </c>
      <c r="K39" s="189"/>
    </row>
    <row r="40" spans="1:11" ht="13.8" x14ac:dyDescent="0.25">
      <c r="A40" s="234"/>
      <c r="B40" s="236"/>
      <c r="C40" s="216" t="s">
        <v>93</v>
      </c>
      <c r="D40" s="192">
        <f t="shared" si="4"/>
        <v>22.5</v>
      </c>
      <c r="E40" s="192">
        <f t="shared" si="4"/>
        <v>31.4</v>
      </c>
      <c r="F40" s="192">
        <f t="shared" si="4"/>
        <v>34</v>
      </c>
      <c r="G40" s="189"/>
      <c r="H40" s="194">
        <f t="shared" si="5"/>
        <v>22.5</v>
      </c>
      <c r="I40" s="194">
        <f t="shared" si="5"/>
        <v>31.4</v>
      </c>
      <c r="J40" s="194">
        <f t="shared" si="5"/>
        <v>34</v>
      </c>
      <c r="K40" s="189"/>
    </row>
    <row r="41" spans="1:11" ht="13.8" x14ac:dyDescent="0.25">
      <c r="A41" s="234"/>
      <c r="B41" s="236"/>
      <c r="C41" s="216" t="s">
        <v>94</v>
      </c>
      <c r="D41" s="192">
        <f t="shared" si="4"/>
        <v>22.5</v>
      </c>
      <c r="E41" s="192">
        <f t="shared" si="4"/>
        <v>31.4</v>
      </c>
      <c r="F41" s="192">
        <f t="shared" si="4"/>
        <v>34</v>
      </c>
      <c r="G41" s="189"/>
      <c r="H41" s="194">
        <f t="shared" si="5"/>
        <v>22.5</v>
      </c>
      <c r="I41" s="194">
        <f t="shared" si="5"/>
        <v>31.4</v>
      </c>
      <c r="J41" s="194">
        <f t="shared" si="5"/>
        <v>34</v>
      </c>
      <c r="K41" s="189"/>
    </row>
    <row r="42" spans="1:11" ht="13.8" x14ac:dyDescent="0.25">
      <c r="A42" s="234"/>
      <c r="B42" s="236"/>
      <c r="C42" s="216" t="s">
        <v>95</v>
      </c>
      <c r="D42" s="192">
        <f t="shared" si="4"/>
        <v>22.5</v>
      </c>
      <c r="E42" s="192">
        <f t="shared" si="4"/>
        <v>31.4</v>
      </c>
      <c r="F42" s="192">
        <f t="shared" si="4"/>
        <v>34</v>
      </c>
      <c r="G42" s="189"/>
      <c r="H42" s="194">
        <f t="shared" si="5"/>
        <v>22.5</v>
      </c>
      <c r="I42" s="194">
        <f t="shared" si="5"/>
        <v>31.4</v>
      </c>
      <c r="J42" s="194">
        <f t="shared" si="5"/>
        <v>34</v>
      </c>
      <c r="K42" s="189"/>
    </row>
    <row r="43" spans="1:11" ht="27.6" x14ac:dyDescent="0.25">
      <c r="A43" s="234"/>
      <c r="B43" s="236"/>
      <c r="C43" s="216" t="s">
        <v>96</v>
      </c>
      <c r="D43" s="192">
        <f t="shared" si="4"/>
        <v>22.5</v>
      </c>
      <c r="E43" s="192">
        <f t="shared" si="4"/>
        <v>31.4</v>
      </c>
      <c r="F43" s="192">
        <f t="shared" si="4"/>
        <v>34</v>
      </c>
      <c r="G43" s="189"/>
      <c r="H43" s="194">
        <f t="shared" si="5"/>
        <v>22.5</v>
      </c>
      <c r="I43" s="194">
        <f t="shared" si="5"/>
        <v>31.4</v>
      </c>
      <c r="J43" s="194">
        <f t="shared" si="5"/>
        <v>34</v>
      </c>
      <c r="K43" s="189"/>
    </row>
    <row r="44" spans="1:11" ht="13.8" x14ac:dyDescent="0.25">
      <c r="A44" s="234"/>
      <c r="B44" s="236"/>
      <c r="C44" s="216" t="s">
        <v>97</v>
      </c>
      <c r="D44" s="192">
        <f t="shared" si="4"/>
        <v>22.5</v>
      </c>
      <c r="E44" s="192">
        <f t="shared" si="4"/>
        <v>31.4</v>
      </c>
      <c r="F44" s="192">
        <f t="shared" si="4"/>
        <v>34</v>
      </c>
      <c r="G44" s="189"/>
      <c r="H44" s="194">
        <f t="shared" si="5"/>
        <v>22.5</v>
      </c>
      <c r="I44" s="194">
        <f t="shared" si="5"/>
        <v>31.4</v>
      </c>
      <c r="J44" s="194">
        <f t="shared" si="5"/>
        <v>34</v>
      </c>
      <c r="K44" s="189"/>
    </row>
    <row r="45" spans="1:11" ht="27.6" x14ac:dyDescent="0.25">
      <c r="A45" s="234"/>
      <c r="B45" s="236"/>
      <c r="C45" s="216" t="s">
        <v>98</v>
      </c>
      <c r="D45" s="192">
        <f t="shared" si="4"/>
        <v>22.5</v>
      </c>
      <c r="E45" s="192">
        <f t="shared" si="4"/>
        <v>31.4</v>
      </c>
      <c r="F45" s="192">
        <f t="shared" si="4"/>
        <v>34</v>
      </c>
      <c r="G45" s="189"/>
      <c r="H45" s="194">
        <f t="shared" si="5"/>
        <v>22.5</v>
      </c>
      <c r="I45" s="194">
        <f t="shared" si="5"/>
        <v>31.4</v>
      </c>
      <c r="J45" s="194">
        <f t="shared" si="5"/>
        <v>34</v>
      </c>
      <c r="K45" s="189"/>
    </row>
    <row r="46" spans="1:11" ht="27.6" x14ac:dyDescent="0.25">
      <c r="A46" s="234"/>
      <c r="B46" s="236"/>
      <c r="C46" s="216" t="s">
        <v>99</v>
      </c>
      <c r="D46" s="192">
        <f t="shared" ref="D46:F55" si="6">D45</f>
        <v>22.5</v>
      </c>
      <c r="E46" s="192">
        <f t="shared" si="6"/>
        <v>31.4</v>
      </c>
      <c r="F46" s="192">
        <f t="shared" si="6"/>
        <v>34</v>
      </c>
      <c r="G46" s="189"/>
      <c r="H46" s="194">
        <f t="shared" ref="H46:J55" si="7">H45</f>
        <v>22.5</v>
      </c>
      <c r="I46" s="194">
        <f t="shared" si="7"/>
        <v>31.4</v>
      </c>
      <c r="J46" s="194">
        <f t="shared" si="7"/>
        <v>34</v>
      </c>
      <c r="K46" s="189"/>
    </row>
    <row r="47" spans="1:11" ht="13.95" customHeight="1" x14ac:dyDescent="0.25">
      <c r="A47" s="234"/>
      <c r="B47" s="236" t="s">
        <v>102</v>
      </c>
      <c r="C47" s="216" t="s">
        <v>91</v>
      </c>
      <c r="D47" s="192">
        <f t="shared" si="6"/>
        <v>22.5</v>
      </c>
      <c r="E47" s="192">
        <f t="shared" si="6"/>
        <v>31.4</v>
      </c>
      <c r="F47" s="192">
        <f t="shared" si="6"/>
        <v>34</v>
      </c>
      <c r="G47" s="189"/>
      <c r="H47" s="194">
        <f t="shared" si="7"/>
        <v>22.5</v>
      </c>
      <c r="I47" s="194">
        <f t="shared" si="7"/>
        <v>31.4</v>
      </c>
      <c r="J47" s="194">
        <f t="shared" si="7"/>
        <v>34</v>
      </c>
      <c r="K47" s="189"/>
    </row>
    <row r="48" spans="1:11" ht="13.8" x14ac:dyDescent="0.25">
      <c r="A48" s="234"/>
      <c r="B48" s="236"/>
      <c r="C48" s="216" t="s">
        <v>92</v>
      </c>
      <c r="D48" s="192">
        <f t="shared" si="6"/>
        <v>22.5</v>
      </c>
      <c r="E48" s="192">
        <f t="shared" si="6"/>
        <v>31.4</v>
      </c>
      <c r="F48" s="192">
        <f t="shared" si="6"/>
        <v>34</v>
      </c>
      <c r="G48" s="189"/>
      <c r="H48" s="194">
        <f t="shared" si="7"/>
        <v>22.5</v>
      </c>
      <c r="I48" s="194">
        <f t="shared" si="7"/>
        <v>31.4</v>
      </c>
      <c r="J48" s="194">
        <f t="shared" si="7"/>
        <v>34</v>
      </c>
      <c r="K48" s="189"/>
    </row>
    <row r="49" spans="1:11" ht="13.8" x14ac:dyDescent="0.25">
      <c r="A49" s="234"/>
      <c r="B49" s="236"/>
      <c r="C49" s="216" t="s">
        <v>93</v>
      </c>
      <c r="D49" s="192">
        <f t="shared" si="6"/>
        <v>22.5</v>
      </c>
      <c r="E49" s="192">
        <f t="shared" si="6"/>
        <v>31.4</v>
      </c>
      <c r="F49" s="192">
        <f t="shared" si="6"/>
        <v>34</v>
      </c>
      <c r="G49" s="189"/>
      <c r="H49" s="194">
        <f t="shared" si="7"/>
        <v>22.5</v>
      </c>
      <c r="I49" s="194">
        <f t="shared" si="7"/>
        <v>31.4</v>
      </c>
      <c r="J49" s="194">
        <f t="shared" si="7"/>
        <v>34</v>
      </c>
      <c r="K49" s="189"/>
    </row>
    <row r="50" spans="1:11" ht="13.8" x14ac:dyDescent="0.25">
      <c r="A50" s="234"/>
      <c r="B50" s="236"/>
      <c r="C50" s="216" t="s">
        <v>94</v>
      </c>
      <c r="D50" s="192">
        <f t="shared" si="6"/>
        <v>22.5</v>
      </c>
      <c r="E50" s="192">
        <f t="shared" si="6"/>
        <v>31.4</v>
      </c>
      <c r="F50" s="192">
        <f t="shared" si="6"/>
        <v>34</v>
      </c>
      <c r="G50" s="189"/>
      <c r="H50" s="194">
        <f t="shared" si="7"/>
        <v>22.5</v>
      </c>
      <c r="I50" s="194">
        <f t="shared" si="7"/>
        <v>31.4</v>
      </c>
      <c r="J50" s="194">
        <f t="shared" si="7"/>
        <v>34</v>
      </c>
      <c r="K50" s="189"/>
    </row>
    <row r="51" spans="1:11" ht="13.8" x14ac:dyDescent="0.25">
      <c r="A51" s="234"/>
      <c r="B51" s="236"/>
      <c r="C51" s="216" t="s">
        <v>95</v>
      </c>
      <c r="D51" s="192">
        <f t="shared" si="6"/>
        <v>22.5</v>
      </c>
      <c r="E51" s="192">
        <f t="shared" si="6"/>
        <v>31.4</v>
      </c>
      <c r="F51" s="192">
        <f t="shared" si="6"/>
        <v>34</v>
      </c>
      <c r="G51" s="189"/>
      <c r="H51" s="194">
        <f t="shared" si="7"/>
        <v>22.5</v>
      </c>
      <c r="I51" s="194">
        <f t="shared" si="7"/>
        <v>31.4</v>
      </c>
      <c r="J51" s="194">
        <f t="shared" si="7"/>
        <v>34</v>
      </c>
      <c r="K51" s="189"/>
    </row>
    <row r="52" spans="1:11" ht="27.6" x14ac:dyDescent="0.25">
      <c r="A52" s="234"/>
      <c r="B52" s="236"/>
      <c r="C52" s="216" t="s">
        <v>96</v>
      </c>
      <c r="D52" s="192">
        <f t="shared" si="6"/>
        <v>22.5</v>
      </c>
      <c r="E52" s="192">
        <f t="shared" si="6"/>
        <v>31.4</v>
      </c>
      <c r="F52" s="192">
        <f t="shared" si="6"/>
        <v>34</v>
      </c>
      <c r="G52" s="189"/>
      <c r="H52" s="194">
        <f t="shared" si="7"/>
        <v>22.5</v>
      </c>
      <c r="I52" s="194">
        <f t="shared" si="7"/>
        <v>31.4</v>
      </c>
      <c r="J52" s="194">
        <f t="shared" si="7"/>
        <v>34</v>
      </c>
      <c r="K52" s="189"/>
    </row>
    <row r="53" spans="1:11" ht="13.8" x14ac:dyDescent="0.25">
      <c r="A53" s="234"/>
      <c r="B53" s="236"/>
      <c r="C53" s="216" t="s">
        <v>97</v>
      </c>
      <c r="D53" s="192">
        <f t="shared" si="6"/>
        <v>22.5</v>
      </c>
      <c r="E53" s="192">
        <f t="shared" si="6"/>
        <v>31.4</v>
      </c>
      <c r="F53" s="192">
        <f t="shared" si="6"/>
        <v>34</v>
      </c>
      <c r="G53" s="189"/>
      <c r="H53" s="194">
        <f t="shared" si="7"/>
        <v>22.5</v>
      </c>
      <c r="I53" s="194">
        <f t="shared" si="7"/>
        <v>31.4</v>
      </c>
      <c r="J53" s="194">
        <f t="shared" si="7"/>
        <v>34</v>
      </c>
      <c r="K53" s="189"/>
    </row>
    <row r="54" spans="1:11" ht="27.6" x14ac:dyDescent="0.25">
      <c r="A54" s="234"/>
      <c r="B54" s="236"/>
      <c r="C54" s="216" t="s">
        <v>98</v>
      </c>
      <c r="D54" s="192">
        <f t="shared" si="6"/>
        <v>22.5</v>
      </c>
      <c r="E54" s="192">
        <f t="shared" si="6"/>
        <v>31.4</v>
      </c>
      <c r="F54" s="192">
        <f t="shared" si="6"/>
        <v>34</v>
      </c>
      <c r="G54" s="189"/>
      <c r="H54" s="194">
        <f t="shared" si="7"/>
        <v>22.5</v>
      </c>
      <c r="I54" s="194">
        <f t="shared" si="7"/>
        <v>31.4</v>
      </c>
      <c r="J54" s="194">
        <f t="shared" si="7"/>
        <v>34</v>
      </c>
      <c r="K54" s="189"/>
    </row>
    <row r="55" spans="1:11" ht="27.6" x14ac:dyDescent="0.25">
      <c r="A55" s="234"/>
      <c r="B55" s="236"/>
      <c r="C55" s="216" t="s">
        <v>99</v>
      </c>
      <c r="D55" s="192">
        <f t="shared" si="6"/>
        <v>22.5</v>
      </c>
      <c r="E55" s="192">
        <f t="shared" si="6"/>
        <v>31.4</v>
      </c>
      <c r="F55" s="192">
        <f t="shared" si="6"/>
        <v>34</v>
      </c>
      <c r="G55" s="189"/>
      <c r="H55" s="194">
        <f t="shared" si="7"/>
        <v>22.5</v>
      </c>
      <c r="I55" s="194">
        <f t="shared" si="7"/>
        <v>31.4</v>
      </c>
      <c r="J55" s="194">
        <f t="shared" si="7"/>
        <v>34</v>
      </c>
      <c r="K55" s="189"/>
    </row>
    <row r="56" spans="1:11" ht="13.2" customHeight="1" x14ac:dyDescent="0.25">
      <c r="A56" s="237" t="s">
        <v>16</v>
      </c>
      <c r="B56" s="237"/>
      <c r="C56" s="237"/>
      <c r="D56" s="195">
        <v>0</v>
      </c>
      <c r="E56" s="195">
        <v>0</v>
      </c>
      <c r="F56" s="195">
        <v>0</v>
      </c>
      <c r="G56" s="189">
        <f t="shared" ref="G56:G67" si="8">F56</f>
        <v>0</v>
      </c>
      <c r="H56" s="196">
        <v>10</v>
      </c>
      <c r="I56" s="196">
        <v>10</v>
      </c>
      <c r="J56" s="196">
        <v>10</v>
      </c>
      <c r="K56" s="189">
        <f t="shared" ref="K56:K67" si="9">J56</f>
        <v>10</v>
      </c>
    </row>
    <row r="57" spans="1:11" ht="13.2" customHeight="1" x14ac:dyDescent="0.25">
      <c r="A57" s="234" t="s">
        <v>103</v>
      </c>
      <c r="B57" s="233" t="s">
        <v>104</v>
      </c>
      <c r="C57" s="233"/>
      <c r="D57" s="197">
        <f>'Исходные для нормативов'!C16</f>
        <v>25</v>
      </c>
      <c r="E57" s="197">
        <f>'Исходные для нормативов'!D16</f>
        <v>25</v>
      </c>
      <c r="F57" s="197">
        <f>'Исходные для нормативов'!E16</f>
        <v>25</v>
      </c>
      <c r="G57" s="189">
        <f t="shared" si="8"/>
        <v>25</v>
      </c>
      <c r="H57" s="196">
        <f t="shared" ref="H57:J108" si="10">D57</f>
        <v>25</v>
      </c>
      <c r="I57" s="196">
        <f t="shared" si="10"/>
        <v>25</v>
      </c>
      <c r="J57" s="196">
        <f t="shared" si="10"/>
        <v>25</v>
      </c>
      <c r="K57" s="189">
        <f t="shared" si="9"/>
        <v>25</v>
      </c>
    </row>
    <row r="58" spans="1:11" ht="22.95" customHeight="1" x14ac:dyDescent="0.25">
      <c r="A58" s="234"/>
      <c r="B58" s="235" t="s">
        <v>76</v>
      </c>
      <c r="C58" s="235"/>
      <c r="D58" s="197">
        <f>'Исходные для нормативов'!C16</f>
        <v>25</v>
      </c>
      <c r="E58" s="197">
        <f>'Исходные для нормативов'!D16</f>
        <v>25</v>
      </c>
      <c r="F58" s="197">
        <f>'Исходные для нормативов'!E16</f>
        <v>25</v>
      </c>
      <c r="G58" s="189">
        <f t="shared" si="8"/>
        <v>25</v>
      </c>
      <c r="H58" s="196">
        <f t="shared" si="10"/>
        <v>25</v>
      </c>
      <c r="I58" s="196">
        <f t="shared" si="10"/>
        <v>25</v>
      </c>
      <c r="J58" s="196">
        <f t="shared" si="10"/>
        <v>25</v>
      </c>
      <c r="K58" s="189">
        <f t="shared" si="9"/>
        <v>25</v>
      </c>
    </row>
    <row r="59" spans="1:11" ht="13.2" customHeight="1" x14ac:dyDescent="0.25">
      <c r="A59" s="234"/>
      <c r="B59" s="233" t="s">
        <v>77</v>
      </c>
      <c r="C59" s="233"/>
      <c r="D59" s="197">
        <f>'Исходные для нормативов'!C17</f>
        <v>25</v>
      </c>
      <c r="E59" s="197">
        <f>'Исходные для нормативов'!D17</f>
        <v>25</v>
      </c>
      <c r="F59" s="197">
        <f>'Исходные для нормативов'!E17</f>
        <v>25</v>
      </c>
      <c r="G59" s="189">
        <f t="shared" si="8"/>
        <v>25</v>
      </c>
      <c r="H59" s="196">
        <f t="shared" si="10"/>
        <v>25</v>
      </c>
      <c r="I59" s="196">
        <f t="shared" si="10"/>
        <v>25</v>
      </c>
      <c r="J59" s="196">
        <f t="shared" si="10"/>
        <v>25</v>
      </c>
      <c r="K59" s="189">
        <f t="shared" si="9"/>
        <v>25</v>
      </c>
    </row>
    <row r="60" spans="1:11" ht="13.2" customHeight="1" x14ac:dyDescent="0.25">
      <c r="A60" s="234"/>
      <c r="B60" s="233" t="s">
        <v>78</v>
      </c>
      <c r="C60" s="233"/>
      <c r="D60" s="197">
        <f>'Исходные для нормативов'!C18</f>
        <v>23</v>
      </c>
      <c r="E60" s="197">
        <f>'Исходные для нормативов'!D18</f>
        <v>23</v>
      </c>
      <c r="F60" s="197">
        <f>'Исходные для нормативов'!E18</f>
        <v>23</v>
      </c>
      <c r="G60" s="189">
        <f t="shared" si="8"/>
        <v>23</v>
      </c>
      <c r="H60" s="196">
        <f t="shared" si="10"/>
        <v>23</v>
      </c>
      <c r="I60" s="196">
        <f t="shared" si="10"/>
        <v>23</v>
      </c>
      <c r="J60" s="196">
        <f t="shared" si="10"/>
        <v>23</v>
      </c>
      <c r="K60" s="189">
        <f t="shared" si="9"/>
        <v>23</v>
      </c>
    </row>
    <row r="61" spans="1:11" ht="13.2" customHeight="1" x14ac:dyDescent="0.25">
      <c r="A61" s="234"/>
      <c r="B61" s="233" t="s">
        <v>79</v>
      </c>
      <c r="C61" s="233"/>
      <c r="D61" s="197">
        <f>'Исходные для нормативов'!C19</f>
        <v>15</v>
      </c>
      <c r="E61" s="197">
        <f>'Исходные для нормативов'!D19</f>
        <v>15</v>
      </c>
      <c r="F61" s="197">
        <f>'Исходные для нормативов'!E19</f>
        <v>15</v>
      </c>
      <c r="G61" s="189">
        <f t="shared" si="8"/>
        <v>15</v>
      </c>
      <c r="H61" s="196">
        <f t="shared" si="10"/>
        <v>15</v>
      </c>
      <c r="I61" s="196">
        <f t="shared" si="10"/>
        <v>15</v>
      </c>
      <c r="J61" s="196">
        <f t="shared" si="10"/>
        <v>15</v>
      </c>
      <c r="K61" s="189">
        <f t="shared" si="9"/>
        <v>15</v>
      </c>
    </row>
    <row r="62" spans="1:11" ht="13.2" customHeight="1" x14ac:dyDescent="0.25">
      <c r="A62" s="234"/>
      <c r="B62" s="233" t="s">
        <v>80</v>
      </c>
      <c r="C62" s="233"/>
      <c r="D62" s="197">
        <f>'Исходные для нормативов'!C20</f>
        <v>10</v>
      </c>
      <c r="E62" s="197">
        <f>'Исходные для нормативов'!D20</f>
        <v>10</v>
      </c>
      <c r="F62" s="197">
        <f>'Исходные для нормативов'!E20</f>
        <v>10</v>
      </c>
      <c r="G62" s="189">
        <f t="shared" si="8"/>
        <v>10</v>
      </c>
      <c r="H62" s="196">
        <f t="shared" si="10"/>
        <v>10</v>
      </c>
      <c r="I62" s="196">
        <f t="shared" si="10"/>
        <v>10</v>
      </c>
      <c r="J62" s="196">
        <f t="shared" si="10"/>
        <v>10</v>
      </c>
      <c r="K62" s="189">
        <f t="shared" si="9"/>
        <v>10</v>
      </c>
    </row>
    <row r="63" spans="1:11" ht="13.2" customHeight="1" x14ac:dyDescent="0.25">
      <c r="A63" s="234"/>
      <c r="B63" s="233" t="s">
        <v>81</v>
      </c>
      <c r="C63" s="233"/>
      <c r="D63" s="197">
        <f>'Исходные для нормативов'!C21</f>
        <v>20</v>
      </c>
      <c r="E63" s="197">
        <f>'Исходные для нормативов'!D21</f>
        <v>20</v>
      </c>
      <c r="F63" s="197">
        <f>'Исходные для нормативов'!E21</f>
        <v>20</v>
      </c>
      <c r="G63" s="189">
        <f t="shared" si="8"/>
        <v>20</v>
      </c>
      <c r="H63" s="196">
        <f t="shared" si="10"/>
        <v>20</v>
      </c>
      <c r="I63" s="196">
        <f t="shared" si="10"/>
        <v>20</v>
      </c>
      <c r="J63" s="196">
        <f t="shared" si="10"/>
        <v>20</v>
      </c>
      <c r="K63" s="189">
        <f t="shared" si="9"/>
        <v>20</v>
      </c>
    </row>
    <row r="64" spans="1:11" ht="13.2" customHeight="1" x14ac:dyDescent="0.25">
      <c r="A64" s="234"/>
      <c r="B64" s="233" t="s">
        <v>82</v>
      </c>
      <c r="C64" s="233"/>
      <c r="D64" s="197">
        <f>'Исходные для нормативов'!C22</f>
        <v>18</v>
      </c>
      <c r="E64" s="197">
        <f>'Исходные для нормативов'!D22</f>
        <v>18</v>
      </c>
      <c r="F64" s="197">
        <f>'Исходные для нормативов'!E22</f>
        <v>18</v>
      </c>
      <c r="G64" s="189">
        <f t="shared" si="8"/>
        <v>18</v>
      </c>
      <c r="H64" s="196">
        <f t="shared" si="10"/>
        <v>18</v>
      </c>
      <c r="I64" s="196">
        <f t="shared" si="10"/>
        <v>18</v>
      </c>
      <c r="J64" s="196">
        <f t="shared" si="10"/>
        <v>18</v>
      </c>
      <c r="K64" s="189">
        <f t="shared" si="9"/>
        <v>18</v>
      </c>
    </row>
    <row r="65" spans="1:11" ht="13.2" customHeight="1" x14ac:dyDescent="0.25">
      <c r="A65" s="234"/>
      <c r="B65" s="233" t="s">
        <v>83</v>
      </c>
      <c r="C65" s="233"/>
      <c r="D65" s="197">
        <f>'Исходные для нормативов'!C23</f>
        <v>15</v>
      </c>
      <c r="E65" s="197">
        <f>'Исходные для нормативов'!D23</f>
        <v>15</v>
      </c>
      <c r="F65" s="197">
        <f>'Исходные для нормативов'!E23</f>
        <v>15</v>
      </c>
      <c r="G65" s="189">
        <f t="shared" si="8"/>
        <v>15</v>
      </c>
      <c r="H65" s="196">
        <f t="shared" si="10"/>
        <v>15</v>
      </c>
      <c r="I65" s="196">
        <f t="shared" si="10"/>
        <v>15</v>
      </c>
      <c r="J65" s="196">
        <f t="shared" si="10"/>
        <v>15</v>
      </c>
      <c r="K65" s="189">
        <f t="shared" si="9"/>
        <v>15</v>
      </c>
    </row>
    <row r="66" spans="1:11" ht="13.2" customHeight="1" x14ac:dyDescent="0.25">
      <c r="A66" s="234"/>
      <c r="B66" s="233" t="s">
        <v>84</v>
      </c>
      <c r="C66" s="233"/>
      <c r="D66" s="197">
        <f>'Исходные для нормативов'!C24</f>
        <v>11</v>
      </c>
      <c r="E66" s="197">
        <f>'Исходные для нормативов'!D24</f>
        <v>11</v>
      </c>
      <c r="F66" s="197">
        <f>'Исходные для нормативов'!E24</f>
        <v>11</v>
      </c>
      <c r="G66" s="189">
        <f t="shared" si="8"/>
        <v>11</v>
      </c>
      <c r="H66" s="196">
        <f t="shared" si="10"/>
        <v>11</v>
      </c>
      <c r="I66" s="196">
        <f t="shared" si="10"/>
        <v>11</v>
      </c>
      <c r="J66" s="196">
        <f t="shared" si="10"/>
        <v>11</v>
      </c>
      <c r="K66" s="189">
        <f t="shared" si="9"/>
        <v>11</v>
      </c>
    </row>
    <row r="67" spans="1:11" ht="13.2" customHeight="1" x14ac:dyDescent="0.25">
      <c r="A67" s="234"/>
      <c r="B67" s="233" t="s">
        <v>85</v>
      </c>
      <c r="C67" s="233"/>
      <c r="D67" s="197">
        <f>'Исходные для нормативов'!C25</f>
        <v>7</v>
      </c>
      <c r="E67" s="197">
        <f>'Исходные для нормативов'!D25</f>
        <v>7</v>
      </c>
      <c r="F67" s="197">
        <f>'Исходные для нормативов'!E25</f>
        <v>7</v>
      </c>
      <c r="G67" s="189">
        <f t="shared" si="8"/>
        <v>7</v>
      </c>
      <c r="H67" s="196">
        <f t="shared" si="10"/>
        <v>7</v>
      </c>
      <c r="I67" s="196">
        <f t="shared" si="10"/>
        <v>7</v>
      </c>
      <c r="J67" s="196">
        <f t="shared" si="10"/>
        <v>7</v>
      </c>
      <c r="K67" s="189">
        <f t="shared" si="9"/>
        <v>7</v>
      </c>
    </row>
    <row r="68" spans="1:11" ht="13.2" customHeight="1" x14ac:dyDescent="0.25">
      <c r="A68" s="234"/>
      <c r="B68" s="233" t="s">
        <v>86</v>
      </c>
      <c r="C68" s="233"/>
      <c r="D68" s="197">
        <f>'Исходные для нормативов'!C16</f>
        <v>25</v>
      </c>
      <c r="E68" s="197">
        <f>'Исходные для нормативов'!D16</f>
        <v>25</v>
      </c>
      <c r="F68" s="197">
        <f>'Исходные для нормативов'!E16</f>
        <v>25</v>
      </c>
      <c r="G68" s="189"/>
      <c r="H68" s="196">
        <f t="shared" si="10"/>
        <v>25</v>
      </c>
      <c r="I68" s="196">
        <f t="shared" si="10"/>
        <v>25</v>
      </c>
      <c r="J68" s="196">
        <f t="shared" si="10"/>
        <v>25</v>
      </c>
      <c r="K68" s="189"/>
    </row>
    <row r="69" spans="1:11" ht="13.2" customHeight="1" x14ac:dyDescent="0.25">
      <c r="A69" s="234"/>
      <c r="B69" s="233" t="s">
        <v>87</v>
      </c>
      <c r="C69" s="233"/>
      <c r="D69" s="197">
        <f>'Исходные для нормативов'!C16</f>
        <v>25</v>
      </c>
      <c r="E69" s="197">
        <f>'Исходные для нормативов'!D16</f>
        <v>25</v>
      </c>
      <c r="F69" s="197">
        <f>'Исходные для нормативов'!E16</f>
        <v>25</v>
      </c>
      <c r="G69" s="189"/>
      <c r="H69" s="196">
        <f t="shared" si="10"/>
        <v>25</v>
      </c>
      <c r="I69" s="196">
        <f t="shared" si="10"/>
        <v>25</v>
      </c>
      <c r="J69" s="196">
        <f t="shared" si="10"/>
        <v>25</v>
      </c>
      <c r="K69" s="189"/>
    </row>
    <row r="70" spans="1:11" s="19" customFormat="1" ht="13.2" customHeight="1" x14ac:dyDescent="0.25">
      <c r="A70" s="234"/>
      <c r="B70" s="233" t="s">
        <v>88</v>
      </c>
      <c r="C70" s="233"/>
      <c r="D70" s="197">
        <v>1</v>
      </c>
      <c r="E70" s="197">
        <v>1</v>
      </c>
      <c r="F70" s="197">
        <v>1</v>
      </c>
      <c r="G70" s="189"/>
      <c r="H70" s="196">
        <f t="shared" si="10"/>
        <v>1</v>
      </c>
      <c r="I70" s="196">
        <f t="shared" si="10"/>
        <v>1</v>
      </c>
      <c r="J70" s="196">
        <f t="shared" si="10"/>
        <v>1</v>
      </c>
      <c r="K70" s="189"/>
    </row>
    <row r="71" spans="1:11" ht="13.2" customHeight="1" x14ac:dyDescent="0.25">
      <c r="A71" s="234"/>
      <c r="B71" s="233" t="s">
        <v>89</v>
      </c>
      <c r="C71" s="233"/>
      <c r="D71" s="197">
        <v>1</v>
      </c>
      <c r="E71" s="197">
        <v>1</v>
      </c>
      <c r="F71" s="197">
        <v>1</v>
      </c>
      <c r="G71" s="189"/>
      <c r="H71" s="196">
        <f t="shared" si="10"/>
        <v>1</v>
      </c>
      <c r="I71" s="196">
        <f t="shared" si="10"/>
        <v>1</v>
      </c>
      <c r="J71" s="196">
        <f t="shared" si="10"/>
        <v>1</v>
      </c>
      <c r="K71" s="189"/>
    </row>
    <row r="72" spans="1:11" ht="13.95" customHeight="1" x14ac:dyDescent="0.25">
      <c r="A72" s="234"/>
      <c r="B72" s="236" t="s">
        <v>90</v>
      </c>
      <c r="C72" s="216" t="s">
        <v>91</v>
      </c>
      <c r="D72" s="197">
        <f>'Исходные для нормативов'!C28</f>
        <v>20</v>
      </c>
      <c r="E72" s="197">
        <f>D72</f>
        <v>20</v>
      </c>
      <c r="F72" s="197">
        <f>E72</f>
        <v>20</v>
      </c>
      <c r="G72" s="189"/>
      <c r="H72" s="196">
        <f t="shared" si="10"/>
        <v>20</v>
      </c>
      <c r="I72" s="196">
        <f t="shared" si="10"/>
        <v>20</v>
      </c>
      <c r="J72" s="196">
        <f t="shared" si="10"/>
        <v>20</v>
      </c>
      <c r="K72" s="189"/>
    </row>
    <row r="73" spans="1:11" ht="13.8" x14ac:dyDescent="0.25">
      <c r="A73" s="234"/>
      <c r="B73" s="236"/>
      <c r="C73" s="216" t="s">
        <v>92</v>
      </c>
      <c r="D73" s="197">
        <f>'Исходные для нормативов'!C29</f>
        <v>25</v>
      </c>
      <c r="E73" s="197">
        <f t="shared" ref="E73:F73" si="11">D73</f>
        <v>25</v>
      </c>
      <c r="F73" s="197">
        <f t="shared" si="11"/>
        <v>25</v>
      </c>
      <c r="G73" s="189"/>
      <c r="H73" s="196">
        <f t="shared" si="10"/>
        <v>25</v>
      </c>
      <c r="I73" s="196">
        <f t="shared" si="10"/>
        <v>25</v>
      </c>
      <c r="J73" s="196">
        <f t="shared" si="10"/>
        <v>25</v>
      </c>
      <c r="K73" s="189"/>
    </row>
    <row r="74" spans="1:11" ht="13.8" x14ac:dyDescent="0.25">
      <c r="A74" s="234"/>
      <c r="B74" s="236"/>
      <c r="C74" s="216" t="s">
        <v>93</v>
      </c>
      <c r="D74" s="197">
        <f>'Исходные для нормативов'!C30</f>
        <v>20</v>
      </c>
      <c r="E74" s="197">
        <f t="shared" ref="E74:F74" si="12">D74</f>
        <v>20</v>
      </c>
      <c r="F74" s="197">
        <f t="shared" si="12"/>
        <v>20</v>
      </c>
      <c r="G74" s="189"/>
      <c r="H74" s="196">
        <f t="shared" si="10"/>
        <v>20</v>
      </c>
      <c r="I74" s="196">
        <f t="shared" si="10"/>
        <v>20</v>
      </c>
      <c r="J74" s="196">
        <f t="shared" si="10"/>
        <v>20</v>
      </c>
      <c r="K74" s="189"/>
    </row>
    <row r="75" spans="1:11" ht="13.8" x14ac:dyDescent="0.25">
      <c r="A75" s="234"/>
      <c r="B75" s="236"/>
      <c r="C75" s="216" t="s">
        <v>94</v>
      </c>
      <c r="D75" s="197">
        <f>'Исходные для нормативов'!C31</f>
        <v>25</v>
      </c>
      <c r="E75" s="197">
        <f t="shared" ref="E75:F75" si="13">D75</f>
        <v>25</v>
      </c>
      <c r="F75" s="197">
        <f t="shared" si="13"/>
        <v>25</v>
      </c>
      <c r="G75" s="189"/>
      <c r="H75" s="196">
        <f t="shared" si="10"/>
        <v>25</v>
      </c>
      <c r="I75" s="196">
        <f t="shared" si="10"/>
        <v>25</v>
      </c>
      <c r="J75" s="196">
        <f t="shared" si="10"/>
        <v>25</v>
      </c>
      <c r="K75" s="189"/>
    </row>
    <row r="76" spans="1:11" ht="13.8" x14ac:dyDescent="0.25">
      <c r="A76" s="234"/>
      <c r="B76" s="236"/>
      <c r="C76" s="216" t="s">
        <v>95</v>
      </c>
      <c r="D76" s="197">
        <f>'Исходные для нормативов'!C32</f>
        <v>25</v>
      </c>
      <c r="E76" s="197">
        <f t="shared" ref="E76:F76" si="14">D76</f>
        <v>25</v>
      </c>
      <c r="F76" s="197">
        <f t="shared" si="14"/>
        <v>25</v>
      </c>
      <c r="G76" s="189"/>
      <c r="H76" s="196">
        <f t="shared" si="10"/>
        <v>25</v>
      </c>
      <c r="I76" s="196">
        <f t="shared" si="10"/>
        <v>25</v>
      </c>
      <c r="J76" s="196">
        <f t="shared" si="10"/>
        <v>25</v>
      </c>
      <c r="K76" s="189"/>
    </row>
    <row r="77" spans="1:11" ht="27.6" x14ac:dyDescent="0.25">
      <c r="A77" s="234"/>
      <c r="B77" s="236"/>
      <c r="C77" s="216" t="s">
        <v>96</v>
      </c>
      <c r="D77" s="197">
        <f>'Исходные для нормативов'!C33</f>
        <v>20</v>
      </c>
      <c r="E77" s="197">
        <f t="shared" ref="E77:F77" si="15">D77</f>
        <v>20</v>
      </c>
      <c r="F77" s="197">
        <f t="shared" si="15"/>
        <v>20</v>
      </c>
      <c r="G77" s="189"/>
      <c r="H77" s="196">
        <f t="shared" si="10"/>
        <v>20</v>
      </c>
      <c r="I77" s="196">
        <f t="shared" si="10"/>
        <v>20</v>
      </c>
      <c r="J77" s="196">
        <f t="shared" si="10"/>
        <v>20</v>
      </c>
      <c r="K77" s="189"/>
    </row>
    <row r="78" spans="1:11" ht="13.8" x14ac:dyDescent="0.25">
      <c r="A78" s="234"/>
      <c r="B78" s="236"/>
      <c r="C78" s="216" t="s">
        <v>97</v>
      </c>
      <c r="D78" s="197">
        <f>'Исходные для нормативов'!C34</f>
        <v>25</v>
      </c>
      <c r="E78" s="197">
        <f t="shared" ref="E78:F78" si="16">D78</f>
        <v>25</v>
      </c>
      <c r="F78" s="197">
        <f t="shared" si="16"/>
        <v>25</v>
      </c>
      <c r="G78" s="189"/>
      <c r="H78" s="196">
        <f t="shared" si="10"/>
        <v>25</v>
      </c>
      <c r="I78" s="196">
        <f t="shared" si="10"/>
        <v>25</v>
      </c>
      <c r="J78" s="196">
        <f t="shared" si="10"/>
        <v>25</v>
      </c>
      <c r="K78" s="189"/>
    </row>
    <row r="79" spans="1:11" ht="27.6" x14ac:dyDescent="0.25">
      <c r="A79" s="234"/>
      <c r="B79" s="236"/>
      <c r="C79" s="216" t="s">
        <v>98</v>
      </c>
      <c r="D79" s="197">
        <f>'Исходные для нормативов'!C35</f>
        <v>20</v>
      </c>
      <c r="E79" s="197">
        <f t="shared" ref="E79:F79" si="17">D79</f>
        <v>20</v>
      </c>
      <c r="F79" s="197">
        <f t="shared" si="17"/>
        <v>20</v>
      </c>
      <c r="G79" s="189"/>
      <c r="H79" s="196">
        <f t="shared" si="10"/>
        <v>20</v>
      </c>
      <c r="I79" s="196">
        <f t="shared" si="10"/>
        <v>20</v>
      </c>
      <c r="J79" s="196">
        <f t="shared" si="10"/>
        <v>20</v>
      </c>
      <c r="K79" s="189"/>
    </row>
    <row r="80" spans="1:11" ht="27.6" x14ac:dyDescent="0.25">
      <c r="A80" s="234"/>
      <c r="B80" s="236"/>
      <c r="C80" s="216" t="s">
        <v>99</v>
      </c>
      <c r="D80" s="197">
        <f>'Исходные для нормативов'!C36</f>
        <v>0</v>
      </c>
      <c r="E80" s="197">
        <f t="shared" ref="E80:F80" si="18">D80</f>
        <v>0</v>
      </c>
      <c r="F80" s="197">
        <f t="shared" si="18"/>
        <v>0</v>
      </c>
      <c r="G80" s="189"/>
      <c r="H80" s="196">
        <f t="shared" si="10"/>
        <v>0</v>
      </c>
      <c r="I80" s="196">
        <f t="shared" si="10"/>
        <v>0</v>
      </c>
      <c r="J80" s="196">
        <f t="shared" si="10"/>
        <v>0</v>
      </c>
      <c r="K80" s="189"/>
    </row>
    <row r="81" spans="1:11" ht="13.95" customHeight="1" x14ac:dyDescent="0.25">
      <c r="A81" s="234"/>
      <c r="B81" s="236" t="s">
        <v>100</v>
      </c>
      <c r="C81" s="216" t="s">
        <v>91</v>
      </c>
      <c r="D81" s="197">
        <f>'Исходные для нормативов'!C37</f>
        <v>6</v>
      </c>
      <c r="E81" s="197">
        <f t="shared" ref="E81:F81" si="19">D81</f>
        <v>6</v>
      </c>
      <c r="F81" s="197">
        <f t="shared" si="19"/>
        <v>6</v>
      </c>
      <c r="G81" s="189"/>
      <c r="H81" s="196">
        <f t="shared" si="10"/>
        <v>6</v>
      </c>
      <c r="I81" s="196">
        <f t="shared" si="10"/>
        <v>6</v>
      </c>
      <c r="J81" s="196">
        <f t="shared" si="10"/>
        <v>6</v>
      </c>
      <c r="K81" s="189"/>
    </row>
    <row r="82" spans="1:11" ht="13.8" x14ac:dyDescent="0.25">
      <c r="A82" s="234"/>
      <c r="B82" s="236"/>
      <c r="C82" s="216" t="s">
        <v>92</v>
      </c>
      <c r="D82" s="197">
        <f>'Исходные для нормативов'!C38</f>
        <v>7</v>
      </c>
      <c r="E82" s="197">
        <f t="shared" ref="E82:F82" si="20">D82</f>
        <v>7</v>
      </c>
      <c r="F82" s="197">
        <f t="shared" si="20"/>
        <v>7</v>
      </c>
      <c r="G82" s="189"/>
      <c r="H82" s="196">
        <f t="shared" si="10"/>
        <v>7</v>
      </c>
      <c r="I82" s="196">
        <f t="shared" si="10"/>
        <v>7</v>
      </c>
      <c r="J82" s="196">
        <f t="shared" si="10"/>
        <v>7</v>
      </c>
      <c r="K82" s="189"/>
    </row>
    <row r="83" spans="1:11" ht="13.8" x14ac:dyDescent="0.25">
      <c r="A83" s="234"/>
      <c r="B83" s="236"/>
      <c r="C83" s="216" t="s">
        <v>93</v>
      </c>
      <c r="D83" s="197">
        <f>'Исходные для нормативов'!C39</f>
        <v>9</v>
      </c>
      <c r="E83" s="197">
        <f t="shared" ref="E83:F83" si="21">D83</f>
        <v>9</v>
      </c>
      <c r="F83" s="197">
        <f t="shared" si="21"/>
        <v>9</v>
      </c>
      <c r="G83" s="189"/>
      <c r="H83" s="196">
        <f t="shared" si="10"/>
        <v>9</v>
      </c>
      <c r="I83" s="196">
        <f t="shared" si="10"/>
        <v>9</v>
      </c>
      <c r="J83" s="196">
        <f t="shared" si="10"/>
        <v>9</v>
      </c>
      <c r="K83" s="189"/>
    </row>
    <row r="84" spans="1:11" ht="13.8" x14ac:dyDescent="0.25">
      <c r="A84" s="234"/>
      <c r="B84" s="236"/>
      <c r="C84" s="216" t="s">
        <v>94</v>
      </c>
      <c r="D84" s="197">
        <f>'Исходные для нормативов'!C40</f>
        <v>12</v>
      </c>
      <c r="E84" s="197">
        <f t="shared" ref="E84:F84" si="22">D84</f>
        <v>12</v>
      </c>
      <c r="F84" s="197">
        <f t="shared" si="22"/>
        <v>12</v>
      </c>
      <c r="G84" s="189"/>
      <c r="H84" s="196">
        <f t="shared" si="10"/>
        <v>12</v>
      </c>
      <c r="I84" s="196">
        <f t="shared" si="10"/>
        <v>12</v>
      </c>
      <c r="J84" s="196">
        <f t="shared" si="10"/>
        <v>12</v>
      </c>
      <c r="K84" s="189"/>
    </row>
    <row r="85" spans="1:11" ht="13.8" x14ac:dyDescent="0.25">
      <c r="A85" s="234"/>
      <c r="B85" s="236"/>
      <c r="C85" s="216" t="s">
        <v>95</v>
      </c>
      <c r="D85" s="197">
        <f>'Исходные для нормативов'!C41</f>
        <v>12</v>
      </c>
      <c r="E85" s="197">
        <f t="shared" ref="E85:F85" si="23">D85</f>
        <v>12</v>
      </c>
      <c r="F85" s="197">
        <f t="shared" si="23"/>
        <v>12</v>
      </c>
      <c r="G85" s="189"/>
      <c r="H85" s="196">
        <f t="shared" si="10"/>
        <v>12</v>
      </c>
      <c r="I85" s="196">
        <f t="shared" si="10"/>
        <v>12</v>
      </c>
      <c r="J85" s="196">
        <f t="shared" si="10"/>
        <v>12</v>
      </c>
      <c r="K85" s="189"/>
    </row>
    <row r="86" spans="1:11" ht="27.6" x14ac:dyDescent="0.25">
      <c r="A86" s="234"/>
      <c r="B86" s="236"/>
      <c r="C86" s="216" t="s">
        <v>96</v>
      </c>
      <c r="D86" s="197">
        <f>'Исходные для нормативов'!C42</f>
        <v>5</v>
      </c>
      <c r="E86" s="197">
        <f t="shared" ref="E86:F86" si="24">D86</f>
        <v>5</v>
      </c>
      <c r="F86" s="197">
        <f t="shared" si="24"/>
        <v>5</v>
      </c>
      <c r="G86" s="189"/>
      <c r="H86" s="196">
        <f t="shared" si="10"/>
        <v>5</v>
      </c>
      <c r="I86" s="196">
        <f t="shared" si="10"/>
        <v>5</v>
      </c>
      <c r="J86" s="196">
        <f t="shared" si="10"/>
        <v>5</v>
      </c>
      <c r="K86" s="189"/>
    </row>
    <row r="87" spans="1:11" ht="13.8" x14ac:dyDescent="0.25">
      <c r="A87" s="234"/>
      <c r="B87" s="236"/>
      <c r="C87" s="216" t="s">
        <v>97</v>
      </c>
      <c r="D87" s="197">
        <f>'Исходные для нормативов'!C43</f>
        <v>12</v>
      </c>
      <c r="E87" s="197">
        <f t="shared" ref="E87:F87" si="25">D87</f>
        <v>12</v>
      </c>
      <c r="F87" s="197">
        <f t="shared" si="25"/>
        <v>12</v>
      </c>
      <c r="G87" s="189"/>
      <c r="H87" s="196">
        <f t="shared" si="10"/>
        <v>12</v>
      </c>
      <c r="I87" s="196">
        <f t="shared" si="10"/>
        <v>12</v>
      </c>
      <c r="J87" s="196">
        <f t="shared" si="10"/>
        <v>12</v>
      </c>
      <c r="K87" s="189"/>
    </row>
    <row r="88" spans="1:11" ht="27.6" x14ac:dyDescent="0.25">
      <c r="A88" s="234"/>
      <c r="B88" s="236"/>
      <c r="C88" s="216" t="s">
        <v>98</v>
      </c>
      <c r="D88" s="197">
        <f>'Исходные для нормативов'!C44</f>
        <v>12</v>
      </c>
      <c r="E88" s="197">
        <f t="shared" ref="E88:F88" si="26">D88</f>
        <v>12</v>
      </c>
      <c r="F88" s="197">
        <f t="shared" si="26"/>
        <v>12</v>
      </c>
      <c r="G88" s="189"/>
      <c r="H88" s="196">
        <f t="shared" si="10"/>
        <v>12</v>
      </c>
      <c r="I88" s="196">
        <f t="shared" si="10"/>
        <v>12</v>
      </c>
      <c r="J88" s="196">
        <f t="shared" si="10"/>
        <v>12</v>
      </c>
      <c r="K88" s="189"/>
    </row>
    <row r="89" spans="1:11" ht="27.6" x14ac:dyDescent="0.25">
      <c r="A89" s="234"/>
      <c r="B89" s="236"/>
      <c r="C89" s="216" t="s">
        <v>99</v>
      </c>
      <c r="D89" s="197">
        <f>'Исходные для нормативов'!C45</f>
        <v>0</v>
      </c>
      <c r="E89" s="197">
        <f t="shared" ref="E89:F89" si="27">D89</f>
        <v>0</v>
      </c>
      <c r="F89" s="197">
        <f t="shared" si="27"/>
        <v>0</v>
      </c>
      <c r="G89" s="189"/>
      <c r="H89" s="196">
        <f t="shared" si="10"/>
        <v>0</v>
      </c>
      <c r="I89" s="196">
        <f t="shared" si="10"/>
        <v>0</v>
      </c>
      <c r="J89" s="196">
        <f t="shared" si="10"/>
        <v>0</v>
      </c>
      <c r="K89" s="189"/>
    </row>
    <row r="90" spans="1:11" ht="13.95" customHeight="1" x14ac:dyDescent="0.25">
      <c r="A90" s="234"/>
      <c r="B90" s="236" t="s">
        <v>101</v>
      </c>
      <c r="C90" s="216" t="s">
        <v>91</v>
      </c>
      <c r="D90" s="197">
        <f>'Исходные для нормативов'!C46</f>
        <v>5</v>
      </c>
      <c r="E90" s="197">
        <f t="shared" ref="E90:F90" si="28">D90</f>
        <v>5</v>
      </c>
      <c r="F90" s="197">
        <f t="shared" si="28"/>
        <v>5</v>
      </c>
      <c r="G90" s="189"/>
      <c r="H90" s="196">
        <f t="shared" si="10"/>
        <v>5</v>
      </c>
      <c r="I90" s="196">
        <f t="shared" si="10"/>
        <v>5</v>
      </c>
      <c r="J90" s="196">
        <f t="shared" si="10"/>
        <v>5</v>
      </c>
      <c r="K90" s="189"/>
    </row>
    <row r="91" spans="1:11" ht="13.8" x14ac:dyDescent="0.25">
      <c r="A91" s="234"/>
      <c r="B91" s="236"/>
      <c r="C91" s="216" t="s">
        <v>92</v>
      </c>
      <c r="D91" s="197">
        <f>'Исходные для нормативов'!C47</f>
        <v>5</v>
      </c>
      <c r="E91" s="197">
        <f t="shared" ref="E91:F91" si="29">D91</f>
        <v>5</v>
      </c>
      <c r="F91" s="197">
        <f t="shared" si="29"/>
        <v>5</v>
      </c>
      <c r="G91" s="189"/>
      <c r="H91" s="196">
        <f t="shared" si="10"/>
        <v>5</v>
      </c>
      <c r="I91" s="196">
        <f t="shared" si="10"/>
        <v>5</v>
      </c>
      <c r="J91" s="196">
        <f t="shared" si="10"/>
        <v>5</v>
      </c>
      <c r="K91" s="189"/>
    </row>
    <row r="92" spans="1:11" ht="13.8" x14ac:dyDescent="0.25">
      <c r="A92" s="234"/>
      <c r="B92" s="236"/>
      <c r="C92" s="216" t="s">
        <v>93</v>
      </c>
      <c r="D92" s="197">
        <f>'Исходные для нормативов'!C48</f>
        <v>7</v>
      </c>
      <c r="E92" s="197">
        <f t="shared" ref="E92:F92" si="30">D92</f>
        <v>7</v>
      </c>
      <c r="F92" s="197">
        <f t="shared" si="30"/>
        <v>7</v>
      </c>
      <c r="G92" s="189"/>
      <c r="H92" s="196">
        <f t="shared" si="10"/>
        <v>7</v>
      </c>
      <c r="I92" s="196">
        <f t="shared" si="10"/>
        <v>7</v>
      </c>
      <c r="J92" s="196">
        <f t="shared" si="10"/>
        <v>7</v>
      </c>
      <c r="K92" s="189"/>
    </row>
    <row r="93" spans="1:11" ht="13.8" x14ac:dyDescent="0.25">
      <c r="A93" s="234"/>
      <c r="B93" s="236"/>
      <c r="C93" s="216" t="s">
        <v>94</v>
      </c>
      <c r="D93" s="197">
        <f>'Исходные для нормативов'!C49</f>
        <v>9</v>
      </c>
      <c r="E93" s="197">
        <f t="shared" ref="E93:F93" si="31">D93</f>
        <v>9</v>
      </c>
      <c r="F93" s="197">
        <f t="shared" si="31"/>
        <v>9</v>
      </c>
      <c r="G93" s="189"/>
      <c r="H93" s="196">
        <f t="shared" si="10"/>
        <v>9</v>
      </c>
      <c r="I93" s="196">
        <f t="shared" si="10"/>
        <v>9</v>
      </c>
      <c r="J93" s="196">
        <f t="shared" si="10"/>
        <v>9</v>
      </c>
      <c r="K93" s="189"/>
    </row>
    <row r="94" spans="1:11" ht="13.8" x14ac:dyDescent="0.25">
      <c r="A94" s="234"/>
      <c r="B94" s="236"/>
      <c r="C94" s="216" t="s">
        <v>95</v>
      </c>
      <c r="D94" s="197">
        <f>'Исходные для нормативов'!C50</f>
        <v>0</v>
      </c>
      <c r="E94" s="197">
        <f t="shared" ref="E94:F94" si="32">D94</f>
        <v>0</v>
      </c>
      <c r="F94" s="197">
        <f t="shared" si="32"/>
        <v>0</v>
      </c>
      <c r="G94" s="189"/>
      <c r="H94" s="196">
        <f t="shared" si="10"/>
        <v>0</v>
      </c>
      <c r="I94" s="196">
        <f t="shared" si="10"/>
        <v>0</v>
      </c>
      <c r="J94" s="196">
        <f t="shared" si="10"/>
        <v>0</v>
      </c>
      <c r="K94" s="189"/>
    </row>
    <row r="95" spans="1:11" ht="27.6" x14ac:dyDescent="0.25">
      <c r="A95" s="234"/>
      <c r="B95" s="236"/>
      <c r="C95" s="216" t="s">
        <v>96</v>
      </c>
      <c r="D95" s="197">
        <f>'Исходные для нормативов'!C51</f>
        <v>5</v>
      </c>
      <c r="E95" s="197">
        <f t="shared" ref="E95:F95" si="33">D95</f>
        <v>5</v>
      </c>
      <c r="F95" s="197">
        <f t="shared" si="33"/>
        <v>5</v>
      </c>
      <c r="G95" s="189"/>
      <c r="H95" s="196">
        <f t="shared" si="10"/>
        <v>5</v>
      </c>
      <c r="I95" s="196">
        <f t="shared" si="10"/>
        <v>5</v>
      </c>
      <c r="J95" s="196">
        <f t="shared" si="10"/>
        <v>5</v>
      </c>
      <c r="K95" s="189"/>
    </row>
    <row r="96" spans="1:11" ht="13.8" x14ac:dyDescent="0.25">
      <c r="A96" s="234"/>
      <c r="B96" s="236"/>
      <c r="C96" s="216" t="s">
        <v>97</v>
      </c>
      <c r="D96" s="197">
        <f>'Исходные для нормативов'!C52</f>
        <v>0</v>
      </c>
      <c r="E96" s="197">
        <f t="shared" ref="E96:F96" si="34">D96</f>
        <v>0</v>
      </c>
      <c r="F96" s="197">
        <f t="shared" si="34"/>
        <v>0</v>
      </c>
      <c r="G96" s="189"/>
      <c r="H96" s="196">
        <f t="shared" si="10"/>
        <v>0</v>
      </c>
      <c r="I96" s="196">
        <f t="shared" si="10"/>
        <v>0</v>
      </c>
      <c r="J96" s="196">
        <f t="shared" si="10"/>
        <v>0</v>
      </c>
      <c r="K96" s="189"/>
    </row>
    <row r="97" spans="1:11" ht="27.6" x14ac:dyDescent="0.25">
      <c r="A97" s="234"/>
      <c r="B97" s="236"/>
      <c r="C97" s="216" t="s">
        <v>98</v>
      </c>
      <c r="D97" s="197">
        <f>'Исходные для нормативов'!C53</f>
        <v>9</v>
      </c>
      <c r="E97" s="197">
        <f t="shared" ref="E97:F97" si="35">D97</f>
        <v>9</v>
      </c>
      <c r="F97" s="197">
        <f t="shared" si="35"/>
        <v>9</v>
      </c>
      <c r="G97" s="189"/>
      <c r="H97" s="196">
        <f t="shared" si="10"/>
        <v>9</v>
      </c>
      <c r="I97" s="196">
        <f t="shared" si="10"/>
        <v>9</v>
      </c>
      <c r="J97" s="196">
        <f t="shared" si="10"/>
        <v>9</v>
      </c>
      <c r="K97" s="189"/>
    </row>
    <row r="98" spans="1:11" ht="27.6" x14ac:dyDescent="0.25">
      <c r="A98" s="234"/>
      <c r="B98" s="236"/>
      <c r="C98" s="216" t="s">
        <v>99</v>
      </c>
      <c r="D98" s="197">
        <f>'Исходные для нормативов'!C54</f>
        <v>12</v>
      </c>
      <c r="E98" s="197">
        <f t="shared" ref="E98:F98" si="36">D98</f>
        <v>12</v>
      </c>
      <c r="F98" s="197">
        <f t="shared" si="36"/>
        <v>12</v>
      </c>
      <c r="G98" s="189"/>
      <c r="H98" s="196">
        <f t="shared" si="10"/>
        <v>12</v>
      </c>
      <c r="I98" s="196">
        <f t="shared" si="10"/>
        <v>12</v>
      </c>
      <c r="J98" s="196">
        <f t="shared" si="10"/>
        <v>12</v>
      </c>
      <c r="K98" s="189"/>
    </row>
    <row r="99" spans="1:11" ht="13.95" customHeight="1" x14ac:dyDescent="0.25">
      <c r="A99" s="234"/>
      <c r="B99" s="236" t="s">
        <v>102</v>
      </c>
      <c r="C99" s="216" t="s">
        <v>91</v>
      </c>
      <c r="D99" s="197">
        <f>'Исходные для нормативов'!C55</f>
        <v>5</v>
      </c>
      <c r="E99" s="197">
        <f t="shared" ref="E99:F99" si="37">D99</f>
        <v>5</v>
      </c>
      <c r="F99" s="197">
        <f t="shared" si="37"/>
        <v>5</v>
      </c>
      <c r="G99" s="189"/>
      <c r="H99" s="196">
        <f t="shared" si="10"/>
        <v>5</v>
      </c>
      <c r="I99" s="196">
        <f t="shared" si="10"/>
        <v>5</v>
      </c>
      <c r="J99" s="196">
        <f t="shared" si="10"/>
        <v>5</v>
      </c>
      <c r="K99" s="189"/>
    </row>
    <row r="100" spans="1:11" ht="13.8" x14ac:dyDescent="0.25">
      <c r="A100" s="234"/>
      <c r="B100" s="236"/>
      <c r="C100" s="216" t="s">
        <v>92</v>
      </c>
      <c r="D100" s="197">
        <f>'Исходные для нормативов'!C56</f>
        <v>0</v>
      </c>
      <c r="E100" s="197">
        <f t="shared" ref="E100:F100" si="38">D100</f>
        <v>0</v>
      </c>
      <c r="F100" s="197">
        <f t="shared" si="38"/>
        <v>0</v>
      </c>
      <c r="G100" s="189"/>
      <c r="H100" s="196">
        <f t="shared" si="10"/>
        <v>0</v>
      </c>
      <c r="I100" s="196">
        <f t="shared" si="10"/>
        <v>0</v>
      </c>
      <c r="J100" s="196">
        <f t="shared" si="10"/>
        <v>0</v>
      </c>
      <c r="K100" s="189"/>
    </row>
    <row r="101" spans="1:11" ht="13.8" x14ac:dyDescent="0.25">
      <c r="A101" s="234"/>
      <c r="B101" s="236"/>
      <c r="C101" s="216" t="s">
        <v>93</v>
      </c>
      <c r="D101" s="197">
        <f>'Исходные для нормативов'!C57</f>
        <v>5</v>
      </c>
      <c r="E101" s="197">
        <f t="shared" ref="E101:F101" si="39">D101</f>
        <v>5</v>
      </c>
      <c r="F101" s="197">
        <f t="shared" si="39"/>
        <v>5</v>
      </c>
      <c r="G101" s="189"/>
      <c r="H101" s="196">
        <f t="shared" si="10"/>
        <v>5</v>
      </c>
      <c r="I101" s="196">
        <f t="shared" si="10"/>
        <v>5</v>
      </c>
      <c r="J101" s="196">
        <f t="shared" si="10"/>
        <v>5</v>
      </c>
      <c r="K101" s="189"/>
    </row>
    <row r="102" spans="1:11" ht="13.8" x14ac:dyDescent="0.25">
      <c r="A102" s="234"/>
      <c r="B102" s="236"/>
      <c r="C102" s="216" t="s">
        <v>94</v>
      </c>
      <c r="D102" s="197">
        <f>'Исходные для нормативов'!C58</f>
        <v>0</v>
      </c>
      <c r="E102" s="197">
        <f t="shared" ref="E102:F102" si="40">D102</f>
        <v>0</v>
      </c>
      <c r="F102" s="197">
        <f t="shared" si="40"/>
        <v>0</v>
      </c>
      <c r="G102" s="189"/>
      <c r="H102" s="196">
        <f t="shared" si="10"/>
        <v>0</v>
      </c>
      <c r="I102" s="196">
        <f t="shared" si="10"/>
        <v>0</v>
      </c>
      <c r="J102" s="196">
        <f t="shared" si="10"/>
        <v>0</v>
      </c>
      <c r="K102" s="189"/>
    </row>
    <row r="103" spans="1:11" ht="13.8" x14ac:dyDescent="0.25">
      <c r="A103" s="234"/>
      <c r="B103" s="236"/>
      <c r="C103" s="216" t="s">
        <v>95</v>
      </c>
      <c r="D103" s="197">
        <f>'Исходные для нормативов'!C59</f>
        <v>0</v>
      </c>
      <c r="E103" s="197">
        <f t="shared" ref="E103:F103" si="41">D103</f>
        <v>0</v>
      </c>
      <c r="F103" s="197">
        <f t="shared" si="41"/>
        <v>0</v>
      </c>
      <c r="G103" s="189"/>
      <c r="H103" s="196">
        <f t="shared" si="10"/>
        <v>0</v>
      </c>
      <c r="I103" s="196">
        <f t="shared" si="10"/>
        <v>0</v>
      </c>
      <c r="J103" s="196">
        <f t="shared" si="10"/>
        <v>0</v>
      </c>
      <c r="K103" s="189"/>
    </row>
    <row r="104" spans="1:11" ht="27.6" x14ac:dyDescent="0.25">
      <c r="A104" s="234"/>
      <c r="B104" s="236"/>
      <c r="C104" s="216" t="s">
        <v>96</v>
      </c>
      <c r="D104" s="197">
        <f>'Исходные для нормативов'!C60</f>
        <v>5</v>
      </c>
      <c r="E104" s="197">
        <f t="shared" ref="E104:F104" si="42">D104</f>
        <v>5</v>
      </c>
      <c r="F104" s="197">
        <f t="shared" si="42"/>
        <v>5</v>
      </c>
      <c r="G104" s="189"/>
      <c r="H104" s="196">
        <f t="shared" si="10"/>
        <v>5</v>
      </c>
      <c r="I104" s="196">
        <f t="shared" si="10"/>
        <v>5</v>
      </c>
      <c r="J104" s="196">
        <f t="shared" si="10"/>
        <v>5</v>
      </c>
      <c r="K104" s="189"/>
    </row>
    <row r="105" spans="1:11" ht="13.8" x14ac:dyDescent="0.25">
      <c r="A105" s="234"/>
      <c r="B105" s="236"/>
      <c r="C105" s="216" t="s">
        <v>97</v>
      </c>
      <c r="D105" s="197">
        <f>'Исходные для нормативов'!C61</f>
        <v>0</v>
      </c>
      <c r="E105" s="197">
        <f t="shared" ref="E105:F105" si="43">D105</f>
        <v>0</v>
      </c>
      <c r="F105" s="197">
        <f t="shared" si="43"/>
        <v>0</v>
      </c>
      <c r="G105" s="189"/>
      <c r="H105" s="196">
        <f t="shared" si="10"/>
        <v>0</v>
      </c>
      <c r="I105" s="196">
        <f t="shared" si="10"/>
        <v>0</v>
      </c>
      <c r="J105" s="196">
        <f t="shared" si="10"/>
        <v>0</v>
      </c>
      <c r="K105" s="189"/>
    </row>
    <row r="106" spans="1:11" ht="27.6" x14ac:dyDescent="0.25">
      <c r="A106" s="234"/>
      <c r="B106" s="236"/>
      <c r="C106" s="216" t="s">
        <v>98</v>
      </c>
      <c r="D106" s="197">
        <f>'Исходные для нормативов'!C62</f>
        <v>5</v>
      </c>
      <c r="E106" s="197">
        <f t="shared" ref="E106:F106" si="44">D106</f>
        <v>5</v>
      </c>
      <c r="F106" s="197">
        <f t="shared" si="44"/>
        <v>5</v>
      </c>
      <c r="G106" s="189"/>
      <c r="H106" s="196">
        <f t="shared" si="10"/>
        <v>5</v>
      </c>
      <c r="I106" s="196">
        <f t="shared" si="10"/>
        <v>5</v>
      </c>
      <c r="J106" s="196">
        <f t="shared" si="10"/>
        <v>5</v>
      </c>
      <c r="K106" s="189"/>
    </row>
    <row r="107" spans="1:11" ht="27.6" x14ac:dyDescent="0.25">
      <c r="A107" s="234"/>
      <c r="B107" s="236"/>
      <c r="C107" s="216" t="s">
        <v>99</v>
      </c>
      <c r="D107" s="197">
        <f>'Исходные для нормативов'!C63</f>
        <v>5</v>
      </c>
      <c r="E107" s="197">
        <f t="shared" ref="E107:F107" si="45">D107</f>
        <v>5</v>
      </c>
      <c r="F107" s="197">
        <f t="shared" si="45"/>
        <v>5</v>
      </c>
      <c r="G107" s="189"/>
      <c r="H107" s="196">
        <f t="shared" si="10"/>
        <v>5</v>
      </c>
      <c r="I107" s="196">
        <f t="shared" si="10"/>
        <v>5</v>
      </c>
      <c r="J107" s="196">
        <f t="shared" si="10"/>
        <v>5</v>
      </c>
      <c r="K107" s="189"/>
    </row>
    <row r="108" spans="1:11" ht="13.2" customHeight="1" x14ac:dyDescent="0.25">
      <c r="A108" s="237" t="s">
        <v>105</v>
      </c>
      <c r="B108" s="237"/>
      <c r="C108" s="237"/>
      <c r="D108" s="197">
        <f>'Исходные для нормативов'!C64</f>
        <v>18</v>
      </c>
      <c r="E108" s="197">
        <f>'Исходные для нормативов'!D64</f>
        <v>18</v>
      </c>
      <c r="F108" s="197">
        <f>'Исходные для нормативов'!E64</f>
        <v>18</v>
      </c>
      <c r="G108" s="189">
        <f>F108</f>
        <v>18</v>
      </c>
      <c r="H108" s="196">
        <f t="shared" si="10"/>
        <v>18</v>
      </c>
      <c r="I108" s="196">
        <f t="shared" si="10"/>
        <v>18</v>
      </c>
      <c r="J108" s="196">
        <f t="shared" si="10"/>
        <v>18</v>
      </c>
      <c r="K108" s="189">
        <f>J108</f>
        <v>18</v>
      </c>
    </row>
    <row r="109" spans="1:11" ht="13.2" customHeight="1" x14ac:dyDescent="0.25">
      <c r="A109" s="234" t="s">
        <v>106</v>
      </c>
      <c r="B109" s="233" t="s">
        <v>104</v>
      </c>
      <c r="C109" s="233"/>
      <c r="D109" s="195">
        <f t="shared" ref="D109:D122" si="46">(D5+$D$56)/D57/$D$108</f>
        <v>5.5555555555555552E-2</v>
      </c>
      <c r="E109" s="195">
        <f t="shared" ref="E109:E122" si="47">(E5+$E$56)/E57/$E$108</f>
        <v>7.7777777777777779E-2</v>
      </c>
      <c r="F109" s="195">
        <f t="shared" ref="F109:F122" si="48">(F5+$F$56)/F57/$F$108</f>
        <v>8.2222222222222224E-2</v>
      </c>
      <c r="G109" s="195">
        <f t="shared" ref="G109:G119" si="49">(G5+$G$56)/G57/$G$108</f>
        <v>8.2222222222222224E-2</v>
      </c>
      <c r="H109" s="198">
        <f t="shared" ref="H109:H119" si="50">(H5+$H$56)/H57/$H$108</f>
        <v>7.7777777777777779E-2</v>
      </c>
      <c r="I109" s="198">
        <f t="shared" ref="I109:I119" si="51">(I5+$I$56)/I57/$I$108</f>
        <v>0.1</v>
      </c>
      <c r="J109" s="198">
        <f t="shared" ref="J109:J119" si="52">(J5+$J$56)/J57/$J$108</f>
        <v>0.10444444444444444</v>
      </c>
      <c r="K109" s="195">
        <f t="shared" ref="K109:K119" si="53">(K5+$K$56)/K57/$K$108</f>
        <v>0.10444444444444444</v>
      </c>
    </row>
    <row r="110" spans="1:11" ht="22.95" customHeight="1" x14ac:dyDescent="0.25">
      <c r="A110" s="234"/>
      <c r="B110" s="235" t="s">
        <v>107</v>
      </c>
      <c r="C110" s="235"/>
      <c r="D110" s="195">
        <f t="shared" si="46"/>
        <v>5.5555555555555552E-2</v>
      </c>
      <c r="E110" s="195">
        <f t="shared" si="47"/>
        <v>7.7777777777777779E-2</v>
      </c>
      <c r="F110" s="195">
        <f t="shared" si="48"/>
        <v>8.2222222222222224E-2</v>
      </c>
      <c r="G110" s="195">
        <f t="shared" si="49"/>
        <v>8.2222222222222224E-2</v>
      </c>
      <c r="H110" s="198">
        <f t="shared" si="50"/>
        <v>7.7777777777777779E-2</v>
      </c>
      <c r="I110" s="198">
        <f t="shared" si="51"/>
        <v>0.1</v>
      </c>
      <c r="J110" s="198">
        <f t="shared" si="52"/>
        <v>0.10444444444444444</v>
      </c>
      <c r="K110" s="195">
        <f t="shared" si="53"/>
        <v>0.10444444444444444</v>
      </c>
    </row>
    <row r="111" spans="1:11" ht="13.2" customHeight="1" x14ac:dyDescent="0.25">
      <c r="A111" s="234"/>
      <c r="B111" s="233" t="s">
        <v>77</v>
      </c>
      <c r="C111" s="233"/>
      <c r="D111" s="195">
        <f t="shared" si="46"/>
        <v>5.5555555555555552E-2</v>
      </c>
      <c r="E111" s="195">
        <f t="shared" si="47"/>
        <v>7.7777777777777779E-2</v>
      </c>
      <c r="F111" s="195">
        <f t="shared" si="48"/>
        <v>8.2222222222222224E-2</v>
      </c>
      <c r="G111" s="195">
        <f t="shared" si="49"/>
        <v>8.2222222222222224E-2</v>
      </c>
      <c r="H111" s="198">
        <f t="shared" si="50"/>
        <v>7.7777777777777779E-2</v>
      </c>
      <c r="I111" s="198">
        <f t="shared" si="51"/>
        <v>0.1</v>
      </c>
      <c r="J111" s="198">
        <f t="shared" si="52"/>
        <v>0.10444444444444444</v>
      </c>
      <c r="K111" s="195">
        <f t="shared" si="53"/>
        <v>0.10444444444444444</v>
      </c>
    </row>
    <row r="112" spans="1:11" ht="13.2" customHeight="1" x14ac:dyDescent="0.25">
      <c r="A112" s="234"/>
      <c r="B112" s="233" t="s">
        <v>78</v>
      </c>
      <c r="C112" s="233"/>
      <c r="D112" s="195">
        <f t="shared" si="46"/>
        <v>6.0386473429951688E-2</v>
      </c>
      <c r="E112" s="195">
        <f t="shared" si="47"/>
        <v>8.4541062801932368E-2</v>
      </c>
      <c r="F112" s="195">
        <f t="shared" si="48"/>
        <v>8.9371980676328511E-2</v>
      </c>
      <c r="G112" s="195">
        <f t="shared" si="49"/>
        <v>8.9371980676328511E-2</v>
      </c>
      <c r="H112" s="198">
        <f t="shared" si="50"/>
        <v>8.4541062801932368E-2</v>
      </c>
      <c r="I112" s="198">
        <f t="shared" si="51"/>
        <v>0.10869565217391304</v>
      </c>
      <c r="J112" s="198">
        <f t="shared" si="52"/>
        <v>0.11352657004830918</v>
      </c>
      <c r="K112" s="195">
        <f t="shared" si="53"/>
        <v>0.11352657004830918</v>
      </c>
    </row>
    <row r="113" spans="1:11" ht="13.2" customHeight="1" x14ac:dyDescent="0.25">
      <c r="A113" s="234"/>
      <c r="B113" s="233" t="s">
        <v>79</v>
      </c>
      <c r="C113" s="233"/>
      <c r="D113" s="195">
        <f t="shared" si="46"/>
        <v>9.2592592592592601E-2</v>
      </c>
      <c r="E113" s="195">
        <f t="shared" si="47"/>
        <v>0.12962962962962965</v>
      </c>
      <c r="F113" s="195">
        <f t="shared" si="48"/>
        <v>0.13703703703703704</v>
      </c>
      <c r="G113" s="195">
        <f t="shared" si="49"/>
        <v>0.13703703703703704</v>
      </c>
      <c r="H113" s="198">
        <f t="shared" si="50"/>
        <v>0.12962962962962965</v>
      </c>
      <c r="I113" s="198">
        <f t="shared" si="51"/>
        <v>0.16666666666666666</v>
      </c>
      <c r="J113" s="198">
        <f t="shared" si="52"/>
        <v>0.17407407407407408</v>
      </c>
      <c r="K113" s="195">
        <f t="shared" si="53"/>
        <v>0.17407407407407408</v>
      </c>
    </row>
    <row r="114" spans="1:11" ht="13.2" customHeight="1" x14ac:dyDescent="0.25">
      <c r="A114" s="234"/>
      <c r="B114" s="233" t="s">
        <v>80</v>
      </c>
      <c r="C114" s="233"/>
      <c r="D114" s="195">
        <f t="shared" si="46"/>
        <v>0.1388888888888889</v>
      </c>
      <c r="E114" s="195">
        <f t="shared" si="47"/>
        <v>0.19444444444444445</v>
      </c>
      <c r="F114" s="195">
        <f t="shared" si="48"/>
        <v>0.20555555555555557</v>
      </c>
      <c r="G114" s="195">
        <f t="shared" si="49"/>
        <v>0.20555555555555557</v>
      </c>
      <c r="H114" s="198">
        <f t="shared" si="50"/>
        <v>0.19444444444444445</v>
      </c>
      <c r="I114" s="198">
        <f t="shared" si="51"/>
        <v>0.25</v>
      </c>
      <c r="J114" s="198">
        <f t="shared" si="52"/>
        <v>0.26111111111111113</v>
      </c>
      <c r="K114" s="195">
        <f t="shared" si="53"/>
        <v>0.26111111111111113</v>
      </c>
    </row>
    <row r="115" spans="1:11" ht="13.2" customHeight="1" x14ac:dyDescent="0.25">
      <c r="A115" s="234"/>
      <c r="B115" s="233" t="s">
        <v>81</v>
      </c>
      <c r="C115" s="233"/>
      <c r="D115" s="195">
        <f t="shared" si="46"/>
        <v>6.9444444444444448E-2</v>
      </c>
      <c r="E115" s="195">
        <f t="shared" si="47"/>
        <v>9.7222222222222224E-2</v>
      </c>
      <c r="F115" s="195">
        <f t="shared" si="48"/>
        <v>0.10277777777777779</v>
      </c>
      <c r="G115" s="195">
        <f t="shared" si="49"/>
        <v>0.10277777777777779</v>
      </c>
      <c r="H115" s="198">
        <f t="shared" si="50"/>
        <v>9.7222222222222224E-2</v>
      </c>
      <c r="I115" s="198">
        <f t="shared" si="51"/>
        <v>0.125</v>
      </c>
      <c r="J115" s="198">
        <f t="shared" si="52"/>
        <v>0.13055555555555556</v>
      </c>
      <c r="K115" s="195">
        <f t="shared" si="53"/>
        <v>0.13055555555555556</v>
      </c>
    </row>
    <row r="116" spans="1:11" ht="13.2" customHeight="1" x14ac:dyDescent="0.25">
      <c r="A116" s="234"/>
      <c r="B116" s="233" t="s">
        <v>82</v>
      </c>
      <c r="C116" s="233"/>
      <c r="D116" s="195">
        <f t="shared" si="46"/>
        <v>7.716049382716049E-2</v>
      </c>
      <c r="E116" s="195">
        <f t="shared" si="47"/>
        <v>0.10802469135802469</v>
      </c>
      <c r="F116" s="195">
        <f t="shared" si="48"/>
        <v>0.11419753086419752</v>
      </c>
      <c r="G116" s="195">
        <f t="shared" si="49"/>
        <v>0.11419753086419752</v>
      </c>
      <c r="H116" s="198">
        <f t="shared" si="50"/>
        <v>0.10802469135802469</v>
      </c>
      <c r="I116" s="198">
        <f t="shared" si="51"/>
        <v>0.1388888888888889</v>
      </c>
      <c r="J116" s="198">
        <f t="shared" si="52"/>
        <v>0.14506172839506173</v>
      </c>
      <c r="K116" s="195">
        <f t="shared" si="53"/>
        <v>0.14506172839506173</v>
      </c>
    </row>
    <row r="117" spans="1:11" ht="13.2" customHeight="1" x14ac:dyDescent="0.25">
      <c r="A117" s="234"/>
      <c r="B117" s="233" t="s">
        <v>83</v>
      </c>
      <c r="C117" s="233"/>
      <c r="D117" s="195">
        <f t="shared" si="46"/>
        <v>9.2592592592592601E-2</v>
      </c>
      <c r="E117" s="195">
        <f t="shared" si="47"/>
        <v>0.12962962962962965</v>
      </c>
      <c r="F117" s="195">
        <f t="shared" si="48"/>
        <v>0.13703703703703704</v>
      </c>
      <c r="G117" s="195">
        <f t="shared" si="49"/>
        <v>0.13703703703703704</v>
      </c>
      <c r="H117" s="198">
        <f t="shared" si="50"/>
        <v>0.12962962962962965</v>
      </c>
      <c r="I117" s="198">
        <f t="shared" si="51"/>
        <v>0.16666666666666666</v>
      </c>
      <c r="J117" s="198">
        <f t="shared" si="52"/>
        <v>0.17407407407407408</v>
      </c>
      <c r="K117" s="195">
        <f t="shared" si="53"/>
        <v>0.17407407407407408</v>
      </c>
    </row>
    <row r="118" spans="1:11" ht="13.2" customHeight="1" x14ac:dyDescent="0.25">
      <c r="A118" s="234"/>
      <c r="B118" s="233" t="s">
        <v>84</v>
      </c>
      <c r="C118" s="233"/>
      <c r="D118" s="195">
        <f t="shared" si="46"/>
        <v>0.12626262626262627</v>
      </c>
      <c r="E118" s="195">
        <f t="shared" si="47"/>
        <v>0.17676767676767677</v>
      </c>
      <c r="F118" s="195">
        <f t="shared" si="48"/>
        <v>0.18686868686868688</v>
      </c>
      <c r="G118" s="195">
        <f t="shared" si="49"/>
        <v>0.18686868686868688</v>
      </c>
      <c r="H118" s="198">
        <f t="shared" si="50"/>
        <v>0.17676767676767677</v>
      </c>
      <c r="I118" s="198">
        <f t="shared" si="51"/>
        <v>0.22727272727272727</v>
      </c>
      <c r="J118" s="198">
        <f t="shared" si="52"/>
        <v>0.23737373737373735</v>
      </c>
      <c r="K118" s="195">
        <f t="shared" si="53"/>
        <v>0.23737373737373735</v>
      </c>
    </row>
    <row r="119" spans="1:11" ht="13.2" customHeight="1" x14ac:dyDescent="0.25">
      <c r="A119" s="234"/>
      <c r="B119" s="233" t="s">
        <v>85</v>
      </c>
      <c r="C119" s="233"/>
      <c r="D119" s="195">
        <f t="shared" si="46"/>
        <v>0.19841269841269843</v>
      </c>
      <c r="E119" s="195">
        <f t="shared" si="47"/>
        <v>0.27777777777777779</v>
      </c>
      <c r="F119" s="195">
        <f t="shared" si="48"/>
        <v>0.29365079365079366</v>
      </c>
      <c r="G119" s="195">
        <f t="shared" si="49"/>
        <v>0.29365079365079366</v>
      </c>
      <c r="H119" s="198">
        <f t="shared" si="50"/>
        <v>0.27777777777777779</v>
      </c>
      <c r="I119" s="198">
        <f t="shared" si="51"/>
        <v>0.35714285714285715</v>
      </c>
      <c r="J119" s="198">
        <f t="shared" si="52"/>
        <v>0.37301587301587302</v>
      </c>
      <c r="K119" s="195">
        <f t="shared" si="53"/>
        <v>0.37301587301587302</v>
      </c>
    </row>
    <row r="120" spans="1:11" ht="13.2" customHeight="1" x14ac:dyDescent="0.25">
      <c r="A120" s="234"/>
      <c r="B120" s="233" t="s">
        <v>86</v>
      </c>
      <c r="C120" s="233"/>
      <c r="D120" s="195">
        <f t="shared" si="46"/>
        <v>5.5555555555555552E-2</v>
      </c>
      <c r="E120" s="195">
        <f t="shared" si="47"/>
        <v>5.7777777777777782E-2</v>
      </c>
      <c r="F120" s="195">
        <f t="shared" si="48"/>
        <v>5.7777777777777782E-2</v>
      </c>
      <c r="G120" s="195"/>
      <c r="H120" s="198">
        <f>(H16)/H68/$H$108</f>
        <v>5.5555555555555552E-2</v>
      </c>
      <c r="I120" s="198">
        <f>(I16)/I68/$I$108</f>
        <v>5.7777777777777782E-2</v>
      </c>
      <c r="J120" s="198">
        <f>(J16)/J68/$J$108</f>
        <v>5.7777777777777782E-2</v>
      </c>
      <c r="K120" s="195"/>
    </row>
    <row r="121" spans="1:11" ht="13.2" customHeight="1" x14ac:dyDescent="0.25">
      <c r="A121" s="234"/>
      <c r="B121" s="233" t="s">
        <v>87</v>
      </c>
      <c r="C121" s="233"/>
      <c r="D121" s="195">
        <f t="shared" si="46"/>
        <v>5.5555555555555552E-2</v>
      </c>
      <c r="E121" s="195">
        <f t="shared" si="47"/>
        <v>5.7777777777777782E-2</v>
      </c>
      <c r="F121" s="195">
        <f t="shared" si="48"/>
        <v>5.7777777777777782E-2</v>
      </c>
      <c r="G121" s="195"/>
      <c r="H121" s="198">
        <f>(H17)/H69/$H$108</f>
        <v>5.5555555555555552E-2</v>
      </c>
      <c r="I121" s="198">
        <f>(I17)/I69/$I$108</f>
        <v>5.7777777777777782E-2</v>
      </c>
      <c r="J121" s="198">
        <f>(J17)/J69/$J$108</f>
        <v>5.7777777777777782E-2</v>
      </c>
      <c r="K121" s="195"/>
    </row>
    <row r="122" spans="1:11" s="19" customFormat="1" ht="13.2" customHeight="1" x14ac:dyDescent="0.25">
      <c r="A122" s="234"/>
      <c r="B122" s="233" t="s">
        <v>88</v>
      </c>
      <c r="C122" s="233"/>
      <c r="D122" s="195">
        <f t="shared" si="46"/>
        <v>0.44444444444444442</v>
      </c>
      <c r="E122" s="195">
        <f t="shared" si="47"/>
        <v>0.55555555555555558</v>
      </c>
      <c r="F122" s="195">
        <f t="shared" si="48"/>
        <v>0.61111111111111116</v>
      </c>
      <c r="G122" s="195"/>
      <c r="H122" s="198">
        <f>(H18)/H70/$H$108</f>
        <v>0.44444444444444442</v>
      </c>
      <c r="I122" s="198">
        <f>(I18)/I70/$I$108</f>
        <v>0.55555555555555558</v>
      </c>
      <c r="J122" s="198">
        <f>(J18)/J70/$J$108</f>
        <v>0.61111111111111116</v>
      </c>
      <c r="K122" s="195"/>
    </row>
    <row r="123" spans="1:11" s="19" customFormat="1" ht="13.2" customHeight="1" x14ac:dyDescent="0.25">
      <c r="A123" s="234"/>
      <c r="B123" s="233" t="s">
        <v>89</v>
      </c>
      <c r="C123" s="233"/>
      <c r="D123" s="195">
        <f>(D19)/D71/10/4/D108</f>
        <v>1.2500000000000001E-2</v>
      </c>
      <c r="E123" s="195">
        <f>(E19)/E71/10/4/E108</f>
        <v>2.361111111111111E-2</v>
      </c>
      <c r="F123" s="195">
        <f>(F19)/F71/10/4/F108</f>
        <v>2.6388888888888889E-2</v>
      </c>
      <c r="G123" s="195"/>
      <c r="H123" s="198">
        <f>(H19)/H71/10/4/H108</f>
        <v>1.2500000000000001E-2</v>
      </c>
      <c r="I123" s="198">
        <f>(I19)/I71/10/4/I108</f>
        <v>2.361111111111111E-2</v>
      </c>
      <c r="J123" s="198">
        <f>(J19)/J71/10/4/J108</f>
        <v>2.6388888888888889E-2</v>
      </c>
      <c r="K123" s="195"/>
    </row>
    <row r="124" spans="1:11" ht="13.95" customHeight="1" x14ac:dyDescent="0.25">
      <c r="A124" s="234"/>
      <c r="B124" s="236" t="s">
        <v>90</v>
      </c>
      <c r="C124" s="216" t="s">
        <v>91</v>
      </c>
      <c r="D124" s="195">
        <f t="shared" ref="D124:D131" si="54">(D20+$D$56)/D72/$D$108</f>
        <v>6.8321078431372542E-2</v>
      </c>
      <c r="E124" s="195">
        <f t="shared" ref="E124:E131" si="55">(E20+$E$56)/E72/$E$108</f>
        <v>9.7222222222222224E-2</v>
      </c>
      <c r="F124" s="195">
        <f t="shared" ref="F124:F131" si="56">(F20+$F$56)/F72/$F$108</f>
        <v>0.10277777777777779</v>
      </c>
      <c r="G124" s="195"/>
      <c r="H124" s="198">
        <f t="shared" ref="H124:H131" si="57">(H20+$H$56)/H72/$H$108</f>
        <v>9.6098856209150318E-2</v>
      </c>
      <c r="I124" s="198">
        <f t="shared" ref="I124:I131" si="58">(I20+$I$56)/I72/$I$108</f>
        <v>0.125</v>
      </c>
      <c r="J124" s="198">
        <f t="shared" ref="J124:J131" si="59">(J20+$J$56)/J72/$J$108</f>
        <v>0.13055555555555556</v>
      </c>
      <c r="K124" s="195"/>
    </row>
    <row r="125" spans="1:11" ht="13.8" x14ac:dyDescent="0.25">
      <c r="A125" s="234"/>
      <c r="B125" s="236"/>
      <c r="C125" s="216" t="s">
        <v>92</v>
      </c>
      <c r="D125" s="195">
        <f t="shared" si="54"/>
        <v>5.4656862745098039E-2</v>
      </c>
      <c r="E125" s="195">
        <f t="shared" si="55"/>
        <v>7.7777777777777779E-2</v>
      </c>
      <c r="F125" s="195">
        <f t="shared" si="56"/>
        <v>8.2222222222222224E-2</v>
      </c>
      <c r="G125" s="195"/>
      <c r="H125" s="198">
        <f t="shared" si="57"/>
        <v>7.6879084967320266E-2</v>
      </c>
      <c r="I125" s="198">
        <f t="shared" si="58"/>
        <v>0.1</v>
      </c>
      <c r="J125" s="198">
        <f t="shared" si="59"/>
        <v>0.10444444444444444</v>
      </c>
      <c r="K125" s="195"/>
    </row>
    <row r="126" spans="1:11" ht="13.8" x14ac:dyDescent="0.25">
      <c r="A126" s="234"/>
      <c r="B126" s="236"/>
      <c r="C126" s="216" t="s">
        <v>93</v>
      </c>
      <c r="D126" s="195">
        <f t="shared" si="54"/>
        <v>6.8321078431372542E-2</v>
      </c>
      <c r="E126" s="195">
        <f t="shared" si="55"/>
        <v>9.7222222222222224E-2</v>
      </c>
      <c r="F126" s="195">
        <f t="shared" si="56"/>
        <v>0.10277777777777779</v>
      </c>
      <c r="G126" s="195"/>
      <c r="H126" s="198">
        <f t="shared" si="57"/>
        <v>9.6098856209150318E-2</v>
      </c>
      <c r="I126" s="198">
        <f t="shared" si="58"/>
        <v>0.125</v>
      </c>
      <c r="J126" s="198">
        <f t="shared" si="59"/>
        <v>0.13055555555555556</v>
      </c>
      <c r="K126" s="195"/>
    </row>
    <row r="127" spans="1:11" ht="13.8" x14ac:dyDescent="0.25">
      <c r="A127" s="234"/>
      <c r="B127" s="236"/>
      <c r="C127" s="216" t="s">
        <v>94</v>
      </c>
      <c r="D127" s="195">
        <f t="shared" si="54"/>
        <v>5.4656862745098039E-2</v>
      </c>
      <c r="E127" s="195">
        <f t="shared" si="55"/>
        <v>7.7777777777777779E-2</v>
      </c>
      <c r="F127" s="195">
        <f t="shared" si="56"/>
        <v>8.2222222222222224E-2</v>
      </c>
      <c r="G127" s="195"/>
      <c r="H127" s="198">
        <f t="shared" si="57"/>
        <v>7.6879084967320266E-2</v>
      </c>
      <c r="I127" s="198">
        <f t="shared" si="58"/>
        <v>0.1</v>
      </c>
      <c r="J127" s="198">
        <f t="shared" si="59"/>
        <v>0.10444444444444444</v>
      </c>
      <c r="K127" s="195"/>
    </row>
    <row r="128" spans="1:11" ht="13.8" x14ac:dyDescent="0.25">
      <c r="A128" s="234"/>
      <c r="B128" s="236"/>
      <c r="C128" s="216" t="s">
        <v>95</v>
      </c>
      <c r="D128" s="195">
        <f t="shared" si="54"/>
        <v>5.4656862745098039E-2</v>
      </c>
      <c r="E128" s="195">
        <f t="shared" si="55"/>
        <v>7.7777777777777779E-2</v>
      </c>
      <c r="F128" s="195">
        <f t="shared" si="56"/>
        <v>8.2222222222222224E-2</v>
      </c>
      <c r="G128" s="195"/>
      <c r="H128" s="198">
        <f t="shared" si="57"/>
        <v>7.6879084967320266E-2</v>
      </c>
      <c r="I128" s="198">
        <f t="shared" si="58"/>
        <v>0.1</v>
      </c>
      <c r="J128" s="198">
        <f t="shared" si="59"/>
        <v>0.10444444444444444</v>
      </c>
      <c r="K128" s="195"/>
    </row>
    <row r="129" spans="1:11" ht="27.6" x14ac:dyDescent="0.25">
      <c r="A129" s="234"/>
      <c r="B129" s="236"/>
      <c r="C129" s="216" t="s">
        <v>96</v>
      </c>
      <c r="D129" s="195">
        <f t="shared" si="54"/>
        <v>6.8321078431372542E-2</v>
      </c>
      <c r="E129" s="195">
        <f t="shared" si="55"/>
        <v>9.7222222222222224E-2</v>
      </c>
      <c r="F129" s="195">
        <f t="shared" si="56"/>
        <v>0.10277777777777779</v>
      </c>
      <c r="G129" s="195"/>
      <c r="H129" s="198">
        <f t="shared" si="57"/>
        <v>9.6098856209150318E-2</v>
      </c>
      <c r="I129" s="198">
        <f t="shared" si="58"/>
        <v>0.125</v>
      </c>
      <c r="J129" s="198">
        <f t="shared" si="59"/>
        <v>0.13055555555555556</v>
      </c>
      <c r="K129" s="195"/>
    </row>
    <row r="130" spans="1:11" ht="13.8" x14ac:dyDescent="0.25">
      <c r="A130" s="234"/>
      <c r="B130" s="236"/>
      <c r="C130" s="216" t="s">
        <v>97</v>
      </c>
      <c r="D130" s="195">
        <f t="shared" si="54"/>
        <v>5.4656862745098039E-2</v>
      </c>
      <c r="E130" s="195">
        <f t="shared" si="55"/>
        <v>7.7777777777777779E-2</v>
      </c>
      <c r="F130" s="195">
        <f t="shared" si="56"/>
        <v>8.2222222222222224E-2</v>
      </c>
      <c r="G130" s="195"/>
      <c r="H130" s="198">
        <f t="shared" si="57"/>
        <v>7.6879084967320266E-2</v>
      </c>
      <c r="I130" s="198">
        <f t="shared" si="58"/>
        <v>0.1</v>
      </c>
      <c r="J130" s="198">
        <f t="shared" si="59"/>
        <v>0.10444444444444444</v>
      </c>
      <c r="K130" s="195"/>
    </row>
    <row r="131" spans="1:11" ht="27.6" x14ac:dyDescent="0.25">
      <c r="A131" s="234"/>
      <c r="B131" s="236"/>
      <c r="C131" s="216" t="s">
        <v>98</v>
      </c>
      <c r="D131" s="195">
        <f t="shared" si="54"/>
        <v>6.8321078431372542E-2</v>
      </c>
      <c r="E131" s="195">
        <f t="shared" si="55"/>
        <v>9.7222222222222224E-2</v>
      </c>
      <c r="F131" s="195">
        <f t="shared" si="56"/>
        <v>0.10277777777777779</v>
      </c>
      <c r="G131" s="195"/>
      <c r="H131" s="198">
        <f t="shared" si="57"/>
        <v>9.6098856209150318E-2</v>
      </c>
      <c r="I131" s="198">
        <f t="shared" si="58"/>
        <v>0.125</v>
      </c>
      <c r="J131" s="198">
        <f t="shared" si="59"/>
        <v>0.13055555555555556</v>
      </c>
      <c r="K131" s="195"/>
    </row>
    <row r="132" spans="1:11" ht="27.6" x14ac:dyDescent="0.25">
      <c r="A132" s="234"/>
      <c r="B132" s="236"/>
      <c r="C132" s="216" t="s">
        <v>99</v>
      </c>
      <c r="D132" s="195"/>
      <c r="E132" s="195"/>
      <c r="F132" s="195"/>
      <c r="G132" s="195"/>
      <c r="H132" s="198"/>
      <c r="I132" s="198"/>
      <c r="J132" s="198"/>
      <c r="K132" s="195"/>
    </row>
    <row r="133" spans="1:11" ht="13.95" customHeight="1" x14ac:dyDescent="0.25">
      <c r="A133" s="234"/>
      <c r="B133" s="236" t="s">
        <v>100</v>
      </c>
      <c r="C133" s="216" t="s">
        <v>91</v>
      </c>
      <c r="D133" s="195">
        <f t="shared" ref="D133:D140" si="60">(D29+$D$56)/D81/$D$108</f>
        <v>0.20833333333333334</v>
      </c>
      <c r="E133" s="195">
        <f t="shared" ref="E133:E140" si="61">(E29+$E$56)/E81/$E$108</f>
        <v>0.29074074074074074</v>
      </c>
      <c r="F133" s="195">
        <f t="shared" ref="F133:F140" si="62">(F29+$F$56)/F81/$F$108</f>
        <v>0.31481481481481483</v>
      </c>
      <c r="G133" s="195"/>
      <c r="H133" s="198">
        <f t="shared" ref="H133:H140" si="63">(H29+$H$56)/H81/$H$108</f>
        <v>0.30092592592592593</v>
      </c>
      <c r="I133" s="198">
        <f t="shared" ref="I133:I140" si="64">(I29+$I$56)/I81/$I$108</f>
        <v>0.3833333333333333</v>
      </c>
      <c r="J133" s="198">
        <f t="shared" ref="J133:J140" si="65">(J29+$J$56)/J81/$J$108</f>
        <v>0.40740740740740738</v>
      </c>
      <c r="K133" s="195"/>
    </row>
    <row r="134" spans="1:11" ht="13.8" x14ac:dyDescent="0.25">
      <c r="A134" s="234"/>
      <c r="B134" s="236"/>
      <c r="C134" s="216" t="s">
        <v>92</v>
      </c>
      <c r="D134" s="195">
        <f t="shared" si="60"/>
        <v>0.17857142857142858</v>
      </c>
      <c r="E134" s="195">
        <f t="shared" si="61"/>
        <v>0.24920634920634921</v>
      </c>
      <c r="F134" s="195">
        <f t="shared" si="62"/>
        <v>0.26984126984126983</v>
      </c>
      <c r="G134" s="195"/>
      <c r="H134" s="198">
        <f t="shared" si="63"/>
        <v>0.25793650793650796</v>
      </c>
      <c r="I134" s="198">
        <f t="shared" si="64"/>
        <v>0.32857142857142851</v>
      </c>
      <c r="J134" s="198">
        <f t="shared" si="65"/>
        <v>0.34920634920634919</v>
      </c>
      <c r="K134" s="195"/>
    </row>
    <row r="135" spans="1:11" ht="13.8" x14ac:dyDescent="0.25">
      <c r="A135" s="234"/>
      <c r="B135" s="236"/>
      <c r="C135" s="216" t="s">
        <v>93</v>
      </c>
      <c r="D135" s="195">
        <f t="shared" si="60"/>
        <v>0.1388888888888889</v>
      </c>
      <c r="E135" s="195">
        <f t="shared" si="61"/>
        <v>0.19382716049382717</v>
      </c>
      <c r="F135" s="195">
        <f t="shared" si="62"/>
        <v>0.20987654320987653</v>
      </c>
      <c r="G135" s="195"/>
      <c r="H135" s="198">
        <f t="shared" si="63"/>
        <v>0.20061728395061729</v>
      </c>
      <c r="I135" s="198">
        <f t="shared" si="64"/>
        <v>0.25555555555555554</v>
      </c>
      <c r="J135" s="198">
        <f t="shared" si="65"/>
        <v>0.27160493827160498</v>
      </c>
      <c r="K135" s="195"/>
    </row>
    <row r="136" spans="1:11" ht="13.8" x14ac:dyDescent="0.25">
      <c r="A136" s="234"/>
      <c r="B136" s="236"/>
      <c r="C136" s="216" t="s">
        <v>94</v>
      </c>
      <c r="D136" s="195">
        <f t="shared" si="60"/>
        <v>0.10416666666666667</v>
      </c>
      <c r="E136" s="195">
        <f t="shared" si="61"/>
        <v>0.14537037037037037</v>
      </c>
      <c r="F136" s="195">
        <f t="shared" si="62"/>
        <v>0.15740740740740741</v>
      </c>
      <c r="G136" s="195"/>
      <c r="H136" s="198">
        <f t="shared" si="63"/>
        <v>0.15046296296296297</v>
      </c>
      <c r="I136" s="198">
        <f t="shared" si="64"/>
        <v>0.19166666666666665</v>
      </c>
      <c r="J136" s="198">
        <f t="shared" si="65"/>
        <v>0.20370370370370369</v>
      </c>
      <c r="K136" s="195"/>
    </row>
    <row r="137" spans="1:11" ht="13.8" x14ac:dyDescent="0.25">
      <c r="A137" s="234"/>
      <c r="B137" s="236"/>
      <c r="C137" s="216" t="s">
        <v>95</v>
      </c>
      <c r="D137" s="195">
        <f t="shared" si="60"/>
        <v>0.10416666666666667</v>
      </c>
      <c r="E137" s="195">
        <f t="shared" si="61"/>
        <v>0.14537037037037037</v>
      </c>
      <c r="F137" s="195">
        <f t="shared" si="62"/>
        <v>0.15740740740740741</v>
      </c>
      <c r="G137" s="195"/>
      <c r="H137" s="198">
        <f t="shared" si="63"/>
        <v>0.15046296296296297</v>
      </c>
      <c r="I137" s="198">
        <f t="shared" si="64"/>
        <v>0.19166666666666665</v>
      </c>
      <c r="J137" s="198">
        <f t="shared" si="65"/>
        <v>0.20370370370370369</v>
      </c>
      <c r="K137" s="195"/>
    </row>
    <row r="138" spans="1:11" ht="27.6" x14ac:dyDescent="0.25">
      <c r="A138" s="234"/>
      <c r="B138" s="236"/>
      <c r="C138" s="216" t="s">
        <v>96</v>
      </c>
      <c r="D138" s="195">
        <f t="shared" si="60"/>
        <v>0.25</v>
      </c>
      <c r="E138" s="195">
        <f t="shared" si="61"/>
        <v>0.34888888888888886</v>
      </c>
      <c r="F138" s="195">
        <f t="shared" si="62"/>
        <v>0.37777777777777777</v>
      </c>
      <c r="G138" s="195"/>
      <c r="H138" s="198">
        <f t="shared" si="63"/>
        <v>0.3611111111111111</v>
      </c>
      <c r="I138" s="198">
        <f t="shared" si="64"/>
        <v>0.45999999999999996</v>
      </c>
      <c r="J138" s="198">
        <f t="shared" si="65"/>
        <v>0.48888888888888893</v>
      </c>
      <c r="K138" s="195"/>
    </row>
    <row r="139" spans="1:11" ht="13.8" x14ac:dyDescent="0.25">
      <c r="A139" s="234"/>
      <c r="B139" s="236"/>
      <c r="C139" s="216" t="s">
        <v>97</v>
      </c>
      <c r="D139" s="195">
        <f t="shared" si="60"/>
        <v>0.10416666666666667</v>
      </c>
      <c r="E139" s="195">
        <f t="shared" si="61"/>
        <v>0.14537037037037037</v>
      </c>
      <c r="F139" s="195">
        <f t="shared" si="62"/>
        <v>0.15740740740740741</v>
      </c>
      <c r="G139" s="195"/>
      <c r="H139" s="198">
        <f t="shared" si="63"/>
        <v>0.15046296296296297</v>
      </c>
      <c r="I139" s="198">
        <f t="shared" si="64"/>
        <v>0.19166666666666665</v>
      </c>
      <c r="J139" s="198">
        <f t="shared" si="65"/>
        <v>0.20370370370370369</v>
      </c>
      <c r="K139" s="195"/>
    </row>
    <row r="140" spans="1:11" ht="27.6" x14ac:dyDescent="0.25">
      <c r="A140" s="234"/>
      <c r="B140" s="236"/>
      <c r="C140" s="216" t="s">
        <v>98</v>
      </c>
      <c r="D140" s="195">
        <f t="shared" si="60"/>
        <v>0.10416666666666667</v>
      </c>
      <c r="E140" s="195">
        <f t="shared" si="61"/>
        <v>0.14537037037037037</v>
      </c>
      <c r="F140" s="195">
        <f t="shared" si="62"/>
        <v>0.15740740740740741</v>
      </c>
      <c r="G140" s="195"/>
      <c r="H140" s="198">
        <f t="shared" si="63"/>
        <v>0.15046296296296297</v>
      </c>
      <c r="I140" s="198">
        <f t="shared" si="64"/>
        <v>0.19166666666666665</v>
      </c>
      <c r="J140" s="198">
        <f t="shared" si="65"/>
        <v>0.20370370370370369</v>
      </c>
      <c r="K140" s="195"/>
    </row>
    <row r="141" spans="1:11" ht="27.6" x14ac:dyDescent="0.25">
      <c r="A141" s="234"/>
      <c r="B141" s="236"/>
      <c r="C141" s="216" t="s">
        <v>99</v>
      </c>
      <c r="D141" s="195"/>
      <c r="E141" s="195"/>
      <c r="F141" s="195"/>
      <c r="G141" s="195"/>
      <c r="H141" s="198"/>
      <c r="I141" s="198"/>
      <c r="J141" s="198"/>
      <c r="K141" s="195"/>
    </row>
    <row r="142" spans="1:11" ht="13.95" customHeight="1" x14ac:dyDescent="0.25">
      <c r="A142" s="234"/>
      <c r="B142" s="236" t="s">
        <v>101</v>
      </c>
      <c r="C142" s="216" t="s">
        <v>91</v>
      </c>
      <c r="D142" s="195">
        <f>(D38+$D$56)/D90/$D$108</f>
        <v>0.25</v>
      </c>
      <c r="E142" s="195">
        <f>(E38+$E$56)/E90/$E$108</f>
        <v>0.34888888888888886</v>
      </c>
      <c r="F142" s="195">
        <f>(F38+$F$56)/F90/$F$108</f>
        <v>0.37777777777777777</v>
      </c>
      <c r="G142" s="195"/>
      <c r="H142" s="198">
        <f>(H38+$H$56)/H90/$H$108</f>
        <v>0.3611111111111111</v>
      </c>
      <c r="I142" s="198">
        <f>(I38+$I$56)/I90/$I$108</f>
        <v>0.45999999999999996</v>
      </c>
      <c r="J142" s="198">
        <f>(J38+$J$56)/J90/$J$108</f>
        <v>0.48888888888888893</v>
      </c>
      <c r="K142" s="195"/>
    </row>
    <row r="143" spans="1:11" ht="13.8" x14ac:dyDescent="0.25">
      <c r="A143" s="234"/>
      <c r="B143" s="236"/>
      <c r="C143" s="216" t="s">
        <v>92</v>
      </c>
      <c r="D143" s="195">
        <f>(D39+$D$56)/D91/$D$108</f>
        <v>0.25</v>
      </c>
      <c r="E143" s="195">
        <f>(E39+$E$56)/E91/$E$108</f>
        <v>0.34888888888888886</v>
      </c>
      <c r="F143" s="195">
        <f>(F39+$F$56)/F91/$F$108</f>
        <v>0.37777777777777777</v>
      </c>
      <c r="G143" s="195"/>
      <c r="H143" s="198">
        <f>(H39+$H$56)/H91/$H$108</f>
        <v>0.3611111111111111</v>
      </c>
      <c r="I143" s="198">
        <f>(I39+$I$56)/I91/$I$108</f>
        <v>0.45999999999999996</v>
      </c>
      <c r="J143" s="198">
        <f>(J39+$J$56)/J91/$J$108</f>
        <v>0.48888888888888893</v>
      </c>
      <c r="K143" s="195"/>
    </row>
    <row r="144" spans="1:11" ht="13.8" x14ac:dyDescent="0.25">
      <c r="A144" s="234"/>
      <c r="B144" s="236"/>
      <c r="C144" s="216" t="s">
        <v>93</v>
      </c>
      <c r="D144" s="195">
        <f>(D40+$D$56)/D92/$D$108</f>
        <v>0.17857142857142858</v>
      </c>
      <c r="E144" s="195">
        <f>(E40+$E$56)/E92/$E$108</f>
        <v>0.24920634920634921</v>
      </c>
      <c r="F144" s="195">
        <f>(F40+$F$56)/F92/$F$108</f>
        <v>0.26984126984126983</v>
      </c>
      <c r="G144" s="195"/>
      <c r="H144" s="198">
        <f>(H40+$H$56)/H92/$H$108</f>
        <v>0.25793650793650796</v>
      </c>
      <c r="I144" s="198">
        <f>(I40+$I$56)/I92/$I$108</f>
        <v>0.32857142857142851</v>
      </c>
      <c r="J144" s="198">
        <f>(J40+$J$56)/J92/$J$108</f>
        <v>0.34920634920634919</v>
      </c>
      <c r="K144" s="195"/>
    </row>
    <row r="145" spans="1:11" ht="13.8" x14ac:dyDescent="0.25">
      <c r="A145" s="234"/>
      <c r="B145" s="236"/>
      <c r="C145" s="216" t="s">
        <v>94</v>
      </c>
      <c r="D145" s="195">
        <f>(D41+$D$56)/D93/$D$108</f>
        <v>0.1388888888888889</v>
      </c>
      <c r="E145" s="195">
        <f>(E41+$E$56)/E93/$E$108</f>
        <v>0.19382716049382717</v>
      </c>
      <c r="F145" s="195">
        <f>(F41+$F$56)/F93/$F$108</f>
        <v>0.20987654320987653</v>
      </c>
      <c r="G145" s="195"/>
      <c r="H145" s="198">
        <f>(H41+$H$56)/H93/$H$108</f>
        <v>0.20061728395061729</v>
      </c>
      <c r="I145" s="198">
        <f>(I41+$I$56)/I93/$I$108</f>
        <v>0.25555555555555554</v>
      </c>
      <c r="J145" s="198">
        <f>(J41+$J$56)/J93/$J$108</f>
        <v>0.27160493827160498</v>
      </c>
      <c r="K145" s="195"/>
    </row>
    <row r="146" spans="1:11" ht="13.8" x14ac:dyDescent="0.25">
      <c r="A146" s="234"/>
      <c r="B146" s="236"/>
      <c r="C146" s="216" t="s">
        <v>95</v>
      </c>
      <c r="D146" s="195"/>
      <c r="E146" s="195"/>
      <c r="F146" s="195"/>
      <c r="G146" s="195"/>
      <c r="H146" s="198"/>
      <c r="I146" s="198"/>
      <c r="J146" s="198"/>
      <c r="K146" s="195"/>
    </row>
    <row r="147" spans="1:11" ht="27.6" x14ac:dyDescent="0.25">
      <c r="A147" s="234"/>
      <c r="B147" s="236"/>
      <c r="C147" s="216" t="s">
        <v>96</v>
      </c>
      <c r="D147" s="195">
        <f>(D43+$D$56)/D95/$D$108</f>
        <v>0.25</v>
      </c>
      <c r="E147" s="195">
        <f>(E43+$E$56)/E95/$E$108</f>
        <v>0.34888888888888886</v>
      </c>
      <c r="F147" s="195">
        <f>(F43+$F$56)/F95/$F$108</f>
        <v>0.37777777777777777</v>
      </c>
      <c r="G147" s="195"/>
      <c r="H147" s="198">
        <f>(H43+$H$56)/H95/$H$108</f>
        <v>0.3611111111111111</v>
      </c>
      <c r="I147" s="198">
        <f>(I43+$I$56)/I95/$I$108</f>
        <v>0.45999999999999996</v>
      </c>
      <c r="J147" s="198">
        <f>(J43+$J$56)/J95/$J$108</f>
        <v>0.48888888888888893</v>
      </c>
      <c r="K147" s="195"/>
    </row>
    <row r="148" spans="1:11" ht="13.8" x14ac:dyDescent="0.25">
      <c r="A148" s="234"/>
      <c r="B148" s="236"/>
      <c r="C148" s="216" t="s">
        <v>97</v>
      </c>
      <c r="D148" s="195"/>
      <c r="E148" s="195"/>
      <c r="F148" s="195"/>
      <c r="G148" s="195"/>
      <c r="H148" s="198"/>
      <c r="I148" s="198"/>
      <c r="J148" s="198"/>
      <c r="K148" s="195"/>
    </row>
    <row r="149" spans="1:11" ht="27.6" x14ac:dyDescent="0.25">
      <c r="A149" s="234"/>
      <c r="B149" s="236"/>
      <c r="C149" s="216" t="s">
        <v>98</v>
      </c>
      <c r="D149" s="195">
        <f>(D45+$D$56)/D97/$D$108</f>
        <v>0.1388888888888889</v>
      </c>
      <c r="E149" s="195">
        <f>(E45+$E$56)/E97/$E$108</f>
        <v>0.19382716049382717</v>
      </c>
      <c r="F149" s="195">
        <f>(F45+$F$56)/F97/$F$108</f>
        <v>0.20987654320987653</v>
      </c>
      <c r="G149" s="195"/>
      <c r="H149" s="198">
        <f>(H45+$H$56)/H97/$H$108</f>
        <v>0.20061728395061729</v>
      </c>
      <c r="I149" s="198">
        <f>(I45+$I$56)/I97/$I$108</f>
        <v>0.25555555555555554</v>
      </c>
      <c r="J149" s="198">
        <f>(J45+$J$56)/J97/$J$108</f>
        <v>0.27160493827160498</v>
      </c>
      <c r="K149" s="195"/>
    </row>
    <row r="150" spans="1:11" ht="27.6" x14ac:dyDescent="0.25">
      <c r="A150" s="234"/>
      <c r="B150" s="236"/>
      <c r="C150" s="216" t="s">
        <v>99</v>
      </c>
      <c r="D150" s="195">
        <f>(D46+$D$56)/D98/$D$108</f>
        <v>0.10416666666666667</v>
      </c>
      <c r="E150" s="195">
        <f>(E46+$E$56)/E98/$E$108</f>
        <v>0.14537037037037037</v>
      </c>
      <c r="F150" s="195">
        <f>(F46+$F$56)/F98/$F$108</f>
        <v>0.15740740740740741</v>
      </c>
      <c r="G150" s="195"/>
      <c r="H150" s="198">
        <f>(H46+$H$56)/H98/$H$108</f>
        <v>0.15046296296296297</v>
      </c>
      <c r="I150" s="198">
        <f>(I46+$I$56)/I98/$I$108</f>
        <v>0.19166666666666665</v>
      </c>
      <c r="J150" s="198">
        <f>(J46+$J$56)/J98/$J$108</f>
        <v>0.20370370370370369</v>
      </c>
      <c r="K150" s="195"/>
    </row>
    <row r="151" spans="1:11" ht="13.95" customHeight="1" x14ac:dyDescent="0.25">
      <c r="A151" s="234"/>
      <c r="B151" s="236" t="s">
        <v>102</v>
      </c>
      <c r="C151" s="216" t="s">
        <v>91</v>
      </c>
      <c r="D151" s="195">
        <f>(D47+$D$56)/D99/$D$108</f>
        <v>0.25</v>
      </c>
      <c r="E151" s="195">
        <f>(E47+$E$56)/E99/$E$108</f>
        <v>0.34888888888888886</v>
      </c>
      <c r="F151" s="195">
        <f>(F47+$F$56)/F99/$F$108</f>
        <v>0.37777777777777777</v>
      </c>
      <c r="G151" s="195"/>
      <c r="H151" s="198">
        <f>(H47+$H$56)/H99/$H$108</f>
        <v>0.3611111111111111</v>
      </c>
      <c r="I151" s="198">
        <f>(I47+$I$56)/I99/$I$108</f>
        <v>0.45999999999999996</v>
      </c>
      <c r="J151" s="198">
        <f>(J47+$J$56)/J99/$J$108</f>
        <v>0.48888888888888893</v>
      </c>
      <c r="K151" s="195"/>
    </row>
    <row r="152" spans="1:11" ht="13.8" x14ac:dyDescent="0.25">
      <c r="A152" s="234"/>
      <c r="B152" s="236"/>
      <c r="C152" s="216" t="s">
        <v>92</v>
      </c>
      <c r="D152" s="195"/>
      <c r="E152" s="195"/>
      <c r="F152" s="195"/>
      <c r="G152" s="195"/>
      <c r="H152" s="198"/>
      <c r="I152" s="198"/>
      <c r="J152" s="198"/>
      <c r="K152" s="195"/>
    </row>
    <row r="153" spans="1:11" ht="13.8" x14ac:dyDescent="0.25">
      <c r="A153" s="234"/>
      <c r="B153" s="236"/>
      <c r="C153" s="216" t="s">
        <v>93</v>
      </c>
      <c r="D153" s="195">
        <f>(D49+$D$56)/D101/$D$108</f>
        <v>0.25</v>
      </c>
      <c r="E153" s="195">
        <f>(E49+$E$56)/E101/$E$108</f>
        <v>0.34888888888888886</v>
      </c>
      <c r="F153" s="195">
        <f>(F49+$F$56)/F101/$F$108</f>
        <v>0.37777777777777777</v>
      </c>
      <c r="G153" s="195"/>
      <c r="H153" s="198">
        <f>(H49+$H$56)/H101/$H$108</f>
        <v>0.3611111111111111</v>
      </c>
      <c r="I153" s="198">
        <f>(I49+$I$56)/I101/$I$108</f>
        <v>0.45999999999999996</v>
      </c>
      <c r="J153" s="198">
        <f>(J49+$J$56)/J101/$J$108</f>
        <v>0.48888888888888893</v>
      </c>
      <c r="K153" s="195"/>
    </row>
    <row r="154" spans="1:11" ht="13.8" x14ac:dyDescent="0.25">
      <c r="A154" s="234"/>
      <c r="B154" s="236"/>
      <c r="C154" s="216" t="s">
        <v>94</v>
      </c>
      <c r="D154" s="195"/>
      <c r="E154" s="195"/>
      <c r="F154" s="195"/>
      <c r="G154" s="195"/>
      <c r="H154" s="198"/>
      <c r="I154" s="198"/>
      <c r="J154" s="198"/>
      <c r="K154" s="195"/>
    </row>
    <row r="155" spans="1:11" ht="13.8" x14ac:dyDescent="0.25">
      <c r="A155" s="234"/>
      <c r="B155" s="236"/>
      <c r="C155" s="216" t="s">
        <v>95</v>
      </c>
      <c r="D155" s="195"/>
      <c r="E155" s="195"/>
      <c r="F155" s="195"/>
      <c r="G155" s="195"/>
      <c r="H155" s="198"/>
      <c r="I155" s="198"/>
      <c r="J155" s="198"/>
      <c r="K155" s="195"/>
    </row>
    <row r="156" spans="1:11" ht="27.6" x14ac:dyDescent="0.25">
      <c r="A156" s="234"/>
      <c r="B156" s="236"/>
      <c r="C156" s="216" t="s">
        <v>96</v>
      </c>
      <c r="D156" s="195">
        <f>(D52+$D$56)/D104/$D$108</f>
        <v>0.25</v>
      </c>
      <c r="E156" s="195">
        <f>(E52+$E$56)/E104/$E$108</f>
        <v>0.34888888888888886</v>
      </c>
      <c r="F156" s="195">
        <f>(F52+$F$56)/F104/$F$108</f>
        <v>0.37777777777777777</v>
      </c>
      <c r="G156" s="195"/>
      <c r="H156" s="198">
        <f>(H52+$H$56)/H104/$H$108</f>
        <v>0.3611111111111111</v>
      </c>
      <c r="I156" s="198">
        <f>(I52+$I$56)/I104/$I$108</f>
        <v>0.45999999999999996</v>
      </c>
      <c r="J156" s="198">
        <f>(J52+$J$56)/J104/$J$108</f>
        <v>0.48888888888888893</v>
      </c>
      <c r="K156" s="195"/>
    </row>
    <row r="157" spans="1:11" ht="13.8" x14ac:dyDescent="0.25">
      <c r="A157" s="234"/>
      <c r="B157" s="236"/>
      <c r="C157" s="216" t="s">
        <v>97</v>
      </c>
      <c r="D157" s="195"/>
      <c r="E157" s="195"/>
      <c r="F157" s="195"/>
      <c r="G157" s="195"/>
      <c r="H157" s="198"/>
      <c r="I157" s="198"/>
      <c r="J157" s="198"/>
      <c r="K157" s="195"/>
    </row>
    <row r="158" spans="1:11" ht="27.6" x14ac:dyDescent="0.25">
      <c r="A158" s="234"/>
      <c r="B158" s="236"/>
      <c r="C158" s="216" t="s">
        <v>98</v>
      </c>
      <c r="D158" s="195">
        <f>(D54+$D$56)/D106/$D$108</f>
        <v>0.25</v>
      </c>
      <c r="E158" s="195">
        <f>(E54+$E$56)/E106/$E$108</f>
        <v>0.34888888888888886</v>
      </c>
      <c r="F158" s="195">
        <f>(F54+$F$56)/F106/$F$108</f>
        <v>0.37777777777777777</v>
      </c>
      <c r="G158" s="195"/>
      <c r="H158" s="198">
        <f>(H54+$H$56)/H106/$H$108</f>
        <v>0.3611111111111111</v>
      </c>
      <c r="I158" s="198">
        <f>(I54+$I$56)/I106/$I$108</f>
        <v>0.45999999999999996</v>
      </c>
      <c r="J158" s="198">
        <f>(J54+$J$56)/J106/$J$108</f>
        <v>0.48888888888888893</v>
      </c>
      <c r="K158" s="195"/>
    </row>
    <row r="159" spans="1:11" ht="27.6" x14ac:dyDescent="0.25">
      <c r="A159" s="234"/>
      <c r="B159" s="236"/>
      <c r="C159" s="216" t="s">
        <v>99</v>
      </c>
      <c r="D159" s="195">
        <f>(D55+$D$56)/D107/$D$108</f>
        <v>0.25</v>
      </c>
      <c r="E159" s="195">
        <f>(E55+$E$56)/E107/$E$108</f>
        <v>0.34888888888888886</v>
      </c>
      <c r="F159" s="195">
        <f>(F55+$F$56)/F107/$F$108</f>
        <v>0.37777777777777777</v>
      </c>
      <c r="G159" s="195"/>
      <c r="H159" s="198">
        <f>(H55+$H$56)/H107/$H$108</f>
        <v>0.3611111111111111</v>
      </c>
      <c r="I159" s="198">
        <f>(I55+$I$56)/I107/$I$108</f>
        <v>0.45999999999999996</v>
      </c>
      <c r="J159" s="198">
        <f>(J55+$J$56)/J107/$J$108</f>
        <v>0.48888888888888893</v>
      </c>
      <c r="K159" s="195"/>
    </row>
    <row r="160" spans="1:11" ht="13.2" customHeight="1" x14ac:dyDescent="0.25">
      <c r="A160" s="234" t="s">
        <v>108</v>
      </c>
      <c r="B160" s="233" t="s">
        <v>104</v>
      </c>
      <c r="C160" s="233"/>
      <c r="D160" s="199">
        <f t="shared" ref="D160:F174" si="66">H160</f>
        <v>1.002</v>
      </c>
      <c r="E160" s="199">
        <f t="shared" si="66"/>
        <v>1.1299999999999999</v>
      </c>
      <c r="F160" s="199">
        <f t="shared" si="66"/>
        <v>1.35</v>
      </c>
      <c r="G160" s="200">
        <v>1.45</v>
      </c>
      <c r="H160" s="200">
        <v>1.002</v>
      </c>
      <c r="I160" s="200">
        <v>1.1299999999999999</v>
      </c>
      <c r="J160" s="200">
        <v>1.35</v>
      </c>
      <c r="K160" s="200">
        <v>1.45</v>
      </c>
    </row>
    <row r="161" spans="1:12" s="19" customFormat="1" ht="15.6" customHeight="1" x14ac:dyDescent="0.25">
      <c r="A161" s="234"/>
      <c r="B161" s="235" t="s">
        <v>76</v>
      </c>
      <c r="C161" s="235"/>
      <c r="D161" s="199">
        <f t="shared" si="66"/>
        <v>1.0069999999999999</v>
      </c>
      <c r="E161" s="199">
        <f t="shared" si="66"/>
        <v>1.135</v>
      </c>
      <c r="F161" s="199">
        <f t="shared" si="66"/>
        <v>1.5</v>
      </c>
      <c r="G161" s="200">
        <f>F161</f>
        <v>1.5</v>
      </c>
      <c r="H161" s="200">
        <v>1.0069999999999999</v>
      </c>
      <c r="I161" s="200">
        <v>1.135</v>
      </c>
      <c r="J161" s="200">
        <v>1.5</v>
      </c>
      <c r="K161" s="200">
        <f>J161</f>
        <v>1.5</v>
      </c>
    </row>
    <row r="162" spans="1:12" ht="13.2" customHeight="1" x14ac:dyDescent="0.25">
      <c r="A162" s="234"/>
      <c r="B162" s="233" t="s">
        <v>77</v>
      </c>
      <c r="C162" s="233"/>
      <c r="D162" s="199">
        <f t="shared" si="66"/>
        <v>1.002</v>
      </c>
      <c r="E162" s="199">
        <f t="shared" si="66"/>
        <v>1.1299999999999999</v>
      </c>
      <c r="F162" s="199">
        <f t="shared" si="66"/>
        <v>1.35</v>
      </c>
      <c r="G162" s="200">
        <v>1.45</v>
      </c>
      <c r="H162" s="200">
        <v>1.002</v>
      </c>
      <c r="I162" s="200">
        <v>1.1299999999999999</v>
      </c>
      <c r="J162" s="200">
        <v>1.35</v>
      </c>
      <c r="K162" s="200">
        <v>1.45</v>
      </c>
    </row>
    <row r="163" spans="1:12" ht="13.2" customHeight="1" x14ac:dyDescent="0.25">
      <c r="A163" s="234"/>
      <c r="B163" s="233" t="s">
        <v>78</v>
      </c>
      <c r="C163" s="233"/>
      <c r="D163" s="199">
        <f t="shared" si="66"/>
        <v>1.002</v>
      </c>
      <c r="E163" s="199">
        <f t="shared" si="66"/>
        <v>1.1299999999999999</v>
      </c>
      <c r="F163" s="199">
        <f t="shared" si="66"/>
        <v>1.35</v>
      </c>
      <c r="G163" s="200">
        <v>1.45</v>
      </c>
      <c r="H163" s="200">
        <v>1.002</v>
      </c>
      <c r="I163" s="200">
        <v>1.1299999999999999</v>
      </c>
      <c r="J163" s="200">
        <v>1.35</v>
      </c>
      <c r="K163" s="200">
        <v>1.45</v>
      </c>
      <c r="L163" s="115"/>
    </row>
    <row r="164" spans="1:12" ht="13.2" customHeight="1" x14ac:dyDescent="0.25">
      <c r="A164" s="234"/>
      <c r="B164" s="233" t="s">
        <v>79</v>
      </c>
      <c r="C164" s="233"/>
      <c r="D164" s="199">
        <f t="shared" si="66"/>
        <v>1.0009999999999999</v>
      </c>
      <c r="E164" s="199">
        <f t="shared" si="66"/>
        <v>1.1299999999999999</v>
      </c>
      <c r="F164" s="199">
        <f t="shared" si="66"/>
        <v>1.35</v>
      </c>
      <c r="G164" s="200">
        <v>1.45</v>
      </c>
      <c r="H164" s="200">
        <v>1.0009999999999999</v>
      </c>
      <c r="I164" s="200">
        <v>1.1299999999999999</v>
      </c>
      <c r="J164" s="200">
        <v>1.35</v>
      </c>
      <c r="K164" s="200">
        <v>1.45</v>
      </c>
      <c r="L164" s="115"/>
    </row>
    <row r="165" spans="1:12" ht="13.2" customHeight="1" x14ac:dyDescent="0.25">
      <c r="A165" s="234"/>
      <c r="B165" s="233" t="s">
        <v>80</v>
      </c>
      <c r="C165" s="233"/>
      <c r="D165" s="199">
        <f t="shared" si="66"/>
        <v>1</v>
      </c>
      <c r="E165" s="199">
        <f t="shared" si="66"/>
        <v>1.125</v>
      </c>
      <c r="F165" s="199">
        <f t="shared" si="66"/>
        <v>1.35</v>
      </c>
      <c r="G165" s="200">
        <v>1.45</v>
      </c>
      <c r="H165" s="200">
        <v>1</v>
      </c>
      <c r="I165" s="200">
        <v>1.125</v>
      </c>
      <c r="J165" s="200">
        <v>1.35</v>
      </c>
      <c r="K165" s="200">
        <v>1.45</v>
      </c>
      <c r="L165" s="115"/>
    </row>
    <row r="166" spans="1:12" ht="13.2" customHeight="1" x14ac:dyDescent="0.25">
      <c r="A166" s="234"/>
      <c r="B166" s="233" t="s">
        <v>81</v>
      </c>
      <c r="C166" s="233"/>
      <c r="D166" s="199">
        <f t="shared" si="66"/>
        <v>1.002</v>
      </c>
      <c r="E166" s="199">
        <f t="shared" si="66"/>
        <v>1.125</v>
      </c>
      <c r="F166" s="199">
        <f t="shared" si="66"/>
        <v>1.35</v>
      </c>
      <c r="G166" s="200">
        <v>1.45</v>
      </c>
      <c r="H166" s="200">
        <v>1.002</v>
      </c>
      <c r="I166" s="200">
        <v>1.125</v>
      </c>
      <c r="J166" s="200">
        <v>1.35</v>
      </c>
      <c r="K166" s="200">
        <v>1.45</v>
      </c>
      <c r="L166" s="115"/>
    </row>
    <row r="167" spans="1:12" ht="13.2" customHeight="1" x14ac:dyDescent="0.25">
      <c r="A167" s="234"/>
      <c r="B167" s="233" t="s">
        <v>82</v>
      </c>
      <c r="C167" s="233"/>
      <c r="D167" s="199">
        <f t="shared" si="66"/>
        <v>1</v>
      </c>
      <c r="E167" s="199">
        <f t="shared" si="66"/>
        <v>1.1100000000000001</v>
      </c>
      <c r="F167" s="199">
        <f t="shared" si="66"/>
        <v>1.35</v>
      </c>
      <c r="G167" s="200">
        <v>1.45</v>
      </c>
      <c r="H167" s="200">
        <v>1</v>
      </c>
      <c r="I167" s="200">
        <v>1.1100000000000001</v>
      </c>
      <c r="J167" s="200">
        <v>1.35</v>
      </c>
      <c r="K167" s="200">
        <v>1.45</v>
      </c>
      <c r="L167" s="115"/>
    </row>
    <row r="168" spans="1:12" ht="13.2" customHeight="1" x14ac:dyDescent="0.25">
      <c r="A168" s="234"/>
      <c r="B168" s="233" t="s">
        <v>83</v>
      </c>
      <c r="C168" s="233"/>
      <c r="D168" s="199">
        <f t="shared" si="66"/>
        <v>1</v>
      </c>
      <c r="E168" s="199">
        <f t="shared" si="66"/>
        <v>1.1100000000000001</v>
      </c>
      <c r="F168" s="199">
        <f t="shared" si="66"/>
        <v>1.35</v>
      </c>
      <c r="G168" s="200">
        <v>1.45</v>
      </c>
      <c r="H168" s="200">
        <v>1</v>
      </c>
      <c r="I168" s="200">
        <v>1.1100000000000001</v>
      </c>
      <c r="J168" s="200">
        <v>1.35</v>
      </c>
      <c r="K168" s="200">
        <v>1.45</v>
      </c>
      <c r="L168" s="115"/>
    </row>
    <row r="169" spans="1:12" ht="13.2" customHeight="1" x14ac:dyDescent="0.25">
      <c r="A169" s="234"/>
      <c r="B169" s="233" t="s">
        <v>84</v>
      </c>
      <c r="C169" s="233"/>
      <c r="D169" s="199">
        <f t="shared" si="66"/>
        <v>1</v>
      </c>
      <c r="E169" s="199">
        <f t="shared" si="66"/>
        <v>1.1100000000000001</v>
      </c>
      <c r="F169" s="199">
        <f t="shared" si="66"/>
        <v>1.35</v>
      </c>
      <c r="G169" s="200">
        <v>1.45</v>
      </c>
      <c r="H169" s="200">
        <v>1</v>
      </c>
      <c r="I169" s="200">
        <v>1.1100000000000001</v>
      </c>
      <c r="J169" s="200">
        <v>1.35</v>
      </c>
      <c r="K169" s="200">
        <v>1.45</v>
      </c>
      <c r="L169" s="115"/>
    </row>
    <row r="170" spans="1:12" ht="13.2" customHeight="1" x14ac:dyDescent="0.25">
      <c r="A170" s="234"/>
      <c r="B170" s="233" t="s">
        <v>85</v>
      </c>
      <c r="C170" s="233"/>
      <c r="D170" s="199">
        <f t="shared" si="66"/>
        <v>1</v>
      </c>
      <c r="E170" s="199">
        <f t="shared" si="66"/>
        <v>1.1100000000000001</v>
      </c>
      <c r="F170" s="199">
        <f t="shared" si="66"/>
        <v>1.35</v>
      </c>
      <c r="G170" s="200">
        <v>1.45</v>
      </c>
      <c r="H170" s="200">
        <v>1</v>
      </c>
      <c r="I170" s="200">
        <v>1.1100000000000001</v>
      </c>
      <c r="J170" s="200">
        <v>1.35</v>
      </c>
      <c r="K170" s="200">
        <v>1.45</v>
      </c>
      <c r="L170" s="115"/>
    </row>
    <row r="171" spans="1:12" ht="13.2" customHeight="1" x14ac:dyDescent="0.25">
      <c r="A171" s="234"/>
      <c r="B171" s="233" t="s">
        <v>86</v>
      </c>
      <c r="C171" s="233"/>
      <c r="D171" s="199">
        <f t="shared" si="66"/>
        <v>1</v>
      </c>
      <c r="E171" s="199">
        <f t="shared" si="66"/>
        <v>1</v>
      </c>
      <c r="F171" s="199">
        <f t="shared" si="66"/>
        <v>1</v>
      </c>
      <c r="G171" s="199"/>
      <c r="H171" s="200">
        <v>1</v>
      </c>
      <c r="I171" s="200">
        <v>1</v>
      </c>
      <c r="J171" s="200">
        <v>1</v>
      </c>
      <c r="K171" s="199"/>
    </row>
    <row r="172" spans="1:12" ht="13.2" customHeight="1" x14ac:dyDescent="0.25">
      <c r="A172" s="234"/>
      <c r="B172" s="233" t="s">
        <v>87</v>
      </c>
      <c r="C172" s="233"/>
      <c r="D172" s="199">
        <f t="shared" si="66"/>
        <v>1</v>
      </c>
      <c r="E172" s="199">
        <f t="shared" si="66"/>
        <v>1</v>
      </c>
      <c r="F172" s="199">
        <f t="shared" si="66"/>
        <v>1</v>
      </c>
      <c r="G172" s="199"/>
      <c r="H172" s="200">
        <v>1</v>
      </c>
      <c r="I172" s="200">
        <v>1</v>
      </c>
      <c r="J172" s="200">
        <v>1</v>
      </c>
      <c r="K172" s="199"/>
    </row>
    <row r="173" spans="1:12" s="19" customFormat="1" ht="13.2" customHeight="1" x14ac:dyDescent="0.25">
      <c r="A173" s="234"/>
      <c r="B173" s="233" t="s">
        <v>88</v>
      </c>
      <c r="C173" s="233"/>
      <c r="D173" s="199">
        <f t="shared" si="66"/>
        <v>1</v>
      </c>
      <c r="E173" s="199">
        <f t="shared" si="66"/>
        <v>1</v>
      </c>
      <c r="F173" s="199">
        <f t="shared" si="66"/>
        <v>1</v>
      </c>
      <c r="G173" s="199"/>
      <c r="H173" s="200">
        <v>1</v>
      </c>
      <c r="I173" s="200">
        <v>1</v>
      </c>
      <c r="J173" s="200">
        <v>1</v>
      </c>
      <c r="K173" s="199"/>
    </row>
    <row r="174" spans="1:12" ht="13.2" customHeight="1" x14ac:dyDescent="0.25">
      <c r="A174" s="234"/>
      <c r="B174" s="233" t="s">
        <v>89</v>
      </c>
      <c r="C174" s="233"/>
      <c r="D174" s="199">
        <f t="shared" si="66"/>
        <v>1</v>
      </c>
      <c r="E174" s="199">
        <f t="shared" si="66"/>
        <v>1</v>
      </c>
      <c r="F174" s="199">
        <f t="shared" si="66"/>
        <v>1</v>
      </c>
      <c r="G174" s="199"/>
      <c r="H174" s="200">
        <v>1</v>
      </c>
      <c r="I174" s="200">
        <v>1</v>
      </c>
      <c r="J174" s="200">
        <v>1</v>
      </c>
      <c r="K174" s="199"/>
    </row>
    <row r="175" spans="1:12" ht="13.95" customHeight="1" x14ac:dyDescent="0.25">
      <c r="A175" s="234"/>
      <c r="B175" s="236" t="s">
        <v>90</v>
      </c>
      <c r="C175" s="216" t="s">
        <v>91</v>
      </c>
      <c r="D175" s="199">
        <f>D160</f>
        <v>1.002</v>
      </c>
      <c r="E175" s="199">
        <f>E160</f>
        <v>1.1299999999999999</v>
      </c>
      <c r="F175" s="199">
        <f>F160</f>
        <v>1.35</v>
      </c>
      <c r="G175" s="199"/>
      <c r="H175" s="200">
        <f>H160</f>
        <v>1.002</v>
      </c>
      <c r="I175" s="200">
        <f>I160</f>
        <v>1.1299999999999999</v>
      </c>
      <c r="J175" s="200">
        <f>J160</f>
        <v>1.35</v>
      </c>
      <c r="K175" s="199"/>
    </row>
    <row r="176" spans="1:12" ht="13.8" x14ac:dyDescent="0.25">
      <c r="A176" s="234"/>
      <c r="B176" s="236"/>
      <c r="C176" s="216" t="s">
        <v>92</v>
      </c>
      <c r="D176" s="199">
        <f t="shared" ref="D176:F183" si="67">D175</f>
        <v>1.002</v>
      </c>
      <c r="E176" s="199">
        <f t="shared" si="67"/>
        <v>1.1299999999999999</v>
      </c>
      <c r="F176" s="199">
        <f t="shared" si="67"/>
        <v>1.35</v>
      </c>
      <c r="G176" s="199"/>
      <c r="H176" s="200">
        <f t="shared" ref="H176:J183" si="68">H175</f>
        <v>1.002</v>
      </c>
      <c r="I176" s="200">
        <f t="shared" si="68"/>
        <v>1.1299999999999999</v>
      </c>
      <c r="J176" s="200">
        <f t="shared" si="68"/>
        <v>1.35</v>
      </c>
      <c r="K176" s="199"/>
    </row>
    <row r="177" spans="1:11" ht="13.8" x14ac:dyDescent="0.25">
      <c r="A177" s="234"/>
      <c r="B177" s="236"/>
      <c r="C177" s="216" t="s">
        <v>93</v>
      </c>
      <c r="D177" s="199">
        <f t="shared" si="67"/>
        <v>1.002</v>
      </c>
      <c r="E177" s="199">
        <f t="shared" si="67"/>
        <v>1.1299999999999999</v>
      </c>
      <c r="F177" s="199">
        <f t="shared" si="67"/>
        <v>1.35</v>
      </c>
      <c r="G177" s="199"/>
      <c r="H177" s="200">
        <f t="shared" si="68"/>
        <v>1.002</v>
      </c>
      <c r="I177" s="200">
        <f t="shared" si="68"/>
        <v>1.1299999999999999</v>
      </c>
      <c r="J177" s="200">
        <f t="shared" si="68"/>
        <v>1.35</v>
      </c>
      <c r="K177" s="199"/>
    </row>
    <row r="178" spans="1:11" ht="13.8" x14ac:dyDescent="0.25">
      <c r="A178" s="234"/>
      <c r="B178" s="236"/>
      <c r="C178" s="216" t="s">
        <v>94</v>
      </c>
      <c r="D178" s="199">
        <f t="shared" si="67"/>
        <v>1.002</v>
      </c>
      <c r="E178" s="199">
        <f t="shared" si="67"/>
        <v>1.1299999999999999</v>
      </c>
      <c r="F178" s="199">
        <f t="shared" si="67"/>
        <v>1.35</v>
      </c>
      <c r="G178" s="199"/>
      <c r="H178" s="200">
        <f t="shared" si="68"/>
        <v>1.002</v>
      </c>
      <c r="I178" s="200">
        <f t="shared" si="68"/>
        <v>1.1299999999999999</v>
      </c>
      <c r="J178" s="200">
        <f t="shared" si="68"/>
        <v>1.35</v>
      </c>
      <c r="K178" s="199"/>
    </row>
    <row r="179" spans="1:11" ht="13.8" x14ac:dyDescent="0.25">
      <c r="A179" s="234"/>
      <c r="B179" s="236"/>
      <c r="C179" s="216" t="s">
        <v>95</v>
      </c>
      <c r="D179" s="199">
        <f t="shared" si="67"/>
        <v>1.002</v>
      </c>
      <c r="E179" s="199">
        <f t="shared" si="67"/>
        <v>1.1299999999999999</v>
      </c>
      <c r="F179" s="199">
        <f t="shared" si="67"/>
        <v>1.35</v>
      </c>
      <c r="G179" s="199"/>
      <c r="H179" s="200">
        <f t="shared" si="68"/>
        <v>1.002</v>
      </c>
      <c r="I179" s="200">
        <f t="shared" si="68"/>
        <v>1.1299999999999999</v>
      </c>
      <c r="J179" s="200">
        <f t="shared" si="68"/>
        <v>1.35</v>
      </c>
      <c r="K179" s="199"/>
    </row>
    <row r="180" spans="1:11" ht="27.6" x14ac:dyDescent="0.25">
      <c r="A180" s="234"/>
      <c r="B180" s="236"/>
      <c r="C180" s="216" t="s">
        <v>96</v>
      </c>
      <c r="D180" s="199">
        <f t="shared" si="67"/>
        <v>1.002</v>
      </c>
      <c r="E180" s="199">
        <f t="shared" si="67"/>
        <v>1.1299999999999999</v>
      </c>
      <c r="F180" s="199">
        <f t="shared" si="67"/>
        <v>1.35</v>
      </c>
      <c r="G180" s="199"/>
      <c r="H180" s="200">
        <f t="shared" si="68"/>
        <v>1.002</v>
      </c>
      <c r="I180" s="200">
        <f t="shared" si="68"/>
        <v>1.1299999999999999</v>
      </c>
      <c r="J180" s="200">
        <f t="shared" si="68"/>
        <v>1.35</v>
      </c>
      <c r="K180" s="199"/>
    </row>
    <row r="181" spans="1:11" ht="13.8" x14ac:dyDescent="0.25">
      <c r="A181" s="234"/>
      <c r="B181" s="236"/>
      <c r="C181" s="216" t="s">
        <v>97</v>
      </c>
      <c r="D181" s="199">
        <f t="shared" si="67"/>
        <v>1.002</v>
      </c>
      <c r="E181" s="199">
        <f t="shared" si="67"/>
        <v>1.1299999999999999</v>
      </c>
      <c r="F181" s="199">
        <f t="shared" si="67"/>
        <v>1.35</v>
      </c>
      <c r="G181" s="199"/>
      <c r="H181" s="200">
        <f t="shared" si="68"/>
        <v>1.002</v>
      </c>
      <c r="I181" s="200">
        <f t="shared" si="68"/>
        <v>1.1299999999999999</v>
      </c>
      <c r="J181" s="200">
        <f t="shared" si="68"/>
        <v>1.35</v>
      </c>
      <c r="K181" s="199"/>
    </row>
    <row r="182" spans="1:11" ht="27.6" x14ac:dyDescent="0.25">
      <c r="A182" s="234"/>
      <c r="B182" s="236"/>
      <c r="C182" s="216" t="s">
        <v>98</v>
      </c>
      <c r="D182" s="199">
        <f t="shared" si="67"/>
        <v>1.002</v>
      </c>
      <c r="E182" s="199">
        <f t="shared" si="67"/>
        <v>1.1299999999999999</v>
      </c>
      <c r="F182" s="199">
        <f t="shared" si="67"/>
        <v>1.35</v>
      </c>
      <c r="G182" s="199"/>
      <c r="H182" s="200">
        <f t="shared" si="68"/>
        <v>1.002</v>
      </c>
      <c r="I182" s="200">
        <f t="shared" si="68"/>
        <v>1.1299999999999999</v>
      </c>
      <c r="J182" s="200">
        <f t="shared" si="68"/>
        <v>1.35</v>
      </c>
      <c r="K182" s="199"/>
    </row>
    <row r="183" spans="1:11" ht="27.6" x14ac:dyDescent="0.25">
      <c r="A183" s="234"/>
      <c r="B183" s="236"/>
      <c r="C183" s="216" t="s">
        <v>99</v>
      </c>
      <c r="D183" s="199">
        <f t="shared" si="67"/>
        <v>1.002</v>
      </c>
      <c r="E183" s="199">
        <f t="shared" si="67"/>
        <v>1.1299999999999999</v>
      </c>
      <c r="F183" s="199">
        <f t="shared" si="67"/>
        <v>1.35</v>
      </c>
      <c r="G183" s="199"/>
      <c r="H183" s="200">
        <f t="shared" si="68"/>
        <v>1.002</v>
      </c>
      <c r="I183" s="200">
        <f t="shared" si="68"/>
        <v>1.1299999999999999</v>
      </c>
      <c r="J183" s="200">
        <f t="shared" si="68"/>
        <v>1.35</v>
      </c>
      <c r="K183" s="199"/>
    </row>
    <row r="184" spans="1:11" ht="13.95" customHeight="1" x14ac:dyDescent="0.25">
      <c r="A184" s="234"/>
      <c r="B184" s="236" t="s">
        <v>100</v>
      </c>
      <c r="C184" s="216" t="s">
        <v>91</v>
      </c>
      <c r="D184" s="199">
        <v>1.53</v>
      </c>
      <c r="E184" s="199">
        <v>1.53</v>
      </c>
      <c r="F184" s="199">
        <v>1.53</v>
      </c>
      <c r="G184" s="199"/>
      <c r="H184" s="200">
        <v>1.53</v>
      </c>
      <c r="I184" s="200">
        <v>1.53</v>
      </c>
      <c r="J184" s="200">
        <v>1.53</v>
      </c>
      <c r="K184" s="199"/>
    </row>
    <row r="185" spans="1:11" ht="13.8" x14ac:dyDescent="0.25">
      <c r="A185" s="234"/>
      <c r="B185" s="236"/>
      <c r="C185" s="216" t="s">
        <v>92</v>
      </c>
      <c r="D185" s="199">
        <v>1.53</v>
      </c>
      <c r="E185" s="199">
        <v>1.53</v>
      </c>
      <c r="F185" s="199">
        <v>1.53</v>
      </c>
      <c r="G185" s="199"/>
      <c r="H185" s="200">
        <v>1.53</v>
      </c>
      <c r="I185" s="200">
        <v>1.53</v>
      </c>
      <c r="J185" s="200">
        <v>1.53</v>
      </c>
      <c r="K185" s="199"/>
    </row>
    <row r="186" spans="1:11" ht="13.8" x14ac:dyDescent="0.25">
      <c r="A186" s="234"/>
      <c r="B186" s="236"/>
      <c r="C186" s="216" t="s">
        <v>93</v>
      </c>
      <c r="D186" s="199">
        <v>1.53</v>
      </c>
      <c r="E186" s="199">
        <v>1.53</v>
      </c>
      <c r="F186" s="199">
        <v>1.53</v>
      </c>
      <c r="G186" s="199"/>
      <c r="H186" s="200">
        <v>1.53</v>
      </c>
      <c r="I186" s="200">
        <v>1.53</v>
      </c>
      <c r="J186" s="200">
        <v>1.53</v>
      </c>
      <c r="K186" s="199"/>
    </row>
    <row r="187" spans="1:11" ht="13.8" x14ac:dyDescent="0.25">
      <c r="A187" s="234"/>
      <c r="B187" s="236"/>
      <c r="C187" s="216" t="s">
        <v>94</v>
      </c>
      <c r="D187" s="199">
        <v>1.53</v>
      </c>
      <c r="E187" s="199">
        <v>1.53</v>
      </c>
      <c r="F187" s="199">
        <v>1.53</v>
      </c>
      <c r="G187" s="199"/>
      <c r="H187" s="200">
        <v>1.53</v>
      </c>
      <c r="I187" s="200">
        <v>1.53</v>
      </c>
      <c r="J187" s="200">
        <v>1.53</v>
      </c>
      <c r="K187" s="199"/>
    </row>
    <row r="188" spans="1:11" ht="13.8" x14ac:dyDescent="0.25">
      <c r="A188" s="234"/>
      <c r="B188" s="236"/>
      <c r="C188" s="216" t="s">
        <v>95</v>
      </c>
      <c r="D188" s="199">
        <v>1.53</v>
      </c>
      <c r="E188" s="199">
        <v>1.53</v>
      </c>
      <c r="F188" s="199">
        <v>1.53</v>
      </c>
      <c r="G188" s="199"/>
      <c r="H188" s="200">
        <v>1.53</v>
      </c>
      <c r="I188" s="200">
        <v>1.53</v>
      </c>
      <c r="J188" s="200">
        <v>1.53</v>
      </c>
      <c r="K188" s="199"/>
    </row>
    <row r="189" spans="1:11" ht="27.6" x14ac:dyDescent="0.25">
      <c r="A189" s="234"/>
      <c r="B189" s="236"/>
      <c r="C189" s="216" t="s">
        <v>96</v>
      </c>
      <c r="D189" s="199">
        <v>1.53</v>
      </c>
      <c r="E189" s="199">
        <v>1.53</v>
      </c>
      <c r="F189" s="199">
        <v>1.53</v>
      </c>
      <c r="G189" s="199"/>
      <c r="H189" s="200">
        <v>1.53</v>
      </c>
      <c r="I189" s="200">
        <v>1.53</v>
      </c>
      <c r="J189" s="200">
        <v>1.53</v>
      </c>
      <c r="K189" s="199"/>
    </row>
    <row r="190" spans="1:11" ht="13.8" x14ac:dyDescent="0.25">
      <c r="A190" s="234"/>
      <c r="B190" s="236"/>
      <c r="C190" s="216" t="s">
        <v>97</v>
      </c>
      <c r="D190" s="199">
        <v>1.53</v>
      </c>
      <c r="E190" s="199">
        <v>1.53</v>
      </c>
      <c r="F190" s="199">
        <v>1.53</v>
      </c>
      <c r="G190" s="199"/>
      <c r="H190" s="200">
        <v>1.53</v>
      </c>
      <c r="I190" s="200">
        <v>1.53</v>
      </c>
      <c r="J190" s="200">
        <v>1.53</v>
      </c>
      <c r="K190" s="199"/>
    </row>
    <row r="191" spans="1:11" ht="27.6" x14ac:dyDescent="0.25">
      <c r="A191" s="234"/>
      <c r="B191" s="236"/>
      <c r="C191" s="216" t="s">
        <v>98</v>
      </c>
      <c r="D191" s="199">
        <v>1.53</v>
      </c>
      <c r="E191" s="199">
        <v>1.53</v>
      </c>
      <c r="F191" s="199">
        <v>1.53</v>
      </c>
      <c r="G191" s="199"/>
      <c r="H191" s="200">
        <v>1.53</v>
      </c>
      <c r="I191" s="200">
        <v>1.53</v>
      </c>
      <c r="J191" s="200">
        <v>1.53</v>
      </c>
      <c r="K191" s="199"/>
    </row>
    <row r="192" spans="1:11" ht="27.6" x14ac:dyDescent="0.25">
      <c r="A192" s="234"/>
      <c r="B192" s="236"/>
      <c r="C192" s="216" t="s">
        <v>99</v>
      </c>
      <c r="D192" s="199">
        <v>1.53</v>
      </c>
      <c r="E192" s="199">
        <v>1.53</v>
      </c>
      <c r="F192" s="199">
        <v>1.53</v>
      </c>
      <c r="G192" s="199"/>
      <c r="H192" s="200">
        <v>1.53</v>
      </c>
      <c r="I192" s="200">
        <v>1.53</v>
      </c>
      <c r="J192" s="200">
        <v>1.53</v>
      </c>
      <c r="K192" s="199"/>
    </row>
    <row r="193" spans="1:11" ht="13.95" customHeight="1" x14ac:dyDescent="0.25">
      <c r="A193" s="234"/>
      <c r="B193" s="236" t="s">
        <v>101</v>
      </c>
      <c r="C193" s="216" t="s">
        <v>91</v>
      </c>
      <c r="D193" s="199">
        <v>1.53</v>
      </c>
      <c r="E193" s="199">
        <v>1.53</v>
      </c>
      <c r="F193" s="199">
        <v>1.53</v>
      </c>
      <c r="G193" s="199"/>
      <c r="H193" s="200">
        <v>1.53</v>
      </c>
      <c r="I193" s="200">
        <v>1.53</v>
      </c>
      <c r="J193" s="200">
        <v>1.53</v>
      </c>
      <c r="K193" s="199"/>
    </row>
    <row r="194" spans="1:11" ht="13.8" x14ac:dyDescent="0.25">
      <c r="A194" s="234"/>
      <c r="B194" s="236"/>
      <c r="C194" s="216" t="s">
        <v>92</v>
      </c>
      <c r="D194" s="199">
        <v>1.53</v>
      </c>
      <c r="E194" s="199">
        <v>1.53</v>
      </c>
      <c r="F194" s="199">
        <v>1.53</v>
      </c>
      <c r="G194" s="199"/>
      <c r="H194" s="200">
        <v>1.53</v>
      </c>
      <c r="I194" s="200">
        <v>1.53</v>
      </c>
      <c r="J194" s="200">
        <v>1.53</v>
      </c>
      <c r="K194" s="199"/>
    </row>
    <row r="195" spans="1:11" ht="13.8" x14ac:dyDescent="0.25">
      <c r="A195" s="234"/>
      <c r="B195" s="236"/>
      <c r="C195" s="216" t="s">
        <v>93</v>
      </c>
      <c r="D195" s="199">
        <v>1.53</v>
      </c>
      <c r="E195" s="199">
        <v>1.53</v>
      </c>
      <c r="F195" s="199">
        <v>1.53</v>
      </c>
      <c r="G195" s="199"/>
      <c r="H195" s="200">
        <v>1.53</v>
      </c>
      <c r="I195" s="200">
        <v>1.53</v>
      </c>
      <c r="J195" s="200">
        <v>1.53</v>
      </c>
      <c r="K195" s="199"/>
    </row>
    <row r="196" spans="1:11" ht="13.8" x14ac:dyDescent="0.25">
      <c r="A196" s="234"/>
      <c r="B196" s="236"/>
      <c r="C196" s="216" t="s">
        <v>94</v>
      </c>
      <c r="D196" s="199">
        <v>1.53</v>
      </c>
      <c r="E196" s="199">
        <v>1.53</v>
      </c>
      <c r="F196" s="199">
        <v>1.53</v>
      </c>
      <c r="G196" s="199"/>
      <c r="H196" s="200">
        <v>1.53</v>
      </c>
      <c r="I196" s="200">
        <v>1.53</v>
      </c>
      <c r="J196" s="200">
        <v>1.53</v>
      </c>
      <c r="K196" s="199"/>
    </row>
    <row r="197" spans="1:11" ht="13.8" x14ac:dyDescent="0.25">
      <c r="A197" s="234"/>
      <c r="B197" s="236"/>
      <c r="C197" s="216" t="s">
        <v>95</v>
      </c>
      <c r="D197" s="199">
        <v>1.53</v>
      </c>
      <c r="E197" s="199">
        <v>1.53</v>
      </c>
      <c r="F197" s="199">
        <v>1.53</v>
      </c>
      <c r="G197" s="199"/>
      <c r="H197" s="200">
        <v>1.53</v>
      </c>
      <c r="I197" s="200">
        <v>1.53</v>
      </c>
      <c r="J197" s="200">
        <v>1.53</v>
      </c>
      <c r="K197" s="199"/>
    </row>
    <row r="198" spans="1:11" ht="27.6" x14ac:dyDescent="0.25">
      <c r="A198" s="234"/>
      <c r="B198" s="236"/>
      <c r="C198" s="216" t="s">
        <v>96</v>
      </c>
      <c r="D198" s="199">
        <v>1.53</v>
      </c>
      <c r="E198" s="199">
        <v>1.53</v>
      </c>
      <c r="F198" s="199">
        <v>1.53</v>
      </c>
      <c r="G198" s="199"/>
      <c r="H198" s="200">
        <v>1.53</v>
      </c>
      <c r="I198" s="200">
        <v>1.53</v>
      </c>
      <c r="J198" s="200">
        <v>1.53</v>
      </c>
      <c r="K198" s="199"/>
    </row>
    <row r="199" spans="1:11" ht="13.8" x14ac:dyDescent="0.25">
      <c r="A199" s="234"/>
      <c r="B199" s="236"/>
      <c r="C199" s="216" t="s">
        <v>97</v>
      </c>
      <c r="D199" s="199">
        <v>1.53</v>
      </c>
      <c r="E199" s="199">
        <v>1.53</v>
      </c>
      <c r="F199" s="199">
        <v>1.53</v>
      </c>
      <c r="G199" s="199"/>
      <c r="H199" s="200">
        <v>1.53</v>
      </c>
      <c r="I199" s="200">
        <v>1.53</v>
      </c>
      <c r="J199" s="200">
        <v>1.53</v>
      </c>
      <c r="K199" s="199"/>
    </row>
    <row r="200" spans="1:11" ht="27.6" x14ac:dyDescent="0.25">
      <c r="A200" s="234"/>
      <c r="B200" s="236"/>
      <c r="C200" s="216" t="s">
        <v>98</v>
      </c>
      <c r="D200" s="199">
        <v>1.53</v>
      </c>
      <c r="E200" s="199">
        <v>1.53</v>
      </c>
      <c r="F200" s="199">
        <v>1.53</v>
      </c>
      <c r="G200" s="199"/>
      <c r="H200" s="200">
        <v>1.53</v>
      </c>
      <c r="I200" s="200">
        <v>1.53</v>
      </c>
      <c r="J200" s="200">
        <v>1.53</v>
      </c>
      <c r="K200" s="199"/>
    </row>
    <row r="201" spans="1:11" ht="27.6" x14ac:dyDescent="0.25">
      <c r="A201" s="234"/>
      <c r="B201" s="236"/>
      <c r="C201" s="216" t="s">
        <v>99</v>
      </c>
      <c r="D201" s="199">
        <v>1.53</v>
      </c>
      <c r="E201" s="199">
        <v>1.53</v>
      </c>
      <c r="F201" s="199">
        <v>1.53</v>
      </c>
      <c r="G201" s="199"/>
      <c r="H201" s="200">
        <v>1.53</v>
      </c>
      <c r="I201" s="200">
        <v>1.53</v>
      </c>
      <c r="J201" s="200">
        <v>1.53</v>
      </c>
      <c r="K201" s="199"/>
    </row>
    <row r="202" spans="1:11" ht="13.95" customHeight="1" x14ac:dyDescent="0.25">
      <c r="A202" s="234"/>
      <c r="B202" s="236" t="s">
        <v>102</v>
      </c>
      <c r="C202" s="216" t="s">
        <v>91</v>
      </c>
      <c r="D202" s="199">
        <v>1.53</v>
      </c>
      <c r="E202" s="199">
        <v>1.53</v>
      </c>
      <c r="F202" s="199">
        <v>1.53</v>
      </c>
      <c r="G202" s="199"/>
      <c r="H202" s="200">
        <v>1.53</v>
      </c>
      <c r="I202" s="200">
        <v>1.53</v>
      </c>
      <c r="J202" s="200">
        <v>1.53</v>
      </c>
      <c r="K202" s="199"/>
    </row>
    <row r="203" spans="1:11" ht="13.8" x14ac:dyDescent="0.25">
      <c r="A203" s="234"/>
      <c r="B203" s="236"/>
      <c r="C203" s="216" t="s">
        <v>92</v>
      </c>
      <c r="D203" s="199">
        <v>1.53</v>
      </c>
      <c r="E203" s="199">
        <v>1.53</v>
      </c>
      <c r="F203" s="199">
        <v>1.53</v>
      </c>
      <c r="G203" s="199"/>
      <c r="H203" s="200">
        <v>1.53</v>
      </c>
      <c r="I203" s="200">
        <v>1.53</v>
      </c>
      <c r="J203" s="200">
        <v>1.53</v>
      </c>
      <c r="K203" s="199"/>
    </row>
    <row r="204" spans="1:11" ht="13.8" x14ac:dyDescent="0.25">
      <c r="A204" s="234"/>
      <c r="B204" s="236"/>
      <c r="C204" s="216" t="s">
        <v>93</v>
      </c>
      <c r="D204" s="199">
        <v>1.53</v>
      </c>
      <c r="E204" s="199">
        <v>1.53</v>
      </c>
      <c r="F204" s="199">
        <v>1.53</v>
      </c>
      <c r="G204" s="199"/>
      <c r="H204" s="200">
        <v>1.53</v>
      </c>
      <c r="I204" s="200">
        <v>1.53</v>
      </c>
      <c r="J204" s="200">
        <v>1.53</v>
      </c>
      <c r="K204" s="199"/>
    </row>
    <row r="205" spans="1:11" ht="13.8" x14ac:dyDescent="0.25">
      <c r="A205" s="234"/>
      <c r="B205" s="236"/>
      <c r="C205" s="216" t="s">
        <v>94</v>
      </c>
      <c r="D205" s="199">
        <v>1.53</v>
      </c>
      <c r="E205" s="199">
        <v>1.53</v>
      </c>
      <c r="F205" s="199">
        <v>1.53</v>
      </c>
      <c r="G205" s="199"/>
      <c r="H205" s="200">
        <v>1.53</v>
      </c>
      <c r="I205" s="200">
        <v>1.53</v>
      </c>
      <c r="J205" s="200">
        <v>1.53</v>
      </c>
      <c r="K205" s="199"/>
    </row>
    <row r="206" spans="1:11" ht="13.8" x14ac:dyDescent="0.25">
      <c r="A206" s="234"/>
      <c r="B206" s="236"/>
      <c r="C206" s="216" t="s">
        <v>95</v>
      </c>
      <c r="D206" s="199">
        <v>1.53</v>
      </c>
      <c r="E206" s="199">
        <v>1.53</v>
      </c>
      <c r="F206" s="199">
        <v>1.53</v>
      </c>
      <c r="G206" s="199"/>
      <c r="H206" s="200">
        <v>1.53</v>
      </c>
      <c r="I206" s="200">
        <v>1.53</v>
      </c>
      <c r="J206" s="200">
        <v>1.53</v>
      </c>
      <c r="K206" s="199"/>
    </row>
    <row r="207" spans="1:11" ht="27.6" x14ac:dyDescent="0.25">
      <c r="A207" s="234"/>
      <c r="B207" s="236"/>
      <c r="C207" s="216" t="s">
        <v>96</v>
      </c>
      <c r="D207" s="199">
        <v>1.53</v>
      </c>
      <c r="E207" s="199">
        <v>1.53</v>
      </c>
      <c r="F207" s="199">
        <v>1.53</v>
      </c>
      <c r="G207" s="199"/>
      <c r="H207" s="200">
        <v>1.53</v>
      </c>
      <c r="I207" s="200">
        <v>1.53</v>
      </c>
      <c r="J207" s="200">
        <v>1.53</v>
      </c>
      <c r="K207" s="199"/>
    </row>
    <row r="208" spans="1:11" ht="13.8" x14ac:dyDescent="0.25">
      <c r="A208" s="234"/>
      <c r="B208" s="236"/>
      <c r="C208" s="216" t="s">
        <v>97</v>
      </c>
      <c r="D208" s="199">
        <v>1.53</v>
      </c>
      <c r="E208" s="199">
        <v>1.53</v>
      </c>
      <c r="F208" s="199">
        <v>1.53</v>
      </c>
      <c r="G208" s="199"/>
      <c r="H208" s="200">
        <v>1.53</v>
      </c>
      <c r="I208" s="200">
        <v>1.53</v>
      </c>
      <c r="J208" s="200">
        <v>1.53</v>
      </c>
      <c r="K208" s="199"/>
    </row>
    <row r="209" spans="1:11" ht="27.6" x14ac:dyDescent="0.25">
      <c r="A209" s="234"/>
      <c r="B209" s="236"/>
      <c r="C209" s="216" t="s">
        <v>98</v>
      </c>
      <c r="D209" s="199">
        <v>1.53</v>
      </c>
      <c r="E209" s="199">
        <v>1.53</v>
      </c>
      <c r="F209" s="199">
        <v>1.53</v>
      </c>
      <c r="G209" s="199"/>
      <c r="H209" s="200">
        <v>1.53</v>
      </c>
      <c r="I209" s="200">
        <v>1.53</v>
      </c>
      <c r="J209" s="200">
        <v>1.53</v>
      </c>
      <c r="K209" s="199"/>
    </row>
    <row r="210" spans="1:11" ht="27.6" x14ac:dyDescent="0.25">
      <c r="A210" s="234"/>
      <c r="B210" s="236"/>
      <c r="C210" s="216" t="s">
        <v>99</v>
      </c>
      <c r="D210" s="199">
        <v>1.53</v>
      </c>
      <c r="E210" s="199">
        <v>1.53</v>
      </c>
      <c r="F210" s="199">
        <v>1.53</v>
      </c>
      <c r="G210" s="199"/>
      <c r="H210" s="200">
        <v>1.53</v>
      </c>
      <c r="I210" s="200">
        <v>1.53</v>
      </c>
      <c r="J210" s="200">
        <v>1.53</v>
      </c>
      <c r="K210" s="199"/>
    </row>
    <row r="211" spans="1:11" ht="13.2" customHeight="1" x14ac:dyDescent="0.25">
      <c r="A211" s="234" t="s">
        <v>109</v>
      </c>
      <c r="B211" s="233" t="s">
        <v>104</v>
      </c>
      <c r="C211" s="233"/>
      <c r="D211" s="201">
        <f>'Исходные для нормативов'!C75</f>
        <v>0.03</v>
      </c>
      <c r="E211" s="201">
        <f>'Исходные для нормативов'!D75</f>
        <v>0.03</v>
      </c>
      <c r="F211" s="201">
        <f>'Исходные для нормативов'!E75</f>
        <v>0.03</v>
      </c>
      <c r="G211" s="199">
        <f t="shared" ref="G211:G221" si="69">F211</f>
        <v>0.03</v>
      </c>
      <c r="H211" s="202">
        <f t="shared" ref="H211:J261" si="70">D211</f>
        <v>0.03</v>
      </c>
      <c r="I211" s="202">
        <f t="shared" si="70"/>
        <v>0.03</v>
      </c>
      <c r="J211" s="202">
        <f t="shared" si="70"/>
        <v>0.03</v>
      </c>
      <c r="K211" s="199">
        <f t="shared" ref="K211:K221" si="71">J211</f>
        <v>0.03</v>
      </c>
    </row>
    <row r="212" spans="1:11" ht="25.95" customHeight="1" x14ac:dyDescent="0.25">
      <c r="A212" s="234"/>
      <c r="B212" s="235" t="s">
        <v>107</v>
      </c>
      <c r="C212" s="235"/>
      <c r="D212" s="201">
        <f>'Исходные для нормативов'!C77+'Исходные для нормативов'!C75</f>
        <v>0.15</v>
      </c>
      <c r="E212" s="201">
        <f>'Исходные для нормативов'!D77+'Исходные для нормативов'!D75</f>
        <v>0.15</v>
      </c>
      <c r="F212" s="201">
        <f>'Исходные для нормативов'!E77+'Исходные для нормативов'!E75</f>
        <v>0.15</v>
      </c>
      <c r="G212" s="199">
        <f t="shared" si="69"/>
        <v>0.15</v>
      </c>
      <c r="H212" s="202">
        <f t="shared" si="70"/>
        <v>0.15</v>
      </c>
      <c r="I212" s="202">
        <f t="shared" si="70"/>
        <v>0.15</v>
      </c>
      <c r="J212" s="202">
        <f t="shared" si="70"/>
        <v>0.15</v>
      </c>
      <c r="K212" s="199">
        <f t="shared" si="71"/>
        <v>0.15</v>
      </c>
    </row>
    <row r="213" spans="1:11" ht="13.2" customHeight="1" x14ac:dyDescent="0.25">
      <c r="A213" s="234"/>
      <c r="B213" s="233" t="s">
        <v>77</v>
      </c>
      <c r="C213" s="233"/>
      <c r="D213" s="201">
        <f>'Исходные для нормативов'!C75</f>
        <v>0.03</v>
      </c>
      <c r="E213" s="201">
        <f>'Исходные для нормативов'!D75</f>
        <v>0.03</v>
      </c>
      <c r="F213" s="201">
        <f>'Исходные для нормативов'!E75</f>
        <v>0.03</v>
      </c>
      <c r="G213" s="201">
        <f t="shared" si="69"/>
        <v>0.03</v>
      </c>
      <c r="H213" s="202">
        <f t="shared" si="70"/>
        <v>0.03</v>
      </c>
      <c r="I213" s="202">
        <f t="shared" si="70"/>
        <v>0.03</v>
      </c>
      <c r="J213" s="202">
        <f t="shared" si="70"/>
        <v>0.03</v>
      </c>
      <c r="K213" s="201">
        <f t="shared" si="71"/>
        <v>0.03</v>
      </c>
    </row>
    <row r="214" spans="1:11" ht="13.2" customHeight="1" x14ac:dyDescent="0.25">
      <c r="A214" s="234"/>
      <c r="B214" s="233" t="s">
        <v>78</v>
      </c>
      <c r="C214" s="233"/>
      <c r="D214" s="201">
        <f>'Исходные для нормативов'!C75</f>
        <v>0.03</v>
      </c>
      <c r="E214" s="201">
        <f>'Исходные для нормативов'!D75</f>
        <v>0.03</v>
      </c>
      <c r="F214" s="201">
        <f>'Исходные для нормативов'!E75</f>
        <v>0.03</v>
      </c>
      <c r="G214" s="201">
        <f t="shared" si="69"/>
        <v>0.03</v>
      </c>
      <c r="H214" s="202">
        <f t="shared" si="70"/>
        <v>0.03</v>
      </c>
      <c r="I214" s="202">
        <f t="shared" si="70"/>
        <v>0.03</v>
      </c>
      <c r="J214" s="202">
        <f t="shared" si="70"/>
        <v>0.03</v>
      </c>
      <c r="K214" s="201">
        <f t="shared" si="71"/>
        <v>0.03</v>
      </c>
    </row>
    <row r="215" spans="1:11" ht="13.2" customHeight="1" x14ac:dyDescent="0.25">
      <c r="A215" s="234"/>
      <c r="B215" s="233" t="s">
        <v>79</v>
      </c>
      <c r="C215" s="233"/>
      <c r="D215" s="201">
        <f>'Исходные для нормативов'!C75</f>
        <v>0.03</v>
      </c>
      <c r="E215" s="201">
        <f>'Исходные для нормативов'!D75</f>
        <v>0.03</v>
      </c>
      <c r="F215" s="201">
        <f>'Исходные для нормативов'!E75</f>
        <v>0.03</v>
      </c>
      <c r="G215" s="201">
        <f t="shared" si="69"/>
        <v>0.03</v>
      </c>
      <c r="H215" s="202">
        <f t="shared" si="70"/>
        <v>0.03</v>
      </c>
      <c r="I215" s="202">
        <f t="shared" si="70"/>
        <v>0.03</v>
      </c>
      <c r="J215" s="202">
        <f t="shared" si="70"/>
        <v>0.03</v>
      </c>
      <c r="K215" s="201">
        <f t="shared" si="71"/>
        <v>0.03</v>
      </c>
    </row>
    <row r="216" spans="1:11" ht="13.2" customHeight="1" x14ac:dyDescent="0.25">
      <c r="A216" s="234"/>
      <c r="B216" s="233" t="s">
        <v>80</v>
      </c>
      <c r="C216" s="233"/>
      <c r="D216" s="201">
        <f>'Исходные для нормативов'!C75</f>
        <v>0.03</v>
      </c>
      <c r="E216" s="201">
        <f>'Исходные для нормативов'!D75</f>
        <v>0.03</v>
      </c>
      <c r="F216" s="201">
        <f>'Исходные для нормативов'!E75</f>
        <v>0.03</v>
      </c>
      <c r="G216" s="201">
        <f t="shared" si="69"/>
        <v>0.03</v>
      </c>
      <c r="H216" s="202">
        <f t="shared" si="70"/>
        <v>0.03</v>
      </c>
      <c r="I216" s="202">
        <f t="shared" si="70"/>
        <v>0.03</v>
      </c>
      <c r="J216" s="202">
        <f t="shared" si="70"/>
        <v>0.03</v>
      </c>
      <c r="K216" s="201">
        <f t="shared" si="71"/>
        <v>0.03</v>
      </c>
    </row>
    <row r="217" spans="1:11" ht="13.2" customHeight="1" x14ac:dyDescent="0.25">
      <c r="A217" s="234"/>
      <c r="B217" s="233" t="s">
        <v>81</v>
      </c>
      <c r="C217" s="233"/>
      <c r="D217" s="201">
        <f>'Исходные для нормативов'!C75</f>
        <v>0.03</v>
      </c>
      <c r="E217" s="201">
        <f>'Исходные для нормативов'!D75</f>
        <v>0.03</v>
      </c>
      <c r="F217" s="201">
        <f>'Исходные для нормативов'!E75</f>
        <v>0.03</v>
      </c>
      <c r="G217" s="201">
        <f t="shared" si="69"/>
        <v>0.03</v>
      </c>
      <c r="H217" s="202">
        <f t="shared" si="70"/>
        <v>0.03</v>
      </c>
      <c r="I217" s="202">
        <f t="shared" si="70"/>
        <v>0.03</v>
      </c>
      <c r="J217" s="202">
        <f t="shared" si="70"/>
        <v>0.03</v>
      </c>
      <c r="K217" s="201">
        <f t="shared" si="71"/>
        <v>0.03</v>
      </c>
    </row>
    <row r="218" spans="1:11" ht="13.2" customHeight="1" x14ac:dyDescent="0.25">
      <c r="A218" s="234"/>
      <c r="B218" s="233" t="s">
        <v>82</v>
      </c>
      <c r="C218" s="233"/>
      <c r="D218" s="201">
        <f>'Исходные для нормативов'!C75</f>
        <v>0.03</v>
      </c>
      <c r="E218" s="201">
        <f>'Исходные для нормативов'!D75</f>
        <v>0.03</v>
      </c>
      <c r="F218" s="201">
        <f>'Исходные для нормативов'!E75</f>
        <v>0.03</v>
      </c>
      <c r="G218" s="201">
        <f t="shared" si="69"/>
        <v>0.03</v>
      </c>
      <c r="H218" s="202">
        <f t="shared" si="70"/>
        <v>0.03</v>
      </c>
      <c r="I218" s="202">
        <f t="shared" si="70"/>
        <v>0.03</v>
      </c>
      <c r="J218" s="202">
        <f t="shared" si="70"/>
        <v>0.03</v>
      </c>
      <c r="K218" s="201">
        <f t="shared" si="71"/>
        <v>0.03</v>
      </c>
    </row>
    <row r="219" spans="1:11" ht="13.2" customHeight="1" x14ac:dyDescent="0.25">
      <c r="A219" s="234"/>
      <c r="B219" s="233" t="s">
        <v>83</v>
      </c>
      <c r="C219" s="233"/>
      <c r="D219" s="201">
        <f>'Исходные для нормативов'!C75</f>
        <v>0.03</v>
      </c>
      <c r="E219" s="201">
        <f>'Исходные для нормативов'!D75</f>
        <v>0.03</v>
      </c>
      <c r="F219" s="201">
        <f>'Исходные для нормативов'!E75</f>
        <v>0.03</v>
      </c>
      <c r="G219" s="201">
        <f t="shared" si="69"/>
        <v>0.03</v>
      </c>
      <c r="H219" s="202">
        <f t="shared" si="70"/>
        <v>0.03</v>
      </c>
      <c r="I219" s="202">
        <f t="shared" si="70"/>
        <v>0.03</v>
      </c>
      <c r="J219" s="202">
        <f t="shared" si="70"/>
        <v>0.03</v>
      </c>
      <c r="K219" s="201">
        <f t="shared" si="71"/>
        <v>0.03</v>
      </c>
    </row>
    <row r="220" spans="1:11" ht="13.2" customHeight="1" x14ac:dyDescent="0.25">
      <c r="A220" s="234"/>
      <c r="B220" s="233" t="s">
        <v>84</v>
      </c>
      <c r="C220" s="233"/>
      <c r="D220" s="201">
        <f>'Исходные для нормативов'!C75</f>
        <v>0.03</v>
      </c>
      <c r="E220" s="201">
        <f>'Исходные для нормативов'!D75</f>
        <v>0.03</v>
      </c>
      <c r="F220" s="201">
        <f>'Исходные для нормативов'!E75</f>
        <v>0.03</v>
      </c>
      <c r="G220" s="201">
        <f t="shared" si="69"/>
        <v>0.03</v>
      </c>
      <c r="H220" s="202">
        <f t="shared" si="70"/>
        <v>0.03</v>
      </c>
      <c r="I220" s="202">
        <f t="shared" si="70"/>
        <v>0.03</v>
      </c>
      <c r="J220" s="202">
        <f t="shared" si="70"/>
        <v>0.03</v>
      </c>
      <c r="K220" s="201">
        <f t="shared" si="71"/>
        <v>0.03</v>
      </c>
    </row>
    <row r="221" spans="1:11" ht="13.2" customHeight="1" x14ac:dyDescent="0.25">
      <c r="A221" s="234"/>
      <c r="B221" s="233" t="s">
        <v>85</v>
      </c>
      <c r="C221" s="233"/>
      <c r="D221" s="201">
        <f>'Исходные для нормативов'!C75</f>
        <v>0.03</v>
      </c>
      <c r="E221" s="201">
        <f>'Исходные для нормативов'!D75</f>
        <v>0.03</v>
      </c>
      <c r="F221" s="201">
        <f>'Исходные для нормативов'!E75</f>
        <v>0.03</v>
      </c>
      <c r="G221" s="201">
        <f t="shared" si="69"/>
        <v>0.03</v>
      </c>
      <c r="H221" s="202">
        <f t="shared" si="70"/>
        <v>0.03</v>
      </c>
      <c r="I221" s="202">
        <f t="shared" si="70"/>
        <v>0.03</v>
      </c>
      <c r="J221" s="202">
        <f t="shared" si="70"/>
        <v>0.03</v>
      </c>
      <c r="K221" s="201">
        <f t="shared" si="71"/>
        <v>0.03</v>
      </c>
    </row>
    <row r="222" spans="1:11" ht="13.2" customHeight="1" x14ac:dyDescent="0.25">
      <c r="A222" s="234"/>
      <c r="B222" s="233" t="s">
        <v>86</v>
      </c>
      <c r="C222" s="233"/>
      <c r="D222" s="201">
        <f>'Исходные для нормативов'!C75</f>
        <v>0.03</v>
      </c>
      <c r="E222" s="201">
        <f>'Исходные для нормативов'!D75</f>
        <v>0.03</v>
      </c>
      <c r="F222" s="201">
        <f>'Исходные для нормативов'!E75</f>
        <v>0.03</v>
      </c>
      <c r="G222" s="201"/>
      <c r="H222" s="202">
        <f t="shared" si="70"/>
        <v>0.03</v>
      </c>
      <c r="I222" s="202">
        <f t="shared" si="70"/>
        <v>0.03</v>
      </c>
      <c r="J222" s="202">
        <f t="shared" si="70"/>
        <v>0.03</v>
      </c>
      <c r="K222" s="201"/>
    </row>
    <row r="223" spans="1:11" ht="13.2" customHeight="1" x14ac:dyDescent="0.25">
      <c r="A223" s="234"/>
      <c r="B223" s="233" t="s">
        <v>87</v>
      </c>
      <c r="C223" s="233"/>
      <c r="D223" s="201">
        <f>'Исходные для нормативов'!C75</f>
        <v>0.03</v>
      </c>
      <c r="E223" s="201">
        <f>'Исходные для нормативов'!D75</f>
        <v>0.03</v>
      </c>
      <c r="F223" s="201">
        <f>'Исходные для нормативов'!E75</f>
        <v>0.03</v>
      </c>
      <c r="G223" s="201"/>
      <c r="H223" s="202">
        <f t="shared" si="70"/>
        <v>0.03</v>
      </c>
      <c r="I223" s="202">
        <f t="shared" si="70"/>
        <v>0.03</v>
      </c>
      <c r="J223" s="202">
        <f t="shared" si="70"/>
        <v>0.03</v>
      </c>
      <c r="K223" s="201"/>
    </row>
    <row r="224" spans="1:11" s="19" customFormat="1" ht="13.2" customHeight="1" x14ac:dyDescent="0.25">
      <c r="A224" s="234"/>
      <c r="B224" s="233" t="s">
        <v>88</v>
      </c>
      <c r="C224" s="233"/>
      <c r="D224" s="201">
        <v>0</v>
      </c>
      <c r="E224" s="201">
        <v>0</v>
      </c>
      <c r="F224" s="201">
        <v>0</v>
      </c>
      <c r="G224" s="201"/>
      <c r="H224" s="202">
        <f t="shared" si="70"/>
        <v>0</v>
      </c>
      <c r="I224" s="202">
        <f t="shared" si="70"/>
        <v>0</v>
      </c>
      <c r="J224" s="202">
        <f t="shared" si="70"/>
        <v>0</v>
      </c>
      <c r="K224" s="201"/>
    </row>
    <row r="225" spans="1:11" ht="13.2" customHeight="1" x14ac:dyDescent="0.25">
      <c r="A225" s="234"/>
      <c r="B225" s="233" t="s">
        <v>89</v>
      </c>
      <c r="C225" s="233"/>
      <c r="D225" s="201">
        <f>'Исходные для нормативов'!C75</f>
        <v>0.03</v>
      </c>
      <c r="E225" s="201">
        <f>'Исходные для нормативов'!D75</f>
        <v>0.03</v>
      </c>
      <c r="F225" s="201">
        <f>'Исходные для нормативов'!E75</f>
        <v>0.03</v>
      </c>
      <c r="G225" s="201"/>
      <c r="H225" s="202">
        <f t="shared" si="70"/>
        <v>0.03</v>
      </c>
      <c r="I225" s="202">
        <f t="shared" si="70"/>
        <v>0.03</v>
      </c>
      <c r="J225" s="202">
        <f t="shared" si="70"/>
        <v>0.03</v>
      </c>
      <c r="K225" s="201"/>
    </row>
    <row r="226" spans="1:11" ht="13.95" customHeight="1" x14ac:dyDescent="0.25">
      <c r="A226" s="234"/>
      <c r="B226" s="236" t="s">
        <v>90</v>
      </c>
      <c r="C226" s="216" t="s">
        <v>91</v>
      </c>
      <c r="D226" s="201">
        <f>'Исходные для нормативов'!C78+'Исходные для нормативов'!C75</f>
        <v>0.18</v>
      </c>
      <c r="E226" s="201">
        <f>'Исходные для нормативов'!D78+'Исходные для нормативов'!D75</f>
        <v>0.18</v>
      </c>
      <c r="F226" s="201">
        <f>'Исходные для нормативов'!E78+'Исходные для нормативов'!E75</f>
        <v>0.18</v>
      </c>
      <c r="G226" s="201"/>
      <c r="H226" s="202">
        <f t="shared" si="70"/>
        <v>0.18</v>
      </c>
      <c r="I226" s="202">
        <f t="shared" si="70"/>
        <v>0.18</v>
      </c>
      <c r="J226" s="202">
        <f t="shared" si="70"/>
        <v>0.18</v>
      </c>
      <c r="K226" s="201"/>
    </row>
    <row r="227" spans="1:11" ht="13.8" x14ac:dyDescent="0.25">
      <c r="A227" s="234"/>
      <c r="B227" s="236"/>
      <c r="C227" s="216" t="s">
        <v>92</v>
      </c>
      <c r="D227" s="201">
        <f>'Исходные для нормативов'!C78+'Исходные для нормативов'!C75</f>
        <v>0.18</v>
      </c>
      <c r="E227" s="201">
        <f>'Исходные для нормативов'!D78+'Исходные для нормативов'!D75</f>
        <v>0.18</v>
      </c>
      <c r="F227" s="201">
        <f>'Исходные для нормативов'!E78+'Исходные для нормативов'!E75</f>
        <v>0.18</v>
      </c>
      <c r="G227" s="201"/>
      <c r="H227" s="202">
        <f t="shared" si="70"/>
        <v>0.18</v>
      </c>
      <c r="I227" s="202">
        <f t="shared" si="70"/>
        <v>0.18</v>
      </c>
      <c r="J227" s="202">
        <f t="shared" si="70"/>
        <v>0.18</v>
      </c>
      <c r="K227" s="201"/>
    </row>
    <row r="228" spans="1:11" ht="13.8" x14ac:dyDescent="0.25">
      <c r="A228" s="234"/>
      <c r="B228" s="236"/>
      <c r="C228" s="216" t="s">
        <v>93</v>
      </c>
      <c r="D228" s="201">
        <f>'Исходные для нормативов'!C78+'Исходные для нормативов'!C75</f>
        <v>0.18</v>
      </c>
      <c r="E228" s="201">
        <f>'Исходные для нормативов'!D78+'Исходные для нормативов'!D75</f>
        <v>0.18</v>
      </c>
      <c r="F228" s="201">
        <f>'Исходные для нормативов'!E78+'Исходные для нормативов'!E75</f>
        <v>0.18</v>
      </c>
      <c r="G228" s="201"/>
      <c r="H228" s="202">
        <f t="shared" si="70"/>
        <v>0.18</v>
      </c>
      <c r="I228" s="202">
        <f t="shared" si="70"/>
        <v>0.18</v>
      </c>
      <c r="J228" s="202">
        <f t="shared" si="70"/>
        <v>0.18</v>
      </c>
      <c r="K228" s="201"/>
    </row>
    <row r="229" spans="1:11" ht="13.8" x14ac:dyDescent="0.25">
      <c r="A229" s="234"/>
      <c r="B229" s="236"/>
      <c r="C229" s="216" t="s">
        <v>94</v>
      </c>
      <c r="D229" s="201">
        <f>'Исходные для нормативов'!C78+'Исходные для нормативов'!C75</f>
        <v>0.18</v>
      </c>
      <c r="E229" s="201">
        <f>'Исходные для нормативов'!D78+'Исходные для нормативов'!D75</f>
        <v>0.18</v>
      </c>
      <c r="F229" s="201">
        <f>'Исходные для нормативов'!E78+'Исходные для нормативов'!E75</f>
        <v>0.18</v>
      </c>
      <c r="G229" s="201"/>
      <c r="H229" s="202">
        <f t="shared" si="70"/>
        <v>0.18</v>
      </c>
      <c r="I229" s="202">
        <f t="shared" si="70"/>
        <v>0.18</v>
      </c>
      <c r="J229" s="202">
        <f t="shared" si="70"/>
        <v>0.18</v>
      </c>
      <c r="K229" s="201"/>
    </row>
    <row r="230" spans="1:11" ht="13.8" x14ac:dyDescent="0.25">
      <c r="A230" s="234"/>
      <c r="B230" s="236"/>
      <c r="C230" s="216" t="s">
        <v>95</v>
      </c>
      <c r="D230" s="201">
        <f>'Исходные для нормативов'!C78+'Исходные для нормативов'!C75</f>
        <v>0.18</v>
      </c>
      <c r="E230" s="201">
        <f>'Исходные для нормативов'!D78+'Исходные для нормативов'!D75</f>
        <v>0.18</v>
      </c>
      <c r="F230" s="201">
        <f>'Исходные для нормативов'!E78+'Исходные для нормативов'!E75</f>
        <v>0.18</v>
      </c>
      <c r="G230" s="201"/>
      <c r="H230" s="202">
        <f t="shared" si="70"/>
        <v>0.18</v>
      </c>
      <c r="I230" s="202">
        <f t="shared" si="70"/>
        <v>0.18</v>
      </c>
      <c r="J230" s="202">
        <f t="shared" si="70"/>
        <v>0.18</v>
      </c>
      <c r="K230" s="201"/>
    </row>
    <row r="231" spans="1:11" ht="27.6" x14ac:dyDescent="0.25">
      <c r="A231" s="234"/>
      <c r="B231" s="236"/>
      <c r="C231" s="216" t="s">
        <v>96</v>
      </c>
      <c r="D231" s="201">
        <f>'Исходные для нормативов'!C78+'Исходные для нормативов'!C75</f>
        <v>0.18</v>
      </c>
      <c r="E231" s="201">
        <f>'Исходные для нормативов'!D78+'Исходные для нормативов'!D75</f>
        <v>0.18</v>
      </c>
      <c r="F231" s="201">
        <f>'Исходные для нормативов'!E78+'Исходные для нормативов'!E75</f>
        <v>0.18</v>
      </c>
      <c r="G231" s="201"/>
      <c r="H231" s="202">
        <f t="shared" si="70"/>
        <v>0.18</v>
      </c>
      <c r="I231" s="202">
        <f t="shared" si="70"/>
        <v>0.18</v>
      </c>
      <c r="J231" s="202">
        <f t="shared" si="70"/>
        <v>0.18</v>
      </c>
      <c r="K231" s="201"/>
    </row>
    <row r="232" spans="1:11" ht="13.8" x14ac:dyDescent="0.25">
      <c r="A232" s="234"/>
      <c r="B232" s="236"/>
      <c r="C232" s="216" t="s">
        <v>97</v>
      </c>
      <c r="D232" s="201">
        <f>'Исходные для нормативов'!C78+'Исходные для нормативов'!C75</f>
        <v>0.18</v>
      </c>
      <c r="E232" s="201">
        <f>'Исходные для нормативов'!D78+'Исходные для нормативов'!D75</f>
        <v>0.18</v>
      </c>
      <c r="F232" s="201">
        <f>'Исходные для нормативов'!E78+'Исходные для нормативов'!E75</f>
        <v>0.18</v>
      </c>
      <c r="G232" s="201"/>
      <c r="H232" s="202">
        <f t="shared" si="70"/>
        <v>0.18</v>
      </c>
      <c r="I232" s="202">
        <f t="shared" si="70"/>
        <v>0.18</v>
      </c>
      <c r="J232" s="202">
        <f t="shared" si="70"/>
        <v>0.18</v>
      </c>
      <c r="K232" s="201"/>
    </row>
    <row r="233" spans="1:11" ht="27.6" x14ac:dyDescent="0.25">
      <c r="A233" s="234"/>
      <c r="B233" s="236"/>
      <c r="C233" s="216" t="s">
        <v>98</v>
      </c>
      <c r="D233" s="201">
        <f>'Исходные для нормативов'!C78+'Исходные для нормативов'!C75</f>
        <v>0.18</v>
      </c>
      <c r="E233" s="201">
        <f>'Исходные для нормативов'!D78+'Исходные для нормативов'!D75</f>
        <v>0.18</v>
      </c>
      <c r="F233" s="201">
        <f>'Исходные для нормативов'!E78+'Исходные для нормативов'!E75</f>
        <v>0.18</v>
      </c>
      <c r="G233" s="201"/>
      <c r="H233" s="202">
        <f t="shared" si="70"/>
        <v>0.18</v>
      </c>
      <c r="I233" s="202">
        <f t="shared" si="70"/>
        <v>0.18</v>
      </c>
      <c r="J233" s="202">
        <f t="shared" si="70"/>
        <v>0.18</v>
      </c>
      <c r="K233" s="201"/>
    </row>
    <row r="234" spans="1:11" ht="27.6" x14ac:dyDescent="0.25">
      <c r="A234" s="234"/>
      <c r="B234" s="236"/>
      <c r="C234" s="216" t="s">
        <v>99</v>
      </c>
      <c r="D234" s="201">
        <f>'Исходные для нормативов'!C78+'Исходные для нормативов'!C75</f>
        <v>0.18</v>
      </c>
      <c r="E234" s="201">
        <f>'Исходные для нормативов'!D78+'Исходные для нормативов'!D75</f>
        <v>0.18</v>
      </c>
      <c r="F234" s="201">
        <f>'Исходные для нормативов'!E78+'Исходные для нормативов'!E75</f>
        <v>0.18</v>
      </c>
      <c r="G234" s="201"/>
      <c r="H234" s="202">
        <f t="shared" si="70"/>
        <v>0.18</v>
      </c>
      <c r="I234" s="202">
        <f t="shared" si="70"/>
        <v>0.18</v>
      </c>
      <c r="J234" s="202">
        <f t="shared" si="70"/>
        <v>0.18</v>
      </c>
      <c r="K234" s="201"/>
    </row>
    <row r="235" spans="1:11" ht="13.95" customHeight="1" x14ac:dyDescent="0.25">
      <c r="A235" s="234"/>
      <c r="B235" s="236" t="s">
        <v>100</v>
      </c>
      <c r="C235" s="216" t="s">
        <v>91</v>
      </c>
      <c r="D235" s="201">
        <f>'Исходные для нормативов'!C78+'Исходные для нормативов'!C75</f>
        <v>0.18</v>
      </c>
      <c r="E235" s="201">
        <f>'Исходные для нормативов'!D78+'Исходные для нормативов'!D75</f>
        <v>0.18</v>
      </c>
      <c r="F235" s="201">
        <f>'Исходные для нормативов'!E78+'Исходные для нормативов'!E75</f>
        <v>0.18</v>
      </c>
      <c r="G235" s="201"/>
      <c r="H235" s="202">
        <f t="shared" si="70"/>
        <v>0.18</v>
      </c>
      <c r="I235" s="202">
        <f t="shared" si="70"/>
        <v>0.18</v>
      </c>
      <c r="J235" s="202">
        <f t="shared" si="70"/>
        <v>0.18</v>
      </c>
      <c r="K235" s="201"/>
    </row>
    <row r="236" spans="1:11" ht="13.8" x14ac:dyDescent="0.25">
      <c r="A236" s="234"/>
      <c r="B236" s="236"/>
      <c r="C236" s="216" t="s">
        <v>92</v>
      </c>
      <c r="D236" s="201">
        <f>'Исходные для нормативов'!C78+'Исходные для нормативов'!C75</f>
        <v>0.18</v>
      </c>
      <c r="E236" s="201">
        <f>'Исходные для нормативов'!D78+'Исходные для нормативов'!D75</f>
        <v>0.18</v>
      </c>
      <c r="F236" s="201">
        <f>'Исходные для нормативов'!E78+'Исходные для нормативов'!E75</f>
        <v>0.18</v>
      </c>
      <c r="G236" s="201"/>
      <c r="H236" s="202">
        <f t="shared" si="70"/>
        <v>0.18</v>
      </c>
      <c r="I236" s="202">
        <f t="shared" si="70"/>
        <v>0.18</v>
      </c>
      <c r="J236" s="202">
        <f t="shared" si="70"/>
        <v>0.18</v>
      </c>
      <c r="K236" s="201"/>
    </row>
    <row r="237" spans="1:11" ht="13.8" x14ac:dyDescent="0.25">
      <c r="A237" s="234"/>
      <c r="B237" s="236"/>
      <c r="C237" s="216" t="s">
        <v>93</v>
      </c>
      <c r="D237" s="201">
        <f>'Исходные для нормативов'!C78+'Исходные для нормативов'!C75</f>
        <v>0.18</v>
      </c>
      <c r="E237" s="201">
        <f>'Исходные для нормативов'!D78+'Исходные для нормативов'!D75</f>
        <v>0.18</v>
      </c>
      <c r="F237" s="201">
        <f>'Исходные для нормативов'!E78+'Исходные для нормативов'!E75</f>
        <v>0.18</v>
      </c>
      <c r="G237" s="201"/>
      <c r="H237" s="202">
        <f t="shared" si="70"/>
        <v>0.18</v>
      </c>
      <c r="I237" s="202">
        <f t="shared" si="70"/>
        <v>0.18</v>
      </c>
      <c r="J237" s="202">
        <f t="shared" si="70"/>
        <v>0.18</v>
      </c>
      <c r="K237" s="201"/>
    </row>
    <row r="238" spans="1:11" ht="13.8" x14ac:dyDescent="0.25">
      <c r="A238" s="234"/>
      <c r="B238" s="236"/>
      <c r="C238" s="216" t="s">
        <v>94</v>
      </c>
      <c r="D238" s="201">
        <f>'Исходные для нормативов'!C78+'Исходные для нормативов'!C75</f>
        <v>0.18</v>
      </c>
      <c r="E238" s="201">
        <f>'Исходные для нормативов'!D78+'Исходные для нормативов'!D75</f>
        <v>0.18</v>
      </c>
      <c r="F238" s="201">
        <f>'Исходные для нормативов'!E78+'Исходные для нормативов'!E75</f>
        <v>0.18</v>
      </c>
      <c r="G238" s="201"/>
      <c r="H238" s="202">
        <f t="shared" si="70"/>
        <v>0.18</v>
      </c>
      <c r="I238" s="202">
        <f t="shared" si="70"/>
        <v>0.18</v>
      </c>
      <c r="J238" s="202">
        <f t="shared" si="70"/>
        <v>0.18</v>
      </c>
      <c r="K238" s="201"/>
    </row>
    <row r="239" spans="1:11" ht="13.8" x14ac:dyDescent="0.25">
      <c r="A239" s="234"/>
      <c r="B239" s="236"/>
      <c r="C239" s="216" t="s">
        <v>95</v>
      </c>
      <c r="D239" s="201">
        <f>'Исходные для нормативов'!C78+'Исходные для нормативов'!C75</f>
        <v>0.18</v>
      </c>
      <c r="E239" s="201">
        <f>'Исходные для нормативов'!D78+'Исходные для нормативов'!D75</f>
        <v>0.18</v>
      </c>
      <c r="F239" s="201">
        <f>'Исходные для нормативов'!E78+'Исходные для нормативов'!E75</f>
        <v>0.18</v>
      </c>
      <c r="G239" s="201"/>
      <c r="H239" s="202">
        <f t="shared" si="70"/>
        <v>0.18</v>
      </c>
      <c r="I239" s="202">
        <f t="shared" si="70"/>
        <v>0.18</v>
      </c>
      <c r="J239" s="202">
        <f t="shared" si="70"/>
        <v>0.18</v>
      </c>
      <c r="K239" s="201"/>
    </row>
    <row r="240" spans="1:11" ht="27.6" x14ac:dyDescent="0.25">
      <c r="A240" s="234"/>
      <c r="B240" s="236"/>
      <c r="C240" s="216" t="s">
        <v>96</v>
      </c>
      <c r="D240" s="201">
        <f>'Исходные для нормативов'!C78+'Исходные для нормативов'!C75</f>
        <v>0.18</v>
      </c>
      <c r="E240" s="201">
        <f>'Исходные для нормативов'!D78+'Исходные для нормативов'!D75</f>
        <v>0.18</v>
      </c>
      <c r="F240" s="201">
        <f>'Исходные для нормативов'!E78+'Исходные для нормативов'!E75</f>
        <v>0.18</v>
      </c>
      <c r="G240" s="201"/>
      <c r="H240" s="202">
        <f t="shared" si="70"/>
        <v>0.18</v>
      </c>
      <c r="I240" s="202">
        <f t="shared" si="70"/>
        <v>0.18</v>
      </c>
      <c r="J240" s="202">
        <f t="shared" si="70"/>
        <v>0.18</v>
      </c>
      <c r="K240" s="201"/>
    </row>
    <row r="241" spans="1:11" ht="13.8" x14ac:dyDescent="0.25">
      <c r="A241" s="234"/>
      <c r="B241" s="236"/>
      <c r="C241" s="216" t="s">
        <v>97</v>
      </c>
      <c r="D241" s="201">
        <f>'Исходные для нормативов'!C78+'Исходные для нормативов'!C75</f>
        <v>0.18</v>
      </c>
      <c r="E241" s="201">
        <f>'Исходные для нормативов'!D78+'Исходные для нормативов'!D75</f>
        <v>0.18</v>
      </c>
      <c r="F241" s="201">
        <f>'Исходные для нормативов'!E78+'Исходные для нормативов'!E75</f>
        <v>0.18</v>
      </c>
      <c r="G241" s="201"/>
      <c r="H241" s="202">
        <f t="shared" si="70"/>
        <v>0.18</v>
      </c>
      <c r="I241" s="202">
        <f t="shared" si="70"/>
        <v>0.18</v>
      </c>
      <c r="J241" s="202">
        <f t="shared" si="70"/>
        <v>0.18</v>
      </c>
      <c r="K241" s="201"/>
    </row>
    <row r="242" spans="1:11" ht="27.6" x14ac:dyDescent="0.25">
      <c r="A242" s="234"/>
      <c r="B242" s="236"/>
      <c r="C242" s="216" t="s">
        <v>98</v>
      </c>
      <c r="D242" s="201">
        <f>'Исходные для нормативов'!C78+'Исходные для нормативов'!C75</f>
        <v>0.18</v>
      </c>
      <c r="E242" s="201">
        <f>'Исходные для нормативов'!D78+'Исходные для нормативов'!D75</f>
        <v>0.18</v>
      </c>
      <c r="F242" s="201">
        <f>'Исходные для нормативов'!E78+'Исходные для нормативов'!E75</f>
        <v>0.18</v>
      </c>
      <c r="G242" s="201"/>
      <c r="H242" s="202">
        <f t="shared" si="70"/>
        <v>0.18</v>
      </c>
      <c r="I242" s="202">
        <f t="shared" si="70"/>
        <v>0.18</v>
      </c>
      <c r="J242" s="202">
        <f t="shared" si="70"/>
        <v>0.18</v>
      </c>
      <c r="K242" s="201"/>
    </row>
    <row r="243" spans="1:11" ht="27.6" x14ac:dyDescent="0.25">
      <c r="A243" s="234"/>
      <c r="B243" s="236"/>
      <c r="C243" s="216" t="s">
        <v>99</v>
      </c>
      <c r="D243" s="201">
        <f>'Исходные для нормативов'!C78+'Исходные для нормативов'!C75</f>
        <v>0.18</v>
      </c>
      <c r="E243" s="201">
        <f>'Исходные для нормативов'!D78+'Исходные для нормативов'!D75</f>
        <v>0.18</v>
      </c>
      <c r="F243" s="201">
        <f>'Исходные для нормативов'!E78+'Исходные для нормативов'!E75</f>
        <v>0.18</v>
      </c>
      <c r="G243" s="201"/>
      <c r="H243" s="202">
        <f t="shared" si="70"/>
        <v>0.18</v>
      </c>
      <c r="I243" s="202">
        <f t="shared" si="70"/>
        <v>0.18</v>
      </c>
      <c r="J243" s="202">
        <f t="shared" si="70"/>
        <v>0.18</v>
      </c>
      <c r="K243" s="201"/>
    </row>
    <row r="244" spans="1:11" ht="13.95" customHeight="1" x14ac:dyDescent="0.25">
      <c r="A244" s="234"/>
      <c r="B244" s="236" t="s">
        <v>101</v>
      </c>
      <c r="C244" s="216" t="s">
        <v>91</v>
      </c>
      <c r="D244" s="201">
        <f>'Исходные для нормативов'!C78+'Исходные для нормативов'!C75</f>
        <v>0.18</v>
      </c>
      <c r="E244" s="201">
        <f>'Исходные для нормативов'!D78+'Исходные для нормативов'!D75</f>
        <v>0.18</v>
      </c>
      <c r="F244" s="201">
        <f>'Исходные для нормативов'!E78+'Исходные для нормативов'!E75</f>
        <v>0.18</v>
      </c>
      <c r="G244" s="201"/>
      <c r="H244" s="202">
        <f t="shared" si="70"/>
        <v>0.18</v>
      </c>
      <c r="I244" s="202">
        <f t="shared" si="70"/>
        <v>0.18</v>
      </c>
      <c r="J244" s="202">
        <f t="shared" si="70"/>
        <v>0.18</v>
      </c>
      <c r="K244" s="201"/>
    </row>
    <row r="245" spans="1:11" ht="13.8" x14ac:dyDescent="0.25">
      <c r="A245" s="234"/>
      <c r="B245" s="236"/>
      <c r="C245" s="216" t="s">
        <v>92</v>
      </c>
      <c r="D245" s="201">
        <f>'Исходные для нормативов'!C78+'Исходные для нормативов'!C75</f>
        <v>0.18</v>
      </c>
      <c r="E245" s="201">
        <f>'Исходные для нормативов'!D78+'Исходные для нормативов'!D75</f>
        <v>0.18</v>
      </c>
      <c r="F245" s="201">
        <f>'Исходные для нормативов'!E78+'Исходные для нормативов'!E75</f>
        <v>0.18</v>
      </c>
      <c r="G245" s="201"/>
      <c r="H245" s="202">
        <f t="shared" si="70"/>
        <v>0.18</v>
      </c>
      <c r="I245" s="202">
        <f t="shared" si="70"/>
        <v>0.18</v>
      </c>
      <c r="J245" s="202">
        <f t="shared" si="70"/>
        <v>0.18</v>
      </c>
      <c r="K245" s="201"/>
    </row>
    <row r="246" spans="1:11" ht="13.8" x14ac:dyDescent="0.25">
      <c r="A246" s="234"/>
      <c r="B246" s="236"/>
      <c r="C246" s="216" t="s">
        <v>93</v>
      </c>
      <c r="D246" s="201">
        <f>'Исходные для нормативов'!C78+'Исходные для нормативов'!C75</f>
        <v>0.18</v>
      </c>
      <c r="E246" s="201">
        <f>'Исходные для нормативов'!D78+'Исходные для нормативов'!D75</f>
        <v>0.18</v>
      </c>
      <c r="F246" s="201">
        <f>'Исходные для нормативов'!E78+'Исходные для нормативов'!E75</f>
        <v>0.18</v>
      </c>
      <c r="G246" s="201"/>
      <c r="H246" s="202">
        <f t="shared" si="70"/>
        <v>0.18</v>
      </c>
      <c r="I246" s="202">
        <f t="shared" si="70"/>
        <v>0.18</v>
      </c>
      <c r="J246" s="202">
        <f t="shared" si="70"/>
        <v>0.18</v>
      </c>
      <c r="K246" s="201"/>
    </row>
    <row r="247" spans="1:11" ht="13.8" x14ac:dyDescent="0.25">
      <c r="A247" s="234"/>
      <c r="B247" s="236"/>
      <c r="C247" s="216" t="s">
        <v>94</v>
      </c>
      <c r="D247" s="201">
        <f>'Исходные для нормативов'!C78+'Исходные для нормативов'!C75</f>
        <v>0.18</v>
      </c>
      <c r="E247" s="201">
        <f>'Исходные для нормативов'!D78+'Исходные для нормативов'!D75</f>
        <v>0.18</v>
      </c>
      <c r="F247" s="201">
        <f>'Исходные для нормативов'!E78+'Исходные для нормативов'!E75</f>
        <v>0.18</v>
      </c>
      <c r="G247" s="201"/>
      <c r="H247" s="202">
        <f t="shared" si="70"/>
        <v>0.18</v>
      </c>
      <c r="I247" s="202">
        <f t="shared" si="70"/>
        <v>0.18</v>
      </c>
      <c r="J247" s="202">
        <f t="shared" si="70"/>
        <v>0.18</v>
      </c>
      <c r="K247" s="201"/>
    </row>
    <row r="248" spans="1:11" ht="13.8" x14ac:dyDescent="0.25">
      <c r="A248" s="234"/>
      <c r="B248" s="236"/>
      <c r="C248" s="216" t="s">
        <v>95</v>
      </c>
      <c r="D248" s="201">
        <f>'Исходные для нормативов'!C78+'Исходные для нормативов'!C75</f>
        <v>0.18</v>
      </c>
      <c r="E248" s="201">
        <f>'Исходные для нормативов'!D78+'Исходные для нормативов'!D75</f>
        <v>0.18</v>
      </c>
      <c r="F248" s="201">
        <f>'Исходные для нормативов'!E78+'Исходные для нормативов'!E75</f>
        <v>0.18</v>
      </c>
      <c r="G248" s="201"/>
      <c r="H248" s="202">
        <f t="shared" si="70"/>
        <v>0.18</v>
      </c>
      <c r="I248" s="202">
        <f t="shared" si="70"/>
        <v>0.18</v>
      </c>
      <c r="J248" s="202">
        <f t="shared" si="70"/>
        <v>0.18</v>
      </c>
      <c r="K248" s="201"/>
    </row>
    <row r="249" spans="1:11" ht="27.6" x14ac:dyDescent="0.25">
      <c r="A249" s="234"/>
      <c r="B249" s="236"/>
      <c r="C249" s="216" t="s">
        <v>96</v>
      </c>
      <c r="D249" s="201">
        <f>'Исходные для нормативов'!C78+'Исходные для нормативов'!C75</f>
        <v>0.18</v>
      </c>
      <c r="E249" s="201">
        <f>'Исходные для нормативов'!D78+'Исходные для нормативов'!D75</f>
        <v>0.18</v>
      </c>
      <c r="F249" s="201">
        <f>'Исходные для нормативов'!E78+'Исходные для нормативов'!E75</f>
        <v>0.18</v>
      </c>
      <c r="G249" s="201"/>
      <c r="H249" s="202">
        <f t="shared" si="70"/>
        <v>0.18</v>
      </c>
      <c r="I249" s="202">
        <f t="shared" si="70"/>
        <v>0.18</v>
      </c>
      <c r="J249" s="202">
        <f t="shared" si="70"/>
        <v>0.18</v>
      </c>
      <c r="K249" s="201"/>
    </row>
    <row r="250" spans="1:11" ht="13.8" x14ac:dyDescent="0.25">
      <c r="A250" s="234"/>
      <c r="B250" s="236"/>
      <c r="C250" s="216" t="s">
        <v>97</v>
      </c>
      <c r="D250" s="201">
        <f>'Исходные для нормативов'!C78+'Исходные для нормативов'!C75</f>
        <v>0.18</v>
      </c>
      <c r="E250" s="201">
        <f>'Исходные для нормативов'!D78+'Исходные для нормативов'!D75</f>
        <v>0.18</v>
      </c>
      <c r="F250" s="201">
        <f>'Исходные для нормативов'!E78+'Исходные для нормативов'!E75</f>
        <v>0.18</v>
      </c>
      <c r="G250" s="201"/>
      <c r="H250" s="202">
        <f t="shared" si="70"/>
        <v>0.18</v>
      </c>
      <c r="I250" s="202">
        <f t="shared" si="70"/>
        <v>0.18</v>
      </c>
      <c r="J250" s="202">
        <f t="shared" si="70"/>
        <v>0.18</v>
      </c>
      <c r="K250" s="201"/>
    </row>
    <row r="251" spans="1:11" ht="27.6" x14ac:dyDescent="0.25">
      <c r="A251" s="234"/>
      <c r="B251" s="236"/>
      <c r="C251" s="216" t="s">
        <v>98</v>
      </c>
      <c r="D251" s="201">
        <f>'Исходные для нормативов'!C78+'Исходные для нормативов'!C75</f>
        <v>0.18</v>
      </c>
      <c r="E251" s="201">
        <f>'Исходные для нормативов'!D78+'Исходные для нормативов'!D75</f>
        <v>0.18</v>
      </c>
      <c r="F251" s="201">
        <f>'Исходные для нормативов'!E78+'Исходные для нормативов'!E75</f>
        <v>0.18</v>
      </c>
      <c r="G251" s="201"/>
      <c r="H251" s="202">
        <f t="shared" si="70"/>
        <v>0.18</v>
      </c>
      <c r="I251" s="202">
        <f t="shared" si="70"/>
        <v>0.18</v>
      </c>
      <c r="J251" s="202">
        <f t="shared" si="70"/>
        <v>0.18</v>
      </c>
      <c r="K251" s="201"/>
    </row>
    <row r="252" spans="1:11" ht="27.6" x14ac:dyDescent="0.25">
      <c r="A252" s="234"/>
      <c r="B252" s="236"/>
      <c r="C252" s="216" t="s">
        <v>99</v>
      </c>
      <c r="D252" s="201">
        <f>'Исходные для нормативов'!C78+'Исходные для нормативов'!C75</f>
        <v>0.18</v>
      </c>
      <c r="E252" s="201">
        <f>'Исходные для нормативов'!D78+'Исходные для нормативов'!D75</f>
        <v>0.18</v>
      </c>
      <c r="F252" s="201">
        <f>'Исходные для нормативов'!E78+'Исходные для нормативов'!E75</f>
        <v>0.18</v>
      </c>
      <c r="G252" s="201"/>
      <c r="H252" s="202">
        <f t="shared" si="70"/>
        <v>0.18</v>
      </c>
      <c r="I252" s="202">
        <f t="shared" si="70"/>
        <v>0.18</v>
      </c>
      <c r="J252" s="202">
        <f t="shared" si="70"/>
        <v>0.18</v>
      </c>
      <c r="K252" s="201"/>
    </row>
    <row r="253" spans="1:11" ht="13.95" customHeight="1" x14ac:dyDescent="0.25">
      <c r="A253" s="234"/>
      <c r="B253" s="236" t="s">
        <v>102</v>
      </c>
      <c r="C253" s="216" t="s">
        <v>91</v>
      </c>
      <c r="D253" s="201">
        <f>'Исходные для нормативов'!C78+'Исходные для нормативов'!C75</f>
        <v>0.18</v>
      </c>
      <c r="E253" s="201">
        <f>'Исходные для нормативов'!D78+'Исходные для нормативов'!D75</f>
        <v>0.18</v>
      </c>
      <c r="F253" s="201">
        <f>'Исходные для нормативов'!E78+'Исходные для нормативов'!E75</f>
        <v>0.18</v>
      </c>
      <c r="G253" s="201"/>
      <c r="H253" s="202">
        <f t="shared" si="70"/>
        <v>0.18</v>
      </c>
      <c r="I253" s="202">
        <f t="shared" si="70"/>
        <v>0.18</v>
      </c>
      <c r="J253" s="202">
        <f t="shared" si="70"/>
        <v>0.18</v>
      </c>
      <c r="K253" s="201"/>
    </row>
    <row r="254" spans="1:11" ht="13.8" x14ac:dyDescent="0.25">
      <c r="A254" s="234"/>
      <c r="B254" s="236"/>
      <c r="C254" s="216" t="s">
        <v>92</v>
      </c>
      <c r="D254" s="201">
        <f>'Исходные для нормативов'!C78+'Исходные для нормативов'!C75</f>
        <v>0.18</v>
      </c>
      <c r="E254" s="201">
        <f>'Исходные для нормативов'!D78+'Исходные для нормативов'!D75</f>
        <v>0.18</v>
      </c>
      <c r="F254" s="201">
        <f>'Исходные для нормативов'!E78+'Исходные для нормативов'!E75</f>
        <v>0.18</v>
      </c>
      <c r="G254" s="201"/>
      <c r="H254" s="202">
        <f t="shared" si="70"/>
        <v>0.18</v>
      </c>
      <c r="I254" s="202">
        <f t="shared" si="70"/>
        <v>0.18</v>
      </c>
      <c r="J254" s="202">
        <f t="shared" si="70"/>
        <v>0.18</v>
      </c>
      <c r="K254" s="201"/>
    </row>
    <row r="255" spans="1:11" ht="13.8" x14ac:dyDescent="0.25">
      <c r="A255" s="234"/>
      <c r="B255" s="236"/>
      <c r="C255" s="216" t="s">
        <v>93</v>
      </c>
      <c r="D255" s="201">
        <f>'Исходные для нормативов'!C78+'Исходные для нормативов'!C75</f>
        <v>0.18</v>
      </c>
      <c r="E255" s="201">
        <f>'Исходные для нормативов'!D78+'Исходные для нормативов'!D75</f>
        <v>0.18</v>
      </c>
      <c r="F255" s="201">
        <f>'Исходные для нормативов'!E78+'Исходные для нормативов'!E75</f>
        <v>0.18</v>
      </c>
      <c r="G255" s="201"/>
      <c r="H255" s="202">
        <f t="shared" si="70"/>
        <v>0.18</v>
      </c>
      <c r="I255" s="202">
        <f t="shared" si="70"/>
        <v>0.18</v>
      </c>
      <c r="J255" s="202">
        <f t="shared" si="70"/>
        <v>0.18</v>
      </c>
      <c r="K255" s="201"/>
    </row>
    <row r="256" spans="1:11" ht="13.8" x14ac:dyDescent="0.25">
      <c r="A256" s="234"/>
      <c r="B256" s="236"/>
      <c r="C256" s="216" t="s">
        <v>94</v>
      </c>
      <c r="D256" s="201">
        <f>'Исходные для нормативов'!C78+'Исходные для нормативов'!C75</f>
        <v>0.18</v>
      </c>
      <c r="E256" s="201">
        <f>'Исходные для нормативов'!D78+'Исходные для нормативов'!D75</f>
        <v>0.18</v>
      </c>
      <c r="F256" s="201">
        <f>'Исходные для нормативов'!E78+'Исходные для нормативов'!E75</f>
        <v>0.18</v>
      </c>
      <c r="G256" s="201"/>
      <c r="H256" s="202">
        <f t="shared" si="70"/>
        <v>0.18</v>
      </c>
      <c r="I256" s="202">
        <f t="shared" si="70"/>
        <v>0.18</v>
      </c>
      <c r="J256" s="202">
        <f t="shared" si="70"/>
        <v>0.18</v>
      </c>
      <c r="K256" s="201"/>
    </row>
    <row r="257" spans="1:11" ht="13.8" x14ac:dyDescent="0.25">
      <c r="A257" s="234"/>
      <c r="B257" s="236"/>
      <c r="C257" s="216" t="s">
        <v>95</v>
      </c>
      <c r="D257" s="201">
        <f>'Исходные для нормативов'!C78+'Исходные для нормативов'!C75</f>
        <v>0.18</v>
      </c>
      <c r="E257" s="201">
        <f>'Исходные для нормативов'!D78+'Исходные для нормативов'!D75</f>
        <v>0.18</v>
      </c>
      <c r="F257" s="201">
        <f>'Исходные для нормативов'!E78+'Исходные для нормативов'!E75</f>
        <v>0.18</v>
      </c>
      <c r="G257" s="201"/>
      <c r="H257" s="202">
        <f t="shared" si="70"/>
        <v>0.18</v>
      </c>
      <c r="I257" s="202">
        <f t="shared" si="70"/>
        <v>0.18</v>
      </c>
      <c r="J257" s="202">
        <f t="shared" si="70"/>
        <v>0.18</v>
      </c>
      <c r="K257" s="201"/>
    </row>
    <row r="258" spans="1:11" ht="27.6" x14ac:dyDescent="0.25">
      <c r="A258" s="234"/>
      <c r="B258" s="236"/>
      <c r="C258" s="216" t="s">
        <v>96</v>
      </c>
      <c r="D258" s="201">
        <f>'Исходные для нормативов'!C78+'Исходные для нормативов'!C75</f>
        <v>0.18</v>
      </c>
      <c r="E258" s="201">
        <f>'Исходные для нормативов'!D78+'Исходные для нормативов'!D75</f>
        <v>0.18</v>
      </c>
      <c r="F258" s="201">
        <f>'Исходные для нормативов'!E78+'Исходные для нормативов'!E75</f>
        <v>0.18</v>
      </c>
      <c r="G258" s="201"/>
      <c r="H258" s="202">
        <f t="shared" si="70"/>
        <v>0.18</v>
      </c>
      <c r="I258" s="202">
        <f t="shared" si="70"/>
        <v>0.18</v>
      </c>
      <c r="J258" s="202">
        <f t="shared" si="70"/>
        <v>0.18</v>
      </c>
      <c r="K258" s="201"/>
    </row>
    <row r="259" spans="1:11" ht="13.8" x14ac:dyDescent="0.25">
      <c r="A259" s="234"/>
      <c r="B259" s="236"/>
      <c r="C259" s="216" t="s">
        <v>97</v>
      </c>
      <c r="D259" s="201">
        <f>'Исходные для нормативов'!C78+'Исходные для нормативов'!C75</f>
        <v>0.18</v>
      </c>
      <c r="E259" s="201">
        <f>'Исходные для нормативов'!D78+'Исходные для нормативов'!D75</f>
        <v>0.18</v>
      </c>
      <c r="F259" s="201">
        <f>'Исходные для нормативов'!E78+'Исходные для нормативов'!E75</f>
        <v>0.18</v>
      </c>
      <c r="G259" s="201"/>
      <c r="H259" s="202">
        <f t="shared" si="70"/>
        <v>0.18</v>
      </c>
      <c r="I259" s="202">
        <f t="shared" si="70"/>
        <v>0.18</v>
      </c>
      <c r="J259" s="202">
        <f t="shared" si="70"/>
        <v>0.18</v>
      </c>
      <c r="K259" s="201"/>
    </row>
    <row r="260" spans="1:11" ht="27.6" x14ac:dyDescent="0.25">
      <c r="A260" s="234"/>
      <c r="B260" s="236"/>
      <c r="C260" s="216" t="s">
        <v>98</v>
      </c>
      <c r="D260" s="201">
        <f>'Исходные для нормативов'!C78+'Исходные для нормативов'!C75</f>
        <v>0.18</v>
      </c>
      <c r="E260" s="201">
        <f>'Исходные для нормативов'!D78+'Исходные для нормативов'!D75</f>
        <v>0.18</v>
      </c>
      <c r="F260" s="201">
        <f>'Исходные для нормативов'!E78+'Исходные для нормативов'!E75</f>
        <v>0.18</v>
      </c>
      <c r="G260" s="201"/>
      <c r="H260" s="202">
        <f t="shared" si="70"/>
        <v>0.18</v>
      </c>
      <c r="I260" s="202">
        <f t="shared" si="70"/>
        <v>0.18</v>
      </c>
      <c r="J260" s="202">
        <f t="shared" si="70"/>
        <v>0.18</v>
      </c>
      <c r="K260" s="201"/>
    </row>
    <row r="261" spans="1:11" ht="27.6" x14ac:dyDescent="0.25">
      <c r="A261" s="234"/>
      <c r="B261" s="236"/>
      <c r="C261" s="216" t="s">
        <v>99</v>
      </c>
      <c r="D261" s="201">
        <f>'Исходные для нормативов'!C78+'Исходные для нормативов'!C75</f>
        <v>0.18</v>
      </c>
      <c r="E261" s="201">
        <f>'Исходные для нормативов'!D78+'Исходные для нормативов'!D75</f>
        <v>0.18</v>
      </c>
      <c r="F261" s="201">
        <f>'Исходные для нормативов'!E78+'Исходные для нормативов'!E75</f>
        <v>0.18</v>
      </c>
      <c r="G261" s="201"/>
      <c r="H261" s="202">
        <f t="shared" si="70"/>
        <v>0.18</v>
      </c>
      <c r="I261" s="202">
        <f t="shared" si="70"/>
        <v>0.18</v>
      </c>
      <c r="J261" s="202">
        <f t="shared" si="70"/>
        <v>0.18</v>
      </c>
      <c r="K261" s="201"/>
    </row>
    <row r="262" spans="1:11" ht="13.2" customHeight="1" x14ac:dyDescent="0.25">
      <c r="A262" s="238" t="s">
        <v>110</v>
      </c>
      <c r="B262" s="238"/>
      <c r="C262" s="238"/>
      <c r="D262" s="201">
        <f>'Исходные для нормативов'!C81</f>
        <v>0.3</v>
      </c>
      <c r="E262" s="201">
        <f>'Исходные для нормативов'!D81</f>
        <v>0.3</v>
      </c>
      <c r="F262" s="201">
        <f>'Исходные для нормативов'!E81</f>
        <v>0.3</v>
      </c>
      <c r="G262" s="201">
        <f>F262</f>
        <v>0.3</v>
      </c>
      <c r="H262" s="202">
        <f>'Исходные для нормативов'!C81</f>
        <v>0.3</v>
      </c>
      <c r="I262" s="202">
        <f>'Исходные для нормативов'!D81</f>
        <v>0.3</v>
      </c>
      <c r="J262" s="202">
        <f>'Исходные для нормативов'!E81</f>
        <v>0.3</v>
      </c>
      <c r="K262" s="201">
        <f>J262</f>
        <v>0.3</v>
      </c>
    </row>
    <row r="263" spans="1:11" ht="13.2" customHeight="1" x14ac:dyDescent="0.25">
      <c r="A263" s="238" t="s">
        <v>111</v>
      </c>
      <c r="B263" s="238"/>
      <c r="C263" s="238"/>
      <c r="D263" s="201">
        <f>'Исходные для нормативов'!C82</f>
        <v>0.35</v>
      </c>
      <c r="E263" s="201">
        <f>'Исходные для нормативов'!D82</f>
        <v>0.35</v>
      </c>
      <c r="F263" s="201">
        <f>'Исходные для нормативов'!E82</f>
        <v>0.35</v>
      </c>
      <c r="G263" s="201">
        <f>F263</f>
        <v>0.35</v>
      </c>
      <c r="H263" s="202">
        <f>'Исходные для нормативов'!C82</f>
        <v>0.35</v>
      </c>
      <c r="I263" s="202">
        <f>'Исходные для нормативов'!D82</f>
        <v>0.35</v>
      </c>
      <c r="J263" s="202">
        <f>'Исходные для нормативов'!E82</f>
        <v>0.35</v>
      </c>
      <c r="K263" s="201">
        <f>J263</f>
        <v>0.35</v>
      </c>
    </row>
    <row r="264" spans="1:11" s="19" customFormat="1" ht="36.75" customHeight="1" x14ac:dyDescent="0.25">
      <c r="A264" s="237" t="s">
        <v>112</v>
      </c>
      <c r="B264" s="237"/>
      <c r="C264" s="237"/>
      <c r="D264" s="199">
        <v>1.204</v>
      </c>
      <c r="E264" s="199">
        <f>D264</f>
        <v>1.204</v>
      </c>
      <c r="F264" s="199">
        <f>E264</f>
        <v>1.204</v>
      </c>
      <c r="G264" s="199">
        <f>F264</f>
        <v>1.204</v>
      </c>
      <c r="H264" s="200">
        <f>F264</f>
        <v>1.204</v>
      </c>
      <c r="I264" s="200">
        <f>H264</f>
        <v>1.204</v>
      </c>
      <c r="J264" s="200">
        <f>I264</f>
        <v>1.204</v>
      </c>
      <c r="K264" s="199">
        <f>J264</f>
        <v>1.204</v>
      </c>
    </row>
    <row r="265" spans="1:11" ht="20.399999999999999" customHeight="1" x14ac:dyDescent="0.25">
      <c r="A265" s="237" t="s">
        <v>113</v>
      </c>
      <c r="B265" s="237"/>
      <c r="C265" s="237"/>
      <c r="D265" s="199">
        <v>1.302</v>
      </c>
      <c r="E265" s="199">
        <f>D265</f>
        <v>1.302</v>
      </c>
      <c r="F265" s="199">
        <f>E265</f>
        <v>1.302</v>
      </c>
      <c r="G265" s="199">
        <f>F265</f>
        <v>1.302</v>
      </c>
      <c r="H265" s="200">
        <f>F265</f>
        <v>1.302</v>
      </c>
      <c r="I265" s="200">
        <f>H265</f>
        <v>1.302</v>
      </c>
      <c r="J265" s="200">
        <f>I265</f>
        <v>1.302</v>
      </c>
      <c r="K265" s="199">
        <f>J265</f>
        <v>1.302</v>
      </c>
    </row>
    <row r="266" spans="1:11" s="19" customFormat="1" ht="22.2" customHeight="1" x14ac:dyDescent="0.25">
      <c r="A266" s="234" t="s">
        <v>114</v>
      </c>
      <c r="B266" s="233" t="s">
        <v>104</v>
      </c>
      <c r="C266" s="233"/>
      <c r="D266" s="201">
        <f t="shared" ref="D266:D271" si="72">ROUND(D109*D160*$D$4*12*(1+D211+$D$262)*$D$264*$D$265,2)</f>
        <v>25816.54</v>
      </c>
      <c r="E266" s="201">
        <f t="shared" ref="E266:E271" si="73">ROUND(E109*E160*$E$4*12*(1+E211+$E$262)*$E$264*$E$265,2)</f>
        <v>42020.87</v>
      </c>
      <c r="F266" s="201">
        <f t="shared" ref="F266:F271" si="74">ROUND(F109*F160*$F$4*12*(1+F211+$F$262)*$F$264*$F$265,2)</f>
        <v>53070.6</v>
      </c>
      <c r="G266" s="201">
        <f t="shared" ref="G266:G271" si="75">ROUND(G109*G160*$G$4*12*(1+G211+$G$262)*$G$264*$G$265,2)</f>
        <v>57001.760000000002</v>
      </c>
      <c r="H266" s="202">
        <f t="shared" ref="H266:H271" si="76">ROUND(H109*H160*$H$4*12*(1+H211+$H$262)*$H$264*$H$265,2)</f>
        <v>36143.15</v>
      </c>
      <c r="I266" s="202">
        <f t="shared" ref="I266:I271" si="77">ROUND(I109*I160*$I$4*12*(1+I211+$I$262)*$I$264*$I$265,2)</f>
        <v>54026.83</v>
      </c>
      <c r="J266" s="202">
        <f t="shared" ref="J266:J271" si="78">ROUND(J109*J160*$J$4*12*(1+J211+$J$262)*$J$264*$J$265,2)</f>
        <v>67414.009999999995</v>
      </c>
      <c r="K266" s="201">
        <f t="shared" ref="K266:K271" si="79">ROUND(K109*K160*$K$4*12*(1+K211+$K$262)*$K$264*$K$265,2)</f>
        <v>72407.64</v>
      </c>
    </row>
    <row r="267" spans="1:11" ht="23.4" customHeight="1" x14ac:dyDescent="0.25">
      <c r="A267" s="234"/>
      <c r="B267" s="235" t="s">
        <v>76</v>
      </c>
      <c r="C267" s="235"/>
      <c r="D267" s="201">
        <f t="shared" si="72"/>
        <v>28286.3</v>
      </c>
      <c r="E267" s="201">
        <f t="shared" si="73"/>
        <v>46014.93</v>
      </c>
      <c r="F267" s="201">
        <f t="shared" si="74"/>
        <v>64287.7</v>
      </c>
      <c r="G267" s="201">
        <f t="shared" si="75"/>
        <v>64287.7</v>
      </c>
      <c r="H267" s="202">
        <f t="shared" si="76"/>
        <v>39600.82</v>
      </c>
      <c r="I267" s="202">
        <f t="shared" si="77"/>
        <v>59162.06</v>
      </c>
      <c r="J267" s="202">
        <f t="shared" si="78"/>
        <v>81662.75</v>
      </c>
      <c r="K267" s="201">
        <f t="shared" si="79"/>
        <v>81662.75</v>
      </c>
    </row>
    <row r="268" spans="1:11" ht="13.2" customHeight="1" x14ac:dyDescent="0.25">
      <c r="A268" s="234"/>
      <c r="B268" s="233" t="s">
        <v>77</v>
      </c>
      <c r="C268" s="233"/>
      <c r="D268" s="201">
        <f t="shared" si="72"/>
        <v>25816.54</v>
      </c>
      <c r="E268" s="201">
        <f t="shared" si="73"/>
        <v>42020.87</v>
      </c>
      <c r="F268" s="201">
        <f t="shared" si="74"/>
        <v>53070.6</v>
      </c>
      <c r="G268" s="201">
        <f t="shared" si="75"/>
        <v>57001.760000000002</v>
      </c>
      <c r="H268" s="202">
        <f t="shared" si="76"/>
        <v>36143.15</v>
      </c>
      <c r="I268" s="202">
        <f t="shared" si="77"/>
        <v>54026.83</v>
      </c>
      <c r="J268" s="202">
        <f t="shared" si="78"/>
        <v>67414.009999999995</v>
      </c>
      <c r="K268" s="201">
        <f t="shared" si="79"/>
        <v>72407.64</v>
      </c>
    </row>
    <row r="269" spans="1:11" ht="13.2" customHeight="1" x14ac:dyDescent="0.25">
      <c r="A269" s="234"/>
      <c r="B269" s="233" t="s">
        <v>78</v>
      </c>
      <c r="C269" s="233"/>
      <c r="D269" s="201">
        <f t="shared" si="72"/>
        <v>28061.45</v>
      </c>
      <c r="E269" s="201">
        <f t="shared" si="73"/>
        <v>45674.86</v>
      </c>
      <c r="F269" s="201">
        <f t="shared" si="74"/>
        <v>57685.440000000002</v>
      </c>
      <c r="G269" s="201">
        <f t="shared" si="75"/>
        <v>61958.43</v>
      </c>
      <c r="H269" s="202">
        <f t="shared" si="76"/>
        <v>39286.04</v>
      </c>
      <c r="I269" s="202">
        <f t="shared" si="77"/>
        <v>58724.82</v>
      </c>
      <c r="J269" s="202">
        <f t="shared" si="78"/>
        <v>73276.100000000006</v>
      </c>
      <c r="K269" s="201">
        <f t="shared" si="79"/>
        <v>78703.960000000006</v>
      </c>
    </row>
    <row r="270" spans="1:11" ht="13.2" customHeight="1" x14ac:dyDescent="0.25">
      <c r="A270" s="234"/>
      <c r="B270" s="233" t="s">
        <v>79</v>
      </c>
      <c r="C270" s="233"/>
      <c r="D270" s="201">
        <f t="shared" si="72"/>
        <v>42984.62</v>
      </c>
      <c r="E270" s="201">
        <f t="shared" si="73"/>
        <v>70034.78</v>
      </c>
      <c r="F270" s="201">
        <f t="shared" si="74"/>
        <v>88451.01</v>
      </c>
      <c r="G270" s="201">
        <f t="shared" si="75"/>
        <v>95002.93</v>
      </c>
      <c r="H270" s="202">
        <f t="shared" si="76"/>
        <v>60178.47</v>
      </c>
      <c r="I270" s="202">
        <f t="shared" si="77"/>
        <v>90044.72</v>
      </c>
      <c r="J270" s="202">
        <f t="shared" si="78"/>
        <v>112356.68</v>
      </c>
      <c r="K270" s="201">
        <f t="shared" si="79"/>
        <v>120679.4</v>
      </c>
    </row>
    <row r="271" spans="1:11" ht="13.2" customHeight="1" x14ac:dyDescent="0.25">
      <c r="A271" s="234"/>
      <c r="B271" s="233" t="s">
        <v>80</v>
      </c>
      <c r="C271" s="233"/>
      <c r="D271" s="201">
        <f t="shared" si="72"/>
        <v>64412.52</v>
      </c>
      <c r="E271" s="201">
        <f t="shared" si="73"/>
        <v>104587.34</v>
      </c>
      <c r="F271" s="201">
        <f t="shared" si="74"/>
        <v>132676.51</v>
      </c>
      <c r="G271" s="201">
        <f t="shared" si="75"/>
        <v>142504.4</v>
      </c>
      <c r="H271" s="202">
        <f t="shared" si="76"/>
        <v>90177.53</v>
      </c>
      <c r="I271" s="202">
        <f t="shared" si="77"/>
        <v>134469.43</v>
      </c>
      <c r="J271" s="202">
        <f t="shared" si="78"/>
        <v>168535.02</v>
      </c>
      <c r="K271" s="201">
        <f t="shared" si="79"/>
        <v>181019.1</v>
      </c>
    </row>
    <row r="272" spans="1:11" ht="13.2" customHeight="1" x14ac:dyDescent="0.25">
      <c r="A272" s="234"/>
      <c r="B272" s="233" t="s">
        <v>81</v>
      </c>
      <c r="C272" s="233"/>
      <c r="D272" s="201">
        <f>ROUND(D115*D166*$D$4*12*(1+D217+$D$263)*$D$264*$D$265,2)</f>
        <v>33483.86</v>
      </c>
      <c r="E272" s="201">
        <f>ROUND(E115*E166*$E$4*12*(1+E217+$E$263)*$E$264*$E$265,2)</f>
        <v>54259.6</v>
      </c>
      <c r="F272" s="201">
        <f>ROUND(F115*F166*$F$4*12*(1+F217+$F$263)*$F$264*$F$265,2)</f>
        <v>68832.17</v>
      </c>
      <c r="G272" s="201">
        <f>ROUND(G115*G166*$G$4*12*(1+G217+$G$263)*$G$264*$G$265,2)</f>
        <v>73930.850000000006</v>
      </c>
      <c r="H272" s="202">
        <f>ROUND(H115*H166*$H$4*12*(1+H217+$H$263)*$H$264*$H$265,2)</f>
        <v>46877.4</v>
      </c>
      <c r="I272" s="202">
        <f>ROUND(I115*I166*$I$4*12*(1+I217+$I$263)*$I$264*$I$265,2)</f>
        <v>69762.34</v>
      </c>
      <c r="J272" s="202">
        <f>ROUND(J115*J166*$J$4*12*(1+J217+$J$263)*$J$264*$J$265,2)</f>
        <v>87435.46</v>
      </c>
      <c r="K272" s="201">
        <f>ROUND(K115*K166*$K$4*12*(1+K217+$K$263)*$K$264*$K$265,2)</f>
        <v>93912.16</v>
      </c>
    </row>
    <row r="273" spans="1:11" ht="13.2" customHeight="1" x14ac:dyDescent="0.25">
      <c r="A273" s="234"/>
      <c r="B273" s="233" t="s">
        <v>82</v>
      </c>
      <c r="C273" s="233"/>
      <c r="D273" s="201">
        <f>ROUND(D116*D167*$D$4*12*(1+D218+$D$263)*$D$264*$D$265,2)</f>
        <v>37130.019999999997</v>
      </c>
      <c r="E273" s="201">
        <f>ROUND(E116*E167*$E$4*12*(1+E218+$E$263)*$E$264*$E$265,2)</f>
        <v>59484.59</v>
      </c>
      <c r="F273" s="201">
        <f>ROUND(F116*F167*$F$4*12*(1+F218+$F$263)*$F$264*$F$265,2)</f>
        <v>76480.19</v>
      </c>
      <c r="G273" s="201">
        <f>ROUND(G116*G167*$G$4*12*(1+G218+$G$263)*$G$264*$G$265,2)</f>
        <v>82145.39</v>
      </c>
      <c r="H273" s="202">
        <f>ROUND(H116*H167*$H$4*12*(1+H218+$H$263)*$H$264*$H$265,2)</f>
        <v>51982.03</v>
      </c>
      <c r="I273" s="202">
        <f>ROUND(I116*I167*$I$4*12*(1+I218+$I$263)*$I$264*$I$265,2)</f>
        <v>76480.19</v>
      </c>
      <c r="J273" s="202">
        <f>ROUND(J116*J167*$J$4*12*(1+J218+$J$263)*$J$264*$J$265,2)</f>
        <v>97150.51</v>
      </c>
      <c r="K273" s="201">
        <f>ROUND(K116*K167*$K$4*12*(1+K218+$K$263)*$K$264*$K$265,2)</f>
        <v>104346.85</v>
      </c>
    </row>
    <row r="274" spans="1:11" ht="13.2" customHeight="1" x14ac:dyDescent="0.25">
      <c r="A274" s="234"/>
      <c r="B274" s="233" t="s">
        <v>83</v>
      </c>
      <c r="C274" s="233"/>
      <c r="D274" s="201">
        <f>ROUND(D117*D168*$D$4*12*(1+D219+$D$263)*$D$264*$D$265,2)</f>
        <v>44556.03</v>
      </c>
      <c r="E274" s="201">
        <f>ROUND(E117*E168*$E$4*12*(1+E219+$E$263)*$E$264*$E$265,2)</f>
        <v>71381.509999999995</v>
      </c>
      <c r="F274" s="201">
        <f>ROUND(F117*F168*$F$4*12*(1+F219+$F$263)*$F$264*$F$265,2)</f>
        <v>91776.23</v>
      </c>
      <c r="G274" s="201">
        <f>ROUND(G117*G168*$G$4*12*(1+G219+$G$263)*$G$264*$G$265,2)</f>
        <v>98574.47</v>
      </c>
      <c r="H274" s="202">
        <f>ROUND(H117*H168*$H$4*12*(1+H219+$H$263)*$H$264*$H$265,2)</f>
        <v>62378.44</v>
      </c>
      <c r="I274" s="202">
        <f>ROUND(I117*I168*$I$4*12*(1+I219+$I$263)*$I$264*$I$265,2)</f>
        <v>91776.23</v>
      </c>
      <c r="J274" s="202">
        <f>ROUND(J117*J168*$J$4*12*(1+J219+$J$263)*$J$264*$J$265,2)</f>
        <v>116580.62</v>
      </c>
      <c r="K274" s="201">
        <f>ROUND(K117*K168*$K$4*12*(1+K219+$K$263)*$K$264*$K$265,2)</f>
        <v>125216.22</v>
      </c>
    </row>
    <row r="275" spans="1:11" ht="13.2" customHeight="1" x14ac:dyDescent="0.25">
      <c r="A275" s="234"/>
      <c r="B275" s="233" t="s">
        <v>84</v>
      </c>
      <c r="C275" s="233"/>
      <c r="D275" s="201">
        <f>ROUND(D118*D169*$D$4*12*(1+D220+$D$263)*$D$264*$D$265,2)</f>
        <v>60758.22</v>
      </c>
      <c r="E275" s="201">
        <f>ROUND(E118*E169*$E$4*12*(1+E220+$E$263)*$E$264*$E$265,2)</f>
        <v>97338.43</v>
      </c>
      <c r="F275" s="201">
        <f>ROUND(F118*F169*$F$4*12*(1+F220+$F$263)*$F$264*$F$265,2)</f>
        <v>125149.41</v>
      </c>
      <c r="G275" s="201">
        <f>ROUND(G118*G169*$G$4*12*(1+G220+$G$263)*$G$264*$G$265,2)</f>
        <v>134419.73000000001</v>
      </c>
      <c r="H275" s="202">
        <f>ROUND(H118*H169*$H$4*12*(1+H220+$H$263)*$H$264*$H$265,2)</f>
        <v>85061.51</v>
      </c>
      <c r="I275" s="202">
        <f>ROUND(I118*I169*$I$4*12*(1+I220+$I$263)*$I$264*$I$265,2)</f>
        <v>125149.41</v>
      </c>
      <c r="J275" s="202">
        <f>ROUND(J118*J169*$J$4*12*(1+J220+$J$263)*$J$264*$J$265,2)</f>
        <v>158973.57</v>
      </c>
      <c r="K275" s="201">
        <f>ROUND(K118*K169*$K$4*12*(1+K220+$K$263)*$K$264*$K$265,2)</f>
        <v>170749.39</v>
      </c>
    </row>
    <row r="276" spans="1:11" ht="13.2" customHeight="1" x14ac:dyDescent="0.25">
      <c r="A276" s="234"/>
      <c r="B276" s="233" t="s">
        <v>85</v>
      </c>
      <c r="C276" s="233"/>
      <c r="D276" s="201">
        <f>ROUND(D119*D170*$D$4*12*(1+D221+$D$263)*$D$264*$D$265,2)</f>
        <v>95477.2</v>
      </c>
      <c r="E276" s="201">
        <f>ROUND(E119*E170*$E$4*12*(1+E221+$E$263)*$E$264*$E$265,2)</f>
        <v>152960.39000000001</v>
      </c>
      <c r="F276" s="201">
        <f>ROUND(F119*F170*$F$4*12*(1+F221+$F$263)*$F$264*$F$265,2)</f>
        <v>196663.35</v>
      </c>
      <c r="G276" s="201">
        <f>ROUND(G119*G170*$G$4*12*(1+G221+$G$263)*$G$264*$G$265,2)</f>
        <v>211231.01</v>
      </c>
      <c r="H276" s="202">
        <f>ROUND(H119*H170*$H$4*12*(1+H221+$H$263)*$H$264*$H$265,2)</f>
        <v>133668.07999999999</v>
      </c>
      <c r="I276" s="202">
        <f>ROUND(I119*I170*$I$4*12*(1+I221+$I$263)*$I$264*$I$265,2)</f>
        <v>196663.35</v>
      </c>
      <c r="J276" s="202">
        <f>ROUND(J119*J170*$J$4*12*(1+J221+$J$263)*$J$264*$J$265,2)</f>
        <v>249815.61</v>
      </c>
      <c r="K276" s="201">
        <f>ROUND(K119*K170*$K$4*12*(1+K221+$K$263)*$K$264*$K$265,2)</f>
        <v>268320.46999999997</v>
      </c>
    </row>
    <row r="277" spans="1:11" ht="13.2" customHeight="1" x14ac:dyDescent="0.25">
      <c r="A277" s="234"/>
      <c r="B277" s="233" t="s">
        <v>86</v>
      </c>
      <c r="C277" s="233"/>
      <c r="D277" s="201">
        <f>ROUND(D120*D171*$D$4*12*(1+D222+$D$262)*$D$264*$D$265,2)</f>
        <v>25765.01</v>
      </c>
      <c r="E277" s="201">
        <f>ROUND(E120*E171*$E$4*12*(1+E222+$E$262)*$E$264*$E$265,2)</f>
        <v>27624.34</v>
      </c>
      <c r="F277" s="201">
        <f>ROUND(F120*F171*$F$4*12*(1+F222+$F$262)*$F$264*$F$265,2)</f>
        <v>27624.34</v>
      </c>
      <c r="G277" s="201"/>
      <c r="H277" s="202">
        <f>ROUND(H120*H171*$H$4*12*(1+H222+$H$262)*$H$264*$H$265,2)</f>
        <v>25765.01</v>
      </c>
      <c r="I277" s="202">
        <f>ROUND(I120*I171*$I$4*12*(1+I222+$I$262)*$I$264*$I$265,2)</f>
        <v>27624.34</v>
      </c>
      <c r="J277" s="202">
        <f>ROUND(J120*J171*$J$4*12*(1+J222+$J$262)*$J$264*$J$265,2)</f>
        <v>27624.34</v>
      </c>
      <c r="K277" s="201"/>
    </row>
    <row r="278" spans="1:11" ht="13.2" customHeight="1" x14ac:dyDescent="0.25">
      <c r="A278" s="234"/>
      <c r="B278" s="233" t="s">
        <v>87</v>
      </c>
      <c r="C278" s="233"/>
      <c r="D278" s="201">
        <f>ROUND(D121*D172*$D$4*12*(1+D223+$D$263)*$D$264*$D$265,2)</f>
        <v>26733.62</v>
      </c>
      <c r="E278" s="201">
        <f>ROUND(E121*E172*$E$4*12*(1+E223+$E$263)*$E$264*$E$265,2)</f>
        <v>28662.85</v>
      </c>
      <c r="F278" s="201">
        <f>ROUND(F121*F172*$F$4*12*(1+F223+$F$263)*$F$264*$F$265,2)</f>
        <v>28662.85</v>
      </c>
      <c r="G278" s="201"/>
      <c r="H278" s="202">
        <f>ROUND(H121*H172*$H$4*12*(1+H223+$H$263)*$H$264*$H$265,2)</f>
        <v>26733.62</v>
      </c>
      <c r="I278" s="202">
        <f>ROUND(I121*I172*$I$4*12*(1+I223+$I$263)*$I$264*$I$265,2)</f>
        <v>28662.85</v>
      </c>
      <c r="J278" s="202">
        <f>ROUND(J121*J172*$J$4*12*(1+J223+$J$263)*$J$264*$J$265,2)</f>
        <v>28662.85</v>
      </c>
      <c r="K278" s="201"/>
    </row>
    <row r="279" spans="1:11" s="19" customFormat="1" ht="13.2" customHeight="1" x14ac:dyDescent="0.25">
      <c r="A279" s="234"/>
      <c r="B279" s="233" t="s">
        <v>88</v>
      </c>
      <c r="C279" s="233"/>
      <c r="D279" s="201">
        <f t="shared" ref="D279:D316" si="80">ROUND(D122*D173*$D$4*12*(1+D224+$D$262)*$D$264*$D$265,2)</f>
        <v>201470.74</v>
      </c>
      <c r="E279" s="201">
        <f>ROUND(E122*E173*$E$4*12*(1+E224+$E$262)*$E$264*$E$265,2)</f>
        <v>259627.24</v>
      </c>
      <c r="F279" s="201">
        <f>ROUND(F122*F173*$F$4*12*(1+F224+$F$262)*$F$264*$F$265,2)</f>
        <v>285589.96000000002</v>
      </c>
      <c r="G279" s="201"/>
      <c r="H279" s="202">
        <f>ROUND(H122*H173*$H$4*12*(1+H224+$H$262)*$H$264*$H$265,2)</f>
        <v>201470.74</v>
      </c>
      <c r="I279" s="202">
        <f>ROUND(I122*I173*$I$4*12*(1+I224+$I$262)*$I$264*$I$265,2)</f>
        <v>259627.24</v>
      </c>
      <c r="J279" s="202">
        <f>ROUND(J122*J173*$J$4*12*(1+J224+$J$262)*$J$264*$J$265,2)</f>
        <v>285589.96000000002</v>
      </c>
      <c r="K279" s="201"/>
    </row>
    <row r="280" spans="1:11" ht="13.2" customHeight="1" x14ac:dyDescent="0.25">
      <c r="A280" s="234"/>
      <c r="B280" s="233" t="s">
        <v>89</v>
      </c>
      <c r="C280" s="233"/>
      <c r="D280" s="201">
        <f t="shared" si="80"/>
        <v>5797.13</v>
      </c>
      <c r="E280" s="201">
        <f>E123*E174*E4*12*(1+E225+E262)*E264*E265</f>
        <v>11288.791976280001</v>
      </c>
      <c r="F280" s="201">
        <f>F123*F174*F4*12*(1+F225+F262)*F264*F265</f>
        <v>12616.885149960002</v>
      </c>
      <c r="G280" s="201"/>
      <c r="H280" s="202">
        <f>H123*H174*H4*12*(1+H225+H262)*H264*H265</f>
        <v>5797.1267031132002</v>
      </c>
      <c r="I280" s="202">
        <f>I123*I174*I4*12*(1+I225+I262)*I264*I265</f>
        <v>11288.791976280001</v>
      </c>
      <c r="J280" s="202">
        <f>J123*J174*J4*12*(1+J225+J262)*J264*J265</f>
        <v>12616.885149960002</v>
      </c>
      <c r="K280" s="201"/>
    </row>
    <row r="281" spans="1:11" ht="13.95" customHeight="1" x14ac:dyDescent="0.25">
      <c r="A281" s="234"/>
      <c r="B281" s="236" t="s">
        <v>90</v>
      </c>
      <c r="C281" s="216" t="s">
        <v>91</v>
      </c>
      <c r="D281" s="201">
        <f t="shared" si="80"/>
        <v>35329.32</v>
      </c>
      <c r="E281" s="201">
        <f t="shared" ref="E281:E316" si="81">ROUND(E124*E175*$E$4*12*(1+E226+$E$262)*$E$264*$E$265,2)</f>
        <v>58450.080000000002</v>
      </c>
      <c r="F281" s="201">
        <f t="shared" ref="F281:F316" si="82">ROUND(F124*F175*$F$4*12*(1+F226+$F$262)*$F$264*$F$265,2)</f>
        <v>73820.009999999995</v>
      </c>
      <c r="G281" s="201"/>
      <c r="H281" s="202">
        <f t="shared" ref="H281:H316" si="83">ROUND(H124*H175*$H$4*12*(1+H226+$H$262)*$H$264*$H$265,2)</f>
        <v>49693.41</v>
      </c>
      <c r="I281" s="202">
        <f t="shared" ref="I281:I316" si="84">ROUND(I124*I175*$I$4*12*(1+I226+$I$262)*$I$264*$I$265,2)</f>
        <v>75150.100000000006</v>
      </c>
      <c r="J281" s="202">
        <f t="shared" ref="J281:J316" si="85">ROUND(J124*J175*$J$4*12*(1+J226+$J$262)*$J$264*$J$265,2)</f>
        <v>93771.37</v>
      </c>
      <c r="K281" s="201"/>
    </row>
    <row r="282" spans="1:11" ht="13.8" x14ac:dyDescent="0.25">
      <c r="A282" s="234"/>
      <c r="B282" s="236"/>
      <c r="C282" s="216" t="s">
        <v>92</v>
      </c>
      <c r="D282" s="201">
        <f t="shared" si="80"/>
        <v>28263.46</v>
      </c>
      <c r="E282" s="201">
        <f t="shared" si="81"/>
        <v>46760.06</v>
      </c>
      <c r="F282" s="201">
        <f t="shared" si="82"/>
        <v>59056.01</v>
      </c>
      <c r="G282" s="201"/>
      <c r="H282" s="202">
        <f t="shared" si="83"/>
        <v>39754.730000000003</v>
      </c>
      <c r="I282" s="202">
        <f t="shared" si="84"/>
        <v>60120.08</v>
      </c>
      <c r="J282" s="202">
        <f t="shared" si="85"/>
        <v>75017.09</v>
      </c>
      <c r="K282" s="201"/>
    </row>
    <row r="283" spans="1:11" ht="13.8" x14ac:dyDescent="0.25">
      <c r="A283" s="234"/>
      <c r="B283" s="236"/>
      <c r="C283" s="216" t="s">
        <v>93</v>
      </c>
      <c r="D283" s="201">
        <f t="shared" si="80"/>
        <v>35329.32</v>
      </c>
      <c r="E283" s="201">
        <f t="shared" si="81"/>
        <v>58450.080000000002</v>
      </c>
      <c r="F283" s="201">
        <f t="shared" si="82"/>
        <v>73820.009999999995</v>
      </c>
      <c r="G283" s="201"/>
      <c r="H283" s="202">
        <f t="shared" si="83"/>
        <v>49693.41</v>
      </c>
      <c r="I283" s="202">
        <f t="shared" si="84"/>
        <v>75150.100000000006</v>
      </c>
      <c r="J283" s="202">
        <f t="shared" si="85"/>
        <v>93771.37</v>
      </c>
      <c r="K283" s="201"/>
    </row>
    <row r="284" spans="1:11" ht="13.8" x14ac:dyDescent="0.25">
      <c r="A284" s="234"/>
      <c r="B284" s="236"/>
      <c r="C284" s="216" t="s">
        <v>94</v>
      </c>
      <c r="D284" s="201">
        <f t="shared" si="80"/>
        <v>28263.46</v>
      </c>
      <c r="E284" s="201">
        <f t="shared" si="81"/>
        <v>46760.06</v>
      </c>
      <c r="F284" s="201">
        <f t="shared" si="82"/>
        <v>59056.01</v>
      </c>
      <c r="G284" s="201"/>
      <c r="H284" s="202">
        <f t="shared" si="83"/>
        <v>39754.730000000003</v>
      </c>
      <c r="I284" s="202">
        <f t="shared" si="84"/>
        <v>60120.08</v>
      </c>
      <c r="J284" s="202">
        <f t="shared" si="85"/>
        <v>75017.09</v>
      </c>
      <c r="K284" s="201"/>
    </row>
    <row r="285" spans="1:11" ht="13.8" x14ac:dyDescent="0.25">
      <c r="A285" s="234"/>
      <c r="B285" s="236"/>
      <c r="C285" s="216" t="s">
        <v>95</v>
      </c>
      <c r="D285" s="201">
        <f t="shared" si="80"/>
        <v>28263.46</v>
      </c>
      <c r="E285" s="201">
        <f t="shared" si="81"/>
        <v>46760.06</v>
      </c>
      <c r="F285" s="201">
        <f t="shared" si="82"/>
        <v>59056.01</v>
      </c>
      <c r="G285" s="201"/>
      <c r="H285" s="202">
        <f t="shared" si="83"/>
        <v>39754.730000000003</v>
      </c>
      <c r="I285" s="202">
        <f t="shared" si="84"/>
        <v>60120.08</v>
      </c>
      <c r="J285" s="202">
        <f t="shared" si="85"/>
        <v>75017.09</v>
      </c>
      <c r="K285" s="201"/>
    </row>
    <row r="286" spans="1:11" ht="27.6" x14ac:dyDescent="0.25">
      <c r="A286" s="234"/>
      <c r="B286" s="236"/>
      <c r="C286" s="216" t="s">
        <v>96</v>
      </c>
      <c r="D286" s="201">
        <f t="shared" si="80"/>
        <v>35329.32</v>
      </c>
      <c r="E286" s="201">
        <f t="shared" si="81"/>
        <v>58450.080000000002</v>
      </c>
      <c r="F286" s="201">
        <f t="shared" si="82"/>
        <v>73820.009999999995</v>
      </c>
      <c r="G286" s="201"/>
      <c r="H286" s="202">
        <f t="shared" si="83"/>
        <v>49693.41</v>
      </c>
      <c r="I286" s="202">
        <f t="shared" si="84"/>
        <v>75150.100000000006</v>
      </c>
      <c r="J286" s="202">
        <f t="shared" si="85"/>
        <v>93771.37</v>
      </c>
      <c r="K286" s="201"/>
    </row>
    <row r="287" spans="1:11" ht="13.8" x14ac:dyDescent="0.25">
      <c r="A287" s="234"/>
      <c r="B287" s="236"/>
      <c r="C287" s="216" t="s">
        <v>97</v>
      </c>
      <c r="D287" s="201">
        <f t="shared" si="80"/>
        <v>28263.46</v>
      </c>
      <c r="E287" s="201">
        <f t="shared" si="81"/>
        <v>46760.06</v>
      </c>
      <c r="F287" s="201">
        <f t="shared" si="82"/>
        <v>59056.01</v>
      </c>
      <c r="G287" s="201"/>
      <c r="H287" s="202">
        <f t="shared" si="83"/>
        <v>39754.730000000003</v>
      </c>
      <c r="I287" s="202">
        <f t="shared" si="84"/>
        <v>60120.08</v>
      </c>
      <c r="J287" s="202">
        <f t="shared" si="85"/>
        <v>75017.09</v>
      </c>
      <c r="K287" s="201"/>
    </row>
    <row r="288" spans="1:11" ht="27.6" x14ac:dyDescent="0.25">
      <c r="A288" s="234"/>
      <c r="B288" s="236"/>
      <c r="C288" s="216" t="s">
        <v>98</v>
      </c>
      <c r="D288" s="201">
        <f t="shared" si="80"/>
        <v>35329.32</v>
      </c>
      <c r="E288" s="201">
        <f t="shared" si="81"/>
        <v>58450.080000000002</v>
      </c>
      <c r="F288" s="201">
        <f t="shared" si="82"/>
        <v>73820.009999999995</v>
      </c>
      <c r="G288" s="201"/>
      <c r="H288" s="202">
        <f t="shared" si="83"/>
        <v>49693.41</v>
      </c>
      <c r="I288" s="202">
        <f t="shared" si="84"/>
        <v>75150.100000000006</v>
      </c>
      <c r="J288" s="202">
        <f t="shared" si="85"/>
        <v>93771.37</v>
      </c>
      <c r="K288" s="201"/>
    </row>
    <row r="289" spans="1:11" ht="27.6" x14ac:dyDescent="0.25">
      <c r="A289" s="234"/>
      <c r="B289" s="236"/>
      <c r="C289" s="216" t="s">
        <v>99</v>
      </c>
      <c r="D289" s="201">
        <f t="shared" si="80"/>
        <v>0</v>
      </c>
      <c r="E289" s="201">
        <f t="shared" si="81"/>
        <v>0</v>
      </c>
      <c r="F289" s="201">
        <f t="shared" si="82"/>
        <v>0</v>
      </c>
      <c r="G289" s="201"/>
      <c r="H289" s="202">
        <f t="shared" si="83"/>
        <v>0</v>
      </c>
      <c r="I289" s="202">
        <f t="shared" si="84"/>
        <v>0</v>
      </c>
      <c r="J289" s="202">
        <f t="shared" si="85"/>
        <v>0</v>
      </c>
      <c r="K289" s="201"/>
    </row>
    <row r="290" spans="1:11" ht="13.95" customHeight="1" x14ac:dyDescent="0.25">
      <c r="A290" s="234"/>
      <c r="B290" s="236" t="s">
        <v>100</v>
      </c>
      <c r="C290" s="216" t="s">
        <v>91</v>
      </c>
      <c r="D290" s="201">
        <f t="shared" si="80"/>
        <v>164498.92000000001</v>
      </c>
      <c r="E290" s="201">
        <f t="shared" si="81"/>
        <v>236667.4</v>
      </c>
      <c r="F290" s="201">
        <f t="shared" si="82"/>
        <v>256264.07</v>
      </c>
      <c r="G290" s="201"/>
      <c r="H290" s="202">
        <f t="shared" si="83"/>
        <v>237609.55</v>
      </c>
      <c r="I290" s="202">
        <f t="shared" si="84"/>
        <v>312039.19</v>
      </c>
      <c r="J290" s="202">
        <f t="shared" si="85"/>
        <v>331635.84999999998</v>
      </c>
      <c r="K290" s="201"/>
    </row>
    <row r="291" spans="1:11" ht="13.8" x14ac:dyDescent="0.25">
      <c r="A291" s="234"/>
      <c r="B291" s="236"/>
      <c r="C291" s="216" t="s">
        <v>92</v>
      </c>
      <c r="D291" s="201">
        <f t="shared" si="80"/>
        <v>140999.07</v>
      </c>
      <c r="E291" s="201">
        <f t="shared" si="81"/>
        <v>202857.77</v>
      </c>
      <c r="F291" s="201">
        <f t="shared" si="82"/>
        <v>219654.91</v>
      </c>
      <c r="G291" s="201"/>
      <c r="H291" s="202">
        <f t="shared" si="83"/>
        <v>203665.33</v>
      </c>
      <c r="I291" s="202">
        <f t="shared" si="84"/>
        <v>267462.15999999997</v>
      </c>
      <c r="J291" s="202">
        <f t="shared" si="85"/>
        <v>284259.3</v>
      </c>
      <c r="K291" s="201"/>
    </row>
    <row r="292" spans="1:11" ht="13.8" x14ac:dyDescent="0.25">
      <c r="A292" s="234"/>
      <c r="B292" s="236"/>
      <c r="C292" s="216" t="s">
        <v>93</v>
      </c>
      <c r="D292" s="201">
        <f t="shared" si="80"/>
        <v>109665.95</v>
      </c>
      <c r="E292" s="201">
        <f t="shared" si="81"/>
        <v>157778.26999999999</v>
      </c>
      <c r="F292" s="201">
        <f t="shared" si="82"/>
        <v>170842.71</v>
      </c>
      <c r="G292" s="201"/>
      <c r="H292" s="202">
        <f t="shared" si="83"/>
        <v>158406.37</v>
      </c>
      <c r="I292" s="202">
        <f t="shared" si="84"/>
        <v>208026.12</v>
      </c>
      <c r="J292" s="202">
        <f t="shared" si="85"/>
        <v>221090.57</v>
      </c>
      <c r="K292" s="201"/>
    </row>
    <row r="293" spans="1:11" ht="13.8" x14ac:dyDescent="0.25">
      <c r="A293" s="234"/>
      <c r="B293" s="236"/>
      <c r="C293" s="216" t="s">
        <v>94</v>
      </c>
      <c r="D293" s="201">
        <f t="shared" si="80"/>
        <v>82249.460000000006</v>
      </c>
      <c r="E293" s="201">
        <f t="shared" si="81"/>
        <v>118333.7</v>
      </c>
      <c r="F293" s="201">
        <f t="shared" si="82"/>
        <v>128132.03</v>
      </c>
      <c r="G293" s="201"/>
      <c r="H293" s="202">
        <f t="shared" si="83"/>
        <v>118804.77</v>
      </c>
      <c r="I293" s="202">
        <f t="shared" si="84"/>
        <v>156019.59</v>
      </c>
      <c r="J293" s="202">
        <f t="shared" si="85"/>
        <v>165817.92000000001</v>
      </c>
      <c r="K293" s="201"/>
    </row>
    <row r="294" spans="1:11" ht="13.8" x14ac:dyDescent="0.25">
      <c r="A294" s="234"/>
      <c r="B294" s="236"/>
      <c r="C294" s="216" t="s">
        <v>95</v>
      </c>
      <c r="D294" s="201">
        <f t="shared" si="80"/>
        <v>82249.460000000006</v>
      </c>
      <c r="E294" s="201">
        <f t="shared" si="81"/>
        <v>118333.7</v>
      </c>
      <c r="F294" s="201">
        <f t="shared" si="82"/>
        <v>128132.03</v>
      </c>
      <c r="G294" s="201"/>
      <c r="H294" s="202">
        <f t="shared" si="83"/>
        <v>118804.77</v>
      </c>
      <c r="I294" s="202">
        <f t="shared" si="84"/>
        <v>156019.59</v>
      </c>
      <c r="J294" s="202">
        <f t="shared" si="85"/>
        <v>165817.92000000001</v>
      </c>
      <c r="K294" s="201"/>
    </row>
    <row r="295" spans="1:11" ht="27.6" x14ac:dyDescent="0.25">
      <c r="A295" s="234"/>
      <c r="B295" s="236"/>
      <c r="C295" s="216" t="s">
        <v>96</v>
      </c>
      <c r="D295" s="201">
        <f t="shared" si="80"/>
        <v>197398.7</v>
      </c>
      <c r="E295" s="201">
        <f t="shared" si="81"/>
        <v>284000.88</v>
      </c>
      <c r="F295" s="201">
        <f t="shared" si="82"/>
        <v>307516.88</v>
      </c>
      <c r="G295" s="201"/>
      <c r="H295" s="202">
        <f t="shared" si="83"/>
        <v>285131.46000000002</v>
      </c>
      <c r="I295" s="202">
        <f t="shared" si="84"/>
        <v>374447.02</v>
      </c>
      <c r="J295" s="202">
        <f t="shared" si="85"/>
        <v>397963.02</v>
      </c>
      <c r="K295" s="201"/>
    </row>
    <row r="296" spans="1:11" ht="13.8" x14ac:dyDescent="0.25">
      <c r="A296" s="234"/>
      <c r="B296" s="236"/>
      <c r="C296" s="216" t="s">
        <v>97</v>
      </c>
      <c r="D296" s="201">
        <f t="shared" si="80"/>
        <v>82249.460000000006</v>
      </c>
      <c r="E296" s="201">
        <f t="shared" si="81"/>
        <v>118333.7</v>
      </c>
      <c r="F296" s="201">
        <f t="shared" si="82"/>
        <v>128132.03</v>
      </c>
      <c r="G296" s="201"/>
      <c r="H296" s="202">
        <f t="shared" si="83"/>
        <v>118804.77</v>
      </c>
      <c r="I296" s="202">
        <f t="shared" si="84"/>
        <v>156019.59</v>
      </c>
      <c r="J296" s="202">
        <f t="shared" si="85"/>
        <v>165817.92000000001</v>
      </c>
      <c r="K296" s="201"/>
    </row>
    <row r="297" spans="1:11" ht="27.6" x14ac:dyDescent="0.25">
      <c r="A297" s="234"/>
      <c r="B297" s="236"/>
      <c r="C297" s="216" t="s">
        <v>98</v>
      </c>
      <c r="D297" s="201">
        <f t="shared" si="80"/>
        <v>82249.460000000006</v>
      </c>
      <c r="E297" s="201">
        <f t="shared" si="81"/>
        <v>118333.7</v>
      </c>
      <c r="F297" s="201">
        <f t="shared" si="82"/>
        <v>128132.03</v>
      </c>
      <c r="G297" s="201"/>
      <c r="H297" s="202">
        <f t="shared" si="83"/>
        <v>118804.77</v>
      </c>
      <c r="I297" s="202">
        <f t="shared" si="84"/>
        <v>156019.59</v>
      </c>
      <c r="J297" s="202">
        <f t="shared" si="85"/>
        <v>165817.92000000001</v>
      </c>
      <c r="K297" s="201"/>
    </row>
    <row r="298" spans="1:11" ht="27.6" x14ac:dyDescent="0.25">
      <c r="A298" s="234"/>
      <c r="B298" s="236"/>
      <c r="C298" s="216" t="s">
        <v>99</v>
      </c>
      <c r="D298" s="201">
        <f t="shared" si="80"/>
        <v>0</v>
      </c>
      <c r="E298" s="201">
        <f t="shared" si="81"/>
        <v>0</v>
      </c>
      <c r="F298" s="201">
        <f t="shared" si="82"/>
        <v>0</v>
      </c>
      <c r="G298" s="201"/>
      <c r="H298" s="202">
        <f t="shared" si="83"/>
        <v>0</v>
      </c>
      <c r="I298" s="202">
        <f t="shared" si="84"/>
        <v>0</v>
      </c>
      <c r="J298" s="202">
        <f t="shared" si="85"/>
        <v>0</v>
      </c>
      <c r="K298" s="201"/>
    </row>
    <row r="299" spans="1:11" ht="13.95" customHeight="1" x14ac:dyDescent="0.25">
      <c r="A299" s="234"/>
      <c r="B299" s="236" t="s">
        <v>101</v>
      </c>
      <c r="C299" s="216" t="s">
        <v>91</v>
      </c>
      <c r="D299" s="201">
        <f t="shared" si="80"/>
        <v>197398.7</v>
      </c>
      <c r="E299" s="201">
        <f t="shared" si="81"/>
        <v>284000.88</v>
      </c>
      <c r="F299" s="201">
        <f t="shared" si="82"/>
        <v>307516.88</v>
      </c>
      <c r="G299" s="201"/>
      <c r="H299" s="202">
        <f t="shared" si="83"/>
        <v>285131.46000000002</v>
      </c>
      <c r="I299" s="202">
        <f t="shared" si="84"/>
        <v>374447.02</v>
      </c>
      <c r="J299" s="202">
        <f t="shared" si="85"/>
        <v>397963.02</v>
      </c>
      <c r="K299" s="201"/>
    </row>
    <row r="300" spans="1:11" ht="13.8" x14ac:dyDescent="0.25">
      <c r="A300" s="234"/>
      <c r="B300" s="236"/>
      <c r="C300" s="216" t="s">
        <v>92</v>
      </c>
      <c r="D300" s="201">
        <f t="shared" si="80"/>
        <v>197398.7</v>
      </c>
      <c r="E300" s="201">
        <f t="shared" si="81"/>
        <v>284000.88</v>
      </c>
      <c r="F300" s="201">
        <f t="shared" si="82"/>
        <v>307516.88</v>
      </c>
      <c r="G300" s="201"/>
      <c r="H300" s="202">
        <f t="shared" si="83"/>
        <v>285131.46000000002</v>
      </c>
      <c r="I300" s="202">
        <f t="shared" si="84"/>
        <v>374447.02</v>
      </c>
      <c r="J300" s="202">
        <f t="shared" si="85"/>
        <v>397963.02</v>
      </c>
      <c r="K300" s="201"/>
    </row>
    <row r="301" spans="1:11" ht="13.8" x14ac:dyDescent="0.25">
      <c r="A301" s="234"/>
      <c r="B301" s="236"/>
      <c r="C301" s="216" t="s">
        <v>93</v>
      </c>
      <c r="D301" s="201">
        <f t="shared" si="80"/>
        <v>140999.07</v>
      </c>
      <c r="E301" s="201">
        <f t="shared" si="81"/>
        <v>202857.77</v>
      </c>
      <c r="F301" s="201">
        <f t="shared" si="82"/>
        <v>219654.91</v>
      </c>
      <c r="G301" s="201"/>
      <c r="H301" s="202">
        <f t="shared" si="83"/>
        <v>203665.33</v>
      </c>
      <c r="I301" s="202">
        <f t="shared" si="84"/>
        <v>267462.15999999997</v>
      </c>
      <c r="J301" s="202">
        <f t="shared" si="85"/>
        <v>284259.3</v>
      </c>
      <c r="K301" s="201"/>
    </row>
    <row r="302" spans="1:11" ht="13.8" x14ac:dyDescent="0.25">
      <c r="A302" s="234"/>
      <c r="B302" s="236"/>
      <c r="C302" s="216" t="s">
        <v>94</v>
      </c>
      <c r="D302" s="201">
        <f t="shared" si="80"/>
        <v>109665.95</v>
      </c>
      <c r="E302" s="201">
        <f t="shared" si="81"/>
        <v>157778.26999999999</v>
      </c>
      <c r="F302" s="201">
        <f t="shared" si="82"/>
        <v>170842.71</v>
      </c>
      <c r="G302" s="201"/>
      <c r="H302" s="202">
        <f t="shared" si="83"/>
        <v>158406.37</v>
      </c>
      <c r="I302" s="202">
        <f t="shared" si="84"/>
        <v>208026.12</v>
      </c>
      <c r="J302" s="202">
        <f t="shared" si="85"/>
        <v>221090.57</v>
      </c>
      <c r="K302" s="201"/>
    </row>
    <row r="303" spans="1:11" ht="13.8" x14ac:dyDescent="0.25">
      <c r="A303" s="234"/>
      <c r="B303" s="236"/>
      <c r="C303" s="216" t="s">
        <v>95</v>
      </c>
      <c r="D303" s="201">
        <f t="shared" si="80"/>
        <v>0</v>
      </c>
      <c r="E303" s="201">
        <f t="shared" si="81"/>
        <v>0</v>
      </c>
      <c r="F303" s="201">
        <f t="shared" si="82"/>
        <v>0</v>
      </c>
      <c r="G303" s="201"/>
      <c r="H303" s="202">
        <f t="shared" si="83"/>
        <v>0</v>
      </c>
      <c r="I303" s="202">
        <f t="shared" si="84"/>
        <v>0</v>
      </c>
      <c r="J303" s="202">
        <f t="shared" si="85"/>
        <v>0</v>
      </c>
      <c r="K303" s="201"/>
    </row>
    <row r="304" spans="1:11" ht="27.6" x14ac:dyDescent="0.25">
      <c r="A304" s="234"/>
      <c r="B304" s="236"/>
      <c r="C304" s="216" t="s">
        <v>96</v>
      </c>
      <c r="D304" s="201">
        <f t="shared" si="80"/>
        <v>197398.7</v>
      </c>
      <c r="E304" s="201">
        <f t="shared" si="81"/>
        <v>284000.88</v>
      </c>
      <c r="F304" s="201">
        <f t="shared" si="82"/>
        <v>307516.88</v>
      </c>
      <c r="G304" s="201"/>
      <c r="H304" s="202">
        <f t="shared" si="83"/>
        <v>285131.46000000002</v>
      </c>
      <c r="I304" s="202">
        <f t="shared" si="84"/>
        <v>374447.02</v>
      </c>
      <c r="J304" s="202">
        <f t="shared" si="85"/>
        <v>397963.02</v>
      </c>
      <c r="K304" s="201"/>
    </row>
    <row r="305" spans="1:11" ht="13.8" x14ac:dyDescent="0.25">
      <c r="A305" s="234"/>
      <c r="B305" s="236"/>
      <c r="C305" s="216" t="s">
        <v>97</v>
      </c>
      <c r="D305" s="201">
        <f t="shared" si="80"/>
        <v>0</v>
      </c>
      <c r="E305" s="201">
        <f t="shared" si="81"/>
        <v>0</v>
      </c>
      <c r="F305" s="201">
        <f t="shared" si="82"/>
        <v>0</v>
      </c>
      <c r="G305" s="201"/>
      <c r="H305" s="202">
        <f t="shared" si="83"/>
        <v>0</v>
      </c>
      <c r="I305" s="202">
        <f t="shared" si="84"/>
        <v>0</v>
      </c>
      <c r="J305" s="202">
        <f t="shared" si="85"/>
        <v>0</v>
      </c>
      <c r="K305" s="201"/>
    </row>
    <row r="306" spans="1:11" ht="27.6" x14ac:dyDescent="0.25">
      <c r="A306" s="234"/>
      <c r="B306" s="236"/>
      <c r="C306" s="216" t="s">
        <v>98</v>
      </c>
      <c r="D306" s="201">
        <f t="shared" si="80"/>
        <v>109665.95</v>
      </c>
      <c r="E306" s="201">
        <f t="shared" si="81"/>
        <v>157778.26999999999</v>
      </c>
      <c r="F306" s="201">
        <f t="shared" si="82"/>
        <v>170842.71</v>
      </c>
      <c r="G306" s="201"/>
      <c r="H306" s="202">
        <f t="shared" si="83"/>
        <v>158406.37</v>
      </c>
      <c r="I306" s="202">
        <f t="shared" si="84"/>
        <v>208026.12</v>
      </c>
      <c r="J306" s="202">
        <f t="shared" si="85"/>
        <v>221090.57</v>
      </c>
      <c r="K306" s="201"/>
    </row>
    <row r="307" spans="1:11" ht="27.6" x14ac:dyDescent="0.25">
      <c r="A307" s="234"/>
      <c r="B307" s="236"/>
      <c r="C307" s="216" t="s">
        <v>99</v>
      </c>
      <c r="D307" s="201">
        <f t="shared" si="80"/>
        <v>82249.460000000006</v>
      </c>
      <c r="E307" s="201">
        <f t="shared" si="81"/>
        <v>118333.7</v>
      </c>
      <c r="F307" s="201">
        <f t="shared" si="82"/>
        <v>128132.03</v>
      </c>
      <c r="G307" s="201"/>
      <c r="H307" s="202">
        <f t="shared" si="83"/>
        <v>118804.77</v>
      </c>
      <c r="I307" s="202">
        <f t="shared" si="84"/>
        <v>156019.59</v>
      </c>
      <c r="J307" s="202">
        <f t="shared" si="85"/>
        <v>165817.92000000001</v>
      </c>
      <c r="K307" s="201"/>
    </row>
    <row r="308" spans="1:11" ht="13.95" customHeight="1" x14ac:dyDescent="0.25">
      <c r="A308" s="234"/>
      <c r="B308" s="236" t="s">
        <v>102</v>
      </c>
      <c r="C308" s="216" t="s">
        <v>91</v>
      </c>
      <c r="D308" s="201">
        <f t="shared" si="80"/>
        <v>197398.7</v>
      </c>
      <c r="E308" s="201">
        <f t="shared" si="81"/>
        <v>284000.88</v>
      </c>
      <c r="F308" s="201">
        <f t="shared" si="82"/>
        <v>307516.88</v>
      </c>
      <c r="G308" s="201"/>
      <c r="H308" s="202">
        <f t="shared" si="83"/>
        <v>285131.46000000002</v>
      </c>
      <c r="I308" s="202">
        <f t="shared" si="84"/>
        <v>374447.02</v>
      </c>
      <c r="J308" s="202">
        <f t="shared" si="85"/>
        <v>397963.02</v>
      </c>
      <c r="K308" s="201"/>
    </row>
    <row r="309" spans="1:11" ht="13.8" x14ac:dyDescent="0.25">
      <c r="A309" s="234"/>
      <c r="B309" s="236"/>
      <c r="C309" s="216" t="s">
        <v>92</v>
      </c>
      <c r="D309" s="201">
        <f t="shared" si="80"/>
        <v>0</v>
      </c>
      <c r="E309" s="201">
        <f t="shared" si="81"/>
        <v>0</v>
      </c>
      <c r="F309" s="201">
        <f t="shared" si="82"/>
        <v>0</v>
      </c>
      <c r="G309" s="201"/>
      <c r="H309" s="202">
        <f t="shared" si="83"/>
        <v>0</v>
      </c>
      <c r="I309" s="202">
        <f t="shared" si="84"/>
        <v>0</v>
      </c>
      <c r="J309" s="202">
        <f t="shared" si="85"/>
        <v>0</v>
      </c>
      <c r="K309" s="201"/>
    </row>
    <row r="310" spans="1:11" ht="13.8" x14ac:dyDescent="0.25">
      <c r="A310" s="234"/>
      <c r="B310" s="236"/>
      <c r="C310" s="216" t="s">
        <v>93</v>
      </c>
      <c r="D310" s="201">
        <f t="shared" si="80"/>
        <v>197398.7</v>
      </c>
      <c r="E310" s="201">
        <f t="shared" si="81"/>
        <v>284000.88</v>
      </c>
      <c r="F310" s="201">
        <f t="shared" si="82"/>
        <v>307516.88</v>
      </c>
      <c r="G310" s="201"/>
      <c r="H310" s="202">
        <f t="shared" si="83"/>
        <v>285131.46000000002</v>
      </c>
      <c r="I310" s="202">
        <f t="shared" si="84"/>
        <v>374447.02</v>
      </c>
      <c r="J310" s="202">
        <f t="shared" si="85"/>
        <v>397963.02</v>
      </c>
      <c r="K310" s="201"/>
    </row>
    <row r="311" spans="1:11" ht="13.8" x14ac:dyDescent="0.25">
      <c r="A311" s="234"/>
      <c r="B311" s="236"/>
      <c r="C311" s="216" t="s">
        <v>94</v>
      </c>
      <c r="D311" s="201">
        <f t="shared" si="80"/>
        <v>0</v>
      </c>
      <c r="E311" s="201">
        <f t="shared" si="81"/>
        <v>0</v>
      </c>
      <c r="F311" s="201">
        <f t="shared" si="82"/>
        <v>0</v>
      </c>
      <c r="G311" s="201"/>
      <c r="H311" s="202">
        <f t="shared" si="83"/>
        <v>0</v>
      </c>
      <c r="I311" s="202">
        <f t="shared" si="84"/>
        <v>0</v>
      </c>
      <c r="J311" s="202">
        <f t="shared" si="85"/>
        <v>0</v>
      </c>
      <c r="K311" s="201"/>
    </row>
    <row r="312" spans="1:11" ht="13.8" x14ac:dyDescent="0.25">
      <c r="A312" s="234"/>
      <c r="B312" s="236"/>
      <c r="C312" s="216" t="s">
        <v>95</v>
      </c>
      <c r="D312" s="201">
        <f t="shared" si="80"/>
        <v>0</v>
      </c>
      <c r="E312" s="201">
        <f t="shared" si="81"/>
        <v>0</v>
      </c>
      <c r="F312" s="201">
        <f t="shared" si="82"/>
        <v>0</v>
      </c>
      <c r="G312" s="201"/>
      <c r="H312" s="202">
        <f t="shared" si="83"/>
        <v>0</v>
      </c>
      <c r="I312" s="202">
        <f t="shared" si="84"/>
        <v>0</v>
      </c>
      <c r="J312" s="202">
        <f t="shared" si="85"/>
        <v>0</v>
      </c>
      <c r="K312" s="201"/>
    </row>
    <row r="313" spans="1:11" ht="27.6" x14ac:dyDescent="0.25">
      <c r="A313" s="234"/>
      <c r="B313" s="236"/>
      <c r="C313" s="216" t="s">
        <v>96</v>
      </c>
      <c r="D313" s="201">
        <f t="shared" si="80"/>
        <v>197398.7</v>
      </c>
      <c r="E313" s="201">
        <f t="shared" si="81"/>
        <v>284000.88</v>
      </c>
      <c r="F313" s="201">
        <f t="shared" si="82"/>
        <v>307516.88</v>
      </c>
      <c r="G313" s="201"/>
      <c r="H313" s="202">
        <f t="shared" si="83"/>
        <v>285131.46000000002</v>
      </c>
      <c r="I313" s="202">
        <f t="shared" si="84"/>
        <v>374447.02</v>
      </c>
      <c r="J313" s="202">
        <f t="shared" si="85"/>
        <v>397963.02</v>
      </c>
      <c r="K313" s="201"/>
    </row>
    <row r="314" spans="1:11" ht="13.8" x14ac:dyDescent="0.25">
      <c r="A314" s="234"/>
      <c r="B314" s="236"/>
      <c r="C314" s="216" t="s">
        <v>97</v>
      </c>
      <c r="D314" s="201">
        <f t="shared" si="80"/>
        <v>0</v>
      </c>
      <c r="E314" s="201">
        <f t="shared" si="81"/>
        <v>0</v>
      </c>
      <c r="F314" s="201">
        <f t="shared" si="82"/>
        <v>0</v>
      </c>
      <c r="G314" s="201"/>
      <c r="H314" s="202">
        <f t="shared" si="83"/>
        <v>0</v>
      </c>
      <c r="I314" s="202">
        <f t="shared" si="84"/>
        <v>0</v>
      </c>
      <c r="J314" s="202">
        <f t="shared" si="85"/>
        <v>0</v>
      </c>
      <c r="K314" s="201"/>
    </row>
    <row r="315" spans="1:11" ht="27.6" x14ac:dyDescent="0.25">
      <c r="A315" s="234"/>
      <c r="B315" s="236"/>
      <c r="C315" s="216" t="s">
        <v>98</v>
      </c>
      <c r="D315" s="201">
        <f t="shared" si="80"/>
        <v>197398.7</v>
      </c>
      <c r="E315" s="201">
        <f t="shared" si="81"/>
        <v>284000.88</v>
      </c>
      <c r="F315" s="201">
        <f t="shared" si="82"/>
        <v>307516.88</v>
      </c>
      <c r="G315" s="201"/>
      <c r="H315" s="202">
        <f t="shared" si="83"/>
        <v>285131.46000000002</v>
      </c>
      <c r="I315" s="202">
        <f t="shared" si="84"/>
        <v>374447.02</v>
      </c>
      <c r="J315" s="202">
        <f t="shared" si="85"/>
        <v>397963.02</v>
      </c>
      <c r="K315" s="201"/>
    </row>
    <row r="316" spans="1:11" ht="27.6" x14ac:dyDescent="0.25">
      <c r="A316" s="234"/>
      <c r="B316" s="236"/>
      <c r="C316" s="216" t="s">
        <v>99</v>
      </c>
      <c r="D316" s="201">
        <f t="shared" si="80"/>
        <v>197398.7</v>
      </c>
      <c r="E316" s="201">
        <f t="shared" si="81"/>
        <v>284000.88</v>
      </c>
      <c r="F316" s="201">
        <f t="shared" si="82"/>
        <v>307516.88</v>
      </c>
      <c r="G316" s="201"/>
      <c r="H316" s="202">
        <f t="shared" si="83"/>
        <v>285131.46000000002</v>
      </c>
      <c r="I316" s="202">
        <f t="shared" si="84"/>
        <v>374447.02</v>
      </c>
      <c r="J316" s="202">
        <f t="shared" si="85"/>
        <v>397963.02</v>
      </c>
      <c r="K316" s="201"/>
    </row>
    <row r="317" spans="1:11" ht="13.2" customHeight="1" x14ac:dyDescent="0.25">
      <c r="A317" s="234" t="s">
        <v>115</v>
      </c>
      <c r="B317" s="233" t="s">
        <v>104</v>
      </c>
      <c r="C317" s="233"/>
      <c r="D317" s="199">
        <f>'Исходные для нормативов'!C67</f>
        <v>0.3</v>
      </c>
      <c r="E317" s="199">
        <f>'Исходные для нормативов'!D67</f>
        <v>0.3</v>
      </c>
      <c r="F317" s="199">
        <f>'Исходные для нормативов'!E67</f>
        <v>0.3</v>
      </c>
      <c r="G317" s="199">
        <f t="shared" ref="G317:G327" si="86">F317</f>
        <v>0.3</v>
      </c>
      <c r="H317" s="200">
        <f t="shared" ref="H317:J321" si="87">D317</f>
        <v>0.3</v>
      </c>
      <c r="I317" s="200">
        <f t="shared" si="87"/>
        <v>0.3</v>
      </c>
      <c r="J317" s="200">
        <f t="shared" si="87"/>
        <v>0.3</v>
      </c>
      <c r="K317" s="199">
        <f t="shared" ref="K317:K327" si="88">J317</f>
        <v>0.3</v>
      </c>
    </row>
    <row r="318" spans="1:11" ht="22.95" customHeight="1" x14ac:dyDescent="0.25">
      <c r="A318" s="234"/>
      <c r="B318" s="235" t="s">
        <v>76</v>
      </c>
      <c r="C318" s="235"/>
      <c r="D318" s="199">
        <f>'Исходные для нормативов'!C67</f>
        <v>0.3</v>
      </c>
      <c r="E318" s="199">
        <f>'Исходные для нормативов'!D67</f>
        <v>0.3</v>
      </c>
      <c r="F318" s="199">
        <f>'Исходные для нормативов'!E67</f>
        <v>0.3</v>
      </c>
      <c r="G318" s="199">
        <f t="shared" si="86"/>
        <v>0.3</v>
      </c>
      <c r="H318" s="200">
        <f t="shared" si="87"/>
        <v>0.3</v>
      </c>
      <c r="I318" s="200">
        <f t="shared" si="87"/>
        <v>0.3</v>
      </c>
      <c r="J318" s="200">
        <f t="shared" si="87"/>
        <v>0.3</v>
      </c>
      <c r="K318" s="199">
        <f t="shared" si="88"/>
        <v>0.3</v>
      </c>
    </row>
    <row r="319" spans="1:11" ht="13.2" customHeight="1" x14ac:dyDescent="0.25">
      <c r="A319" s="234"/>
      <c r="B319" s="233" t="s">
        <v>77</v>
      </c>
      <c r="C319" s="233"/>
      <c r="D319" s="199">
        <f>'Исходные для нормативов'!C67</f>
        <v>0.3</v>
      </c>
      <c r="E319" s="199">
        <f>'Исходные для нормативов'!D67</f>
        <v>0.3</v>
      </c>
      <c r="F319" s="199">
        <f>'Исходные для нормативов'!E67</f>
        <v>0.3</v>
      </c>
      <c r="G319" s="199">
        <f t="shared" si="86"/>
        <v>0.3</v>
      </c>
      <c r="H319" s="200">
        <f t="shared" si="87"/>
        <v>0.3</v>
      </c>
      <c r="I319" s="200">
        <f t="shared" si="87"/>
        <v>0.3</v>
      </c>
      <c r="J319" s="200">
        <f t="shared" si="87"/>
        <v>0.3</v>
      </c>
      <c r="K319" s="199">
        <f t="shared" si="88"/>
        <v>0.3</v>
      </c>
    </row>
    <row r="320" spans="1:11" ht="13.2" customHeight="1" x14ac:dyDescent="0.25">
      <c r="A320" s="234"/>
      <c r="B320" s="233" t="s">
        <v>78</v>
      </c>
      <c r="C320" s="233"/>
      <c r="D320" s="199">
        <f>'Исходные для нормативов'!C67</f>
        <v>0.3</v>
      </c>
      <c r="E320" s="199">
        <f>'Исходные для нормативов'!D67</f>
        <v>0.3</v>
      </c>
      <c r="F320" s="199">
        <f>'Исходные для нормативов'!E67</f>
        <v>0.3</v>
      </c>
      <c r="G320" s="199">
        <f t="shared" si="86"/>
        <v>0.3</v>
      </c>
      <c r="H320" s="200">
        <f t="shared" si="87"/>
        <v>0.3</v>
      </c>
      <c r="I320" s="200">
        <f t="shared" si="87"/>
        <v>0.3</v>
      </c>
      <c r="J320" s="200">
        <f t="shared" si="87"/>
        <v>0.3</v>
      </c>
      <c r="K320" s="199">
        <f t="shared" si="88"/>
        <v>0.3</v>
      </c>
    </row>
    <row r="321" spans="1:11" ht="13.2" customHeight="1" x14ac:dyDescent="0.25">
      <c r="A321" s="234"/>
      <c r="B321" s="233" t="s">
        <v>79</v>
      </c>
      <c r="C321" s="233"/>
      <c r="D321" s="199">
        <f>'Исходные для нормативов'!C67</f>
        <v>0.3</v>
      </c>
      <c r="E321" s="199">
        <f>'Исходные для нормативов'!D67</f>
        <v>0.3</v>
      </c>
      <c r="F321" s="199">
        <f>'Исходные для нормативов'!E67</f>
        <v>0.3</v>
      </c>
      <c r="G321" s="199">
        <f t="shared" si="86"/>
        <v>0.3</v>
      </c>
      <c r="H321" s="200">
        <f t="shared" si="87"/>
        <v>0.3</v>
      </c>
      <c r="I321" s="200">
        <f t="shared" si="87"/>
        <v>0.3</v>
      </c>
      <c r="J321" s="200">
        <f t="shared" si="87"/>
        <v>0.3</v>
      </c>
      <c r="K321" s="199">
        <f t="shared" si="88"/>
        <v>0.3</v>
      </c>
    </row>
    <row r="322" spans="1:11" s="19" customFormat="1" ht="13.2" customHeight="1" x14ac:dyDescent="0.25">
      <c r="A322" s="234"/>
      <c r="B322" s="233" t="s">
        <v>80</v>
      </c>
      <c r="C322" s="233"/>
      <c r="D322" s="199">
        <v>0.30499999999999999</v>
      </c>
      <c r="E322" s="199">
        <v>0.30499999999999999</v>
      </c>
      <c r="F322" s="199">
        <v>0.30499999999999999</v>
      </c>
      <c r="G322" s="199">
        <f t="shared" si="86"/>
        <v>0.30499999999999999</v>
      </c>
      <c r="H322" s="200">
        <v>0.30499999999999999</v>
      </c>
      <c r="I322" s="200">
        <v>0.30499999999999999</v>
      </c>
      <c r="J322" s="200">
        <v>0.30499999999999999</v>
      </c>
      <c r="K322" s="199">
        <f t="shared" si="88"/>
        <v>0.30499999999999999</v>
      </c>
    </row>
    <row r="323" spans="1:11" s="19" customFormat="1" ht="13.2" customHeight="1" x14ac:dyDescent="0.25">
      <c r="A323" s="234"/>
      <c r="B323" s="233" t="s">
        <v>81</v>
      </c>
      <c r="C323" s="233"/>
      <c r="D323" s="199">
        <f>'Исходные для нормативов'!C67</f>
        <v>0.3</v>
      </c>
      <c r="E323" s="199">
        <f>'Исходные для нормативов'!D67</f>
        <v>0.3</v>
      </c>
      <c r="F323" s="199">
        <f>'Исходные для нормативов'!E67</f>
        <v>0.3</v>
      </c>
      <c r="G323" s="199">
        <f t="shared" si="86"/>
        <v>0.3</v>
      </c>
      <c r="H323" s="200">
        <f t="shared" ref="H323:J333" si="89">D323</f>
        <v>0.3</v>
      </c>
      <c r="I323" s="200">
        <f>E323</f>
        <v>0.3</v>
      </c>
      <c r="J323" s="200">
        <f>F323</f>
        <v>0.3</v>
      </c>
      <c r="K323" s="199">
        <f t="shared" si="88"/>
        <v>0.3</v>
      </c>
    </row>
    <row r="324" spans="1:11" s="19" customFormat="1" ht="13.95" customHeight="1" x14ac:dyDescent="0.25">
      <c r="A324" s="234"/>
      <c r="B324" s="233" t="s">
        <v>82</v>
      </c>
      <c r="C324" s="233"/>
      <c r="D324" s="203">
        <f>'Исходные для нормативов'!C69</f>
        <v>0.36199999999999999</v>
      </c>
      <c r="E324" s="203">
        <f>'Исходные для нормативов'!D69</f>
        <v>0.36199999999999999</v>
      </c>
      <c r="F324" s="203">
        <f>'Исходные для нормативов'!E69</f>
        <v>0.36199999999999999</v>
      </c>
      <c r="G324" s="203">
        <f t="shared" si="86"/>
        <v>0.36199999999999999</v>
      </c>
      <c r="H324" s="203">
        <f t="shared" si="89"/>
        <v>0.36199999999999999</v>
      </c>
      <c r="I324" s="203">
        <f>H324</f>
        <v>0.36199999999999999</v>
      </c>
      <c r="J324" s="203">
        <f>H324</f>
        <v>0.36199999999999999</v>
      </c>
      <c r="K324" s="203">
        <f t="shared" si="88"/>
        <v>0.36199999999999999</v>
      </c>
    </row>
    <row r="325" spans="1:11" s="19" customFormat="1" ht="13.95" customHeight="1" x14ac:dyDescent="0.25">
      <c r="A325" s="234"/>
      <c r="B325" s="233" t="s">
        <v>83</v>
      </c>
      <c r="C325" s="233"/>
      <c r="D325" s="203">
        <f>'Исходные для нормативов'!C69</f>
        <v>0.36199999999999999</v>
      </c>
      <c r="E325" s="203">
        <f>'Исходные для нормативов'!D69</f>
        <v>0.36199999999999999</v>
      </c>
      <c r="F325" s="203">
        <f>'Исходные для нормативов'!E69</f>
        <v>0.36199999999999999</v>
      </c>
      <c r="G325" s="203">
        <f t="shared" si="86"/>
        <v>0.36199999999999999</v>
      </c>
      <c r="H325" s="203">
        <f t="shared" si="89"/>
        <v>0.36199999999999999</v>
      </c>
      <c r="I325" s="203">
        <f>H325</f>
        <v>0.36199999999999999</v>
      </c>
      <c r="J325" s="203">
        <f>H325</f>
        <v>0.36199999999999999</v>
      </c>
      <c r="K325" s="203">
        <f t="shared" si="88"/>
        <v>0.36199999999999999</v>
      </c>
    </row>
    <row r="326" spans="1:11" s="19" customFormat="1" ht="13.95" customHeight="1" x14ac:dyDescent="0.25">
      <c r="A326" s="234"/>
      <c r="B326" s="233" t="s">
        <v>84</v>
      </c>
      <c r="C326" s="233"/>
      <c r="D326" s="203">
        <f>'Исходные для нормативов'!C69</f>
        <v>0.36199999999999999</v>
      </c>
      <c r="E326" s="203">
        <f>'Исходные для нормативов'!D69</f>
        <v>0.36199999999999999</v>
      </c>
      <c r="F326" s="203">
        <f>'Исходные для нормативов'!E69</f>
        <v>0.36199999999999999</v>
      </c>
      <c r="G326" s="203">
        <f t="shared" si="86"/>
        <v>0.36199999999999999</v>
      </c>
      <c r="H326" s="203">
        <f t="shared" si="89"/>
        <v>0.36199999999999999</v>
      </c>
      <c r="I326" s="203">
        <f>H326</f>
        <v>0.36199999999999999</v>
      </c>
      <c r="J326" s="203">
        <f>H326</f>
        <v>0.36199999999999999</v>
      </c>
      <c r="K326" s="203">
        <f t="shared" si="88"/>
        <v>0.36199999999999999</v>
      </c>
    </row>
    <row r="327" spans="1:11" s="19" customFormat="1" ht="13.95" customHeight="1" x14ac:dyDescent="0.25">
      <c r="A327" s="234"/>
      <c r="B327" s="233" t="s">
        <v>85</v>
      </c>
      <c r="C327" s="233"/>
      <c r="D327" s="203">
        <f>'Исходные для нормативов'!C69</f>
        <v>0.36199999999999999</v>
      </c>
      <c r="E327" s="203">
        <f>'Исходные для нормативов'!D69</f>
        <v>0.36199999999999999</v>
      </c>
      <c r="F327" s="203">
        <f>'Исходные для нормативов'!E69</f>
        <v>0.36199999999999999</v>
      </c>
      <c r="G327" s="203">
        <f t="shared" si="86"/>
        <v>0.36199999999999999</v>
      </c>
      <c r="H327" s="203">
        <f t="shared" si="89"/>
        <v>0.36199999999999999</v>
      </c>
      <c r="I327" s="203">
        <f>H327</f>
        <v>0.36199999999999999</v>
      </c>
      <c r="J327" s="203">
        <f>H327</f>
        <v>0.36199999999999999</v>
      </c>
      <c r="K327" s="203">
        <f t="shared" si="88"/>
        <v>0.36199999999999999</v>
      </c>
    </row>
    <row r="328" spans="1:11" s="19" customFormat="1" ht="13.2" customHeight="1" x14ac:dyDescent="0.25">
      <c r="A328" s="234"/>
      <c r="B328" s="233" t="s">
        <v>86</v>
      </c>
      <c r="C328" s="233"/>
      <c r="D328" s="199">
        <f>'Исходные для нормативов'!C70</f>
        <v>0.28000000000000003</v>
      </c>
      <c r="E328" s="199">
        <f>'Исходные для нормативов'!D70</f>
        <v>0.28000000000000003</v>
      </c>
      <c r="F328" s="199">
        <f>'Исходные для нормативов'!E70</f>
        <v>0.28000000000000003</v>
      </c>
      <c r="G328" s="199"/>
      <c r="H328" s="200">
        <f t="shared" si="89"/>
        <v>0.28000000000000003</v>
      </c>
      <c r="I328" s="200">
        <f t="shared" si="89"/>
        <v>0.28000000000000003</v>
      </c>
      <c r="J328" s="200">
        <f t="shared" si="89"/>
        <v>0.28000000000000003</v>
      </c>
      <c r="K328" s="199"/>
    </row>
    <row r="329" spans="1:11" ht="13.2" customHeight="1" x14ac:dyDescent="0.25">
      <c r="A329" s="234"/>
      <c r="B329" s="233" t="s">
        <v>87</v>
      </c>
      <c r="C329" s="233"/>
      <c r="D329" s="199">
        <f>'Исходные для нормативов'!C70</f>
        <v>0.28000000000000003</v>
      </c>
      <c r="E329" s="199">
        <f>'Исходные для нормативов'!D70</f>
        <v>0.28000000000000003</v>
      </c>
      <c r="F329" s="199">
        <f>'Исходные для нормативов'!E70</f>
        <v>0.28000000000000003</v>
      </c>
      <c r="G329" s="199"/>
      <c r="H329" s="200">
        <f t="shared" si="89"/>
        <v>0.28000000000000003</v>
      </c>
      <c r="I329" s="200">
        <f t="shared" si="89"/>
        <v>0.28000000000000003</v>
      </c>
      <c r="J329" s="200">
        <f t="shared" si="89"/>
        <v>0.28000000000000003</v>
      </c>
      <c r="K329" s="199"/>
    </row>
    <row r="330" spans="1:11" s="19" customFormat="1" ht="13.2" customHeight="1" x14ac:dyDescent="0.25">
      <c r="A330" s="234"/>
      <c r="B330" s="233" t="s">
        <v>88</v>
      </c>
      <c r="C330" s="233"/>
      <c r="D330" s="199">
        <v>0</v>
      </c>
      <c r="E330" s="199">
        <v>0</v>
      </c>
      <c r="F330" s="199">
        <v>0</v>
      </c>
      <c r="G330" s="199"/>
      <c r="H330" s="200">
        <f t="shared" si="89"/>
        <v>0</v>
      </c>
      <c r="I330" s="200">
        <f t="shared" si="89"/>
        <v>0</v>
      </c>
      <c r="J330" s="200">
        <f t="shared" si="89"/>
        <v>0</v>
      </c>
      <c r="K330" s="199"/>
    </row>
    <row r="331" spans="1:11" s="19" customFormat="1" ht="13.2" customHeight="1" x14ac:dyDescent="0.25">
      <c r="A331" s="234"/>
      <c r="B331" s="233" t="s">
        <v>89</v>
      </c>
      <c r="C331" s="233"/>
      <c r="D331" s="199">
        <v>0</v>
      </c>
      <c r="E331" s="199">
        <v>0</v>
      </c>
      <c r="F331" s="199">
        <v>0</v>
      </c>
      <c r="G331" s="199"/>
      <c r="H331" s="200">
        <f t="shared" si="89"/>
        <v>0</v>
      </c>
      <c r="I331" s="200">
        <f t="shared" si="89"/>
        <v>0</v>
      </c>
      <c r="J331" s="200">
        <f t="shared" si="89"/>
        <v>0</v>
      </c>
      <c r="K331" s="199"/>
    </row>
    <row r="332" spans="1:11" s="19" customFormat="1" ht="13.95" customHeight="1" x14ac:dyDescent="0.25">
      <c r="A332" s="234"/>
      <c r="B332" s="236" t="s">
        <v>90</v>
      </c>
      <c r="C332" s="216" t="s">
        <v>91</v>
      </c>
      <c r="D332" s="199">
        <f>'Исходные для нормативов'!C71</f>
        <v>0.41</v>
      </c>
      <c r="E332" s="199">
        <f>'Исходные для нормативов'!D71</f>
        <v>0.41</v>
      </c>
      <c r="F332" s="199">
        <f>'Исходные для нормативов'!E71</f>
        <v>0.41</v>
      </c>
      <c r="G332" s="199"/>
      <c r="H332" s="200">
        <f t="shared" si="89"/>
        <v>0.41</v>
      </c>
      <c r="I332" s="200">
        <f t="shared" si="89"/>
        <v>0.41</v>
      </c>
      <c r="J332" s="200">
        <f t="shared" si="89"/>
        <v>0.41</v>
      </c>
      <c r="K332" s="199"/>
    </row>
    <row r="333" spans="1:11" s="19" customFormat="1" ht="13.8" x14ac:dyDescent="0.25">
      <c r="A333" s="234"/>
      <c r="B333" s="236"/>
      <c r="C333" s="216" t="s">
        <v>92</v>
      </c>
      <c r="D333" s="199">
        <f>'Исходные для нормативов'!C71</f>
        <v>0.41</v>
      </c>
      <c r="E333" s="199">
        <f>'Исходные для нормативов'!D71</f>
        <v>0.41</v>
      </c>
      <c r="F333" s="199">
        <f>'Исходные для нормативов'!E71</f>
        <v>0.41</v>
      </c>
      <c r="G333" s="199"/>
      <c r="H333" s="200">
        <f t="shared" si="89"/>
        <v>0.41</v>
      </c>
      <c r="I333" s="200">
        <f t="shared" si="89"/>
        <v>0.41</v>
      </c>
      <c r="J333" s="200">
        <f t="shared" si="89"/>
        <v>0.41</v>
      </c>
      <c r="K333" s="199"/>
    </row>
    <row r="334" spans="1:11" s="19" customFormat="1" ht="13.8" x14ac:dyDescent="0.25">
      <c r="A334" s="234"/>
      <c r="B334" s="236"/>
      <c r="C334" s="216" t="s">
        <v>93</v>
      </c>
      <c r="D334" s="199">
        <v>0.91</v>
      </c>
      <c r="E334" s="199">
        <v>0.91</v>
      </c>
      <c r="F334" s="199">
        <v>0.91</v>
      </c>
      <c r="G334" s="199"/>
      <c r="H334" s="200">
        <v>0.91</v>
      </c>
      <c r="I334" s="200">
        <v>0.91</v>
      </c>
      <c r="J334" s="200">
        <v>0.91</v>
      </c>
      <c r="K334" s="199"/>
    </row>
    <row r="335" spans="1:11" s="19" customFormat="1" ht="13.8" x14ac:dyDescent="0.25">
      <c r="A335" s="234"/>
      <c r="B335" s="236"/>
      <c r="C335" s="216" t="s">
        <v>94</v>
      </c>
      <c r="D335" s="199">
        <v>0.91</v>
      </c>
      <c r="E335" s="199">
        <v>0.91</v>
      </c>
      <c r="F335" s="199">
        <v>0.91</v>
      </c>
      <c r="G335" s="199"/>
      <c r="H335" s="200">
        <v>0.91</v>
      </c>
      <c r="I335" s="200">
        <v>0.91</v>
      </c>
      <c r="J335" s="200">
        <v>0.91</v>
      </c>
      <c r="K335" s="199"/>
    </row>
    <row r="336" spans="1:11" s="19" customFormat="1" ht="13.8" x14ac:dyDescent="0.25">
      <c r="A336" s="234"/>
      <c r="B336" s="236"/>
      <c r="C336" s="216" t="s">
        <v>95</v>
      </c>
      <c r="D336" s="199">
        <f>'Исходные для нормативов'!C71</f>
        <v>0.41</v>
      </c>
      <c r="E336" s="199">
        <f>'Исходные для нормативов'!D71</f>
        <v>0.41</v>
      </c>
      <c r="F336" s="199">
        <f>'Исходные для нормативов'!E71</f>
        <v>0.41</v>
      </c>
      <c r="G336" s="199"/>
      <c r="H336" s="200">
        <f t="shared" ref="H336:J339" si="90">D336</f>
        <v>0.41</v>
      </c>
      <c r="I336" s="200">
        <f t="shared" si="90"/>
        <v>0.41</v>
      </c>
      <c r="J336" s="200">
        <f t="shared" si="90"/>
        <v>0.41</v>
      </c>
      <c r="K336" s="199"/>
    </row>
    <row r="337" spans="1:11" ht="27.6" x14ac:dyDescent="0.25">
      <c r="A337" s="234"/>
      <c r="B337" s="236"/>
      <c r="C337" s="216" t="s">
        <v>96</v>
      </c>
      <c r="D337" s="199">
        <f>'Исходные для нормативов'!C71</f>
        <v>0.41</v>
      </c>
      <c r="E337" s="199">
        <f>'Исходные для нормативов'!D71</f>
        <v>0.41</v>
      </c>
      <c r="F337" s="199">
        <f>'Исходные для нормативов'!E71</f>
        <v>0.41</v>
      </c>
      <c r="G337" s="199"/>
      <c r="H337" s="200">
        <f t="shared" si="90"/>
        <v>0.41</v>
      </c>
      <c r="I337" s="200">
        <f t="shared" si="90"/>
        <v>0.41</v>
      </c>
      <c r="J337" s="200">
        <f t="shared" si="90"/>
        <v>0.41</v>
      </c>
      <c r="K337" s="199"/>
    </row>
    <row r="338" spans="1:11" ht="13.8" x14ac:dyDescent="0.25">
      <c r="A338" s="234"/>
      <c r="B338" s="236"/>
      <c r="C338" s="216" t="s">
        <v>97</v>
      </c>
      <c r="D338" s="199">
        <f>'Исходные для нормативов'!C71</f>
        <v>0.41</v>
      </c>
      <c r="E338" s="199">
        <f>'Исходные для нормативов'!D71</f>
        <v>0.41</v>
      </c>
      <c r="F338" s="199">
        <f>'Исходные для нормативов'!E71</f>
        <v>0.41</v>
      </c>
      <c r="G338" s="199"/>
      <c r="H338" s="200">
        <f t="shared" si="90"/>
        <v>0.41</v>
      </c>
      <c r="I338" s="200">
        <f t="shared" si="90"/>
        <v>0.41</v>
      </c>
      <c r="J338" s="200">
        <f t="shared" si="90"/>
        <v>0.41</v>
      </c>
      <c r="K338" s="199"/>
    </row>
    <row r="339" spans="1:11" ht="27.6" x14ac:dyDescent="0.25">
      <c r="A339" s="234"/>
      <c r="B339" s="236"/>
      <c r="C339" s="216" t="s">
        <v>98</v>
      </c>
      <c r="D339" s="199">
        <f>'Исходные для нормативов'!C71</f>
        <v>0.41</v>
      </c>
      <c r="E339" s="199">
        <f>'Исходные для нормативов'!D71</f>
        <v>0.41</v>
      </c>
      <c r="F339" s="199">
        <f>'Исходные для нормативов'!E71</f>
        <v>0.41</v>
      </c>
      <c r="G339" s="199"/>
      <c r="H339" s="200">
        <f t="shared" si="90"/>
        <v>0.41</v>
      </c>
      <c r="I339" s="200">
        <f t="shared" si="90"/>
        <v>0.41</v>
      </c>
      <c r="J339" s="200">
        <f t="shared" si="90"/>
        <v>0.41</v>
      </c>
      <c r="K339" s="199"/>
    </row>
    <row r="340" spans="1:11" ht="27.6" x14ac:dyDescent="0.25">
      <c r="A340" s="234"/>
      <c r="B340" s="236"/>
      <c r="C340" s="216" t="s">
        <v>99</v>
      </c>
      <c r="D340" s="199"/>
      <c r="E340" s="199"/>
      <c r="F340" s="199"/>
      <c r="G340" s="199"/>
      <c r="H340" s="200"/>
      <c r="I340" s="200"/>
      <c r="J340" s="200"/>
      <c r="K340" s="199"/>
    </row>
    <row r="341" spans="1:11" ht="13.95" customHeight="1" x14ac:dyDescent="0.25">
      <c r="A341" s="234"/>
      <c r="B341" s="236" t="s">
        <v>100</v>
      </c>
      <c r="C341" s="216" t="s">
        <v>91</v>
      </c>
      <c r="D341" s="199">
        <f>'Исходные для нормативов'!C73</f>
        <v>0.61</v>
      </c>
      <c r="E341" s="199">
        <f>'Исходные для нормативов'!D73</f>
        <v>0.61</v>
      </c>
      <c r="F341" s="199">
        <f>'Исходные для нормативов'!E73</f>
        <v>0.61</v>
      </c>
      <c r="G341" s="199"/>
      <c r="H341" s="200">
        <f t="shared" ref="H341:J342" si="91">D341</f>
        <v>0.61</v>
      </c>
      <c r="I341" s="200">
        <f t="shared" si="91"/>
        <v>0.61</v>
      </c>
      <c r="J341" s="200">
        <f t="shared" si="91"/>
        <v>0.61</v>
      </c>
      <c r="K341" s="199"/>
    </row>
    <row r="342" spans="1:11" ht="13.8" x14ac:dyDescent="0.25">
      <c r="A342" s="234"/>
      <c r="B342" s="236"/>
      <c r="C342" s="216" t="s">
        <v>92</v>
      </c>
      <c r="D342" s="199">
        <f>'Исходные для нормативов'!C73</f>
        <v>0.61</v>
      </c>
      <c r="E342" s="199">
        <f>'Исходные для нормативов'!D73</f>
        <v>0.61</v>
      </c>
      <c r="F342" s="199">
        <f>'Исходные для нормативов'!E73</f>
        <v>0.61</v>
      </c>
      <c r="G342" s="199"/>
      <c r="H342" s="200">
        <f t="shared" si="91"/>
        <v>0.61</v>
      </c>
      <c r="I342" s="200">
        <f t="shared" si="91"/>
        <v>0.61</v>
      </c>
      <c r="J342" s="200">
        <f t="shared" si="91"/>
        <v>0.61</v>
      </c>
      <c r="K342" s="199"/>
    </row>
    <row r="343" spans="1:11" ht="13.8" x14ac:dyDescent="0.25">
      <c r="A343" s="234"/>
      <c r="B343" s="236"/>
      <c r="C343" s="216" t="s">
        <v>93</v>
      </c>
      <c r="D343" s="199">
        <v>0.86499999999999999</v>
      </c>
      <c r="E343" s="199">
        <v>0.86499999999999999</v>
      </c>
      <c r="F343" s="199">
        <v>0.86499999999999999</v>
      </c>
      <c r="G343" s="199"/>
      <c r="H343" s="200">
        <v>0.86499999999999999</v>
      </c>
      <c r="I343" s="200">
        <v>0.86499999999999999</v>
      </c>
      <c r="J343" s="200">
        <v>0.86499999999999999</v>
      </c>
      <c r="K343" s="199"/>
    </row>
    <row r="344" spans="1:11" ht="13.8" x14ac:dyDescent="0.25">
      <c r="A344" s="234"/>
      <c r="B344" s="236"/>
      <c r="C344" s="216" t="s">
        <v>94</v>
      </c>
      <c r="D344" s="199">
        <v>0.86499999999999999</v>
      </c>
      <c r="E344" s="199">
        <v>0.86499999999999999</v>
      </c>
      <c r="F344" s="199">
        <v>0.86499999999999999</v>
      </c>
      <c r="G344" s="199"/>
      <c r="H344" s="200">
        <v>0.86499999999999999</v>
      </c>
      <c r="I344" s="200">
        <v>0.86499999999999999</v>
      </c>
      <c r="J344" s="200">
        <v>0.86499999999999999</v>
      </c>
      <c r="K344" s="199"/>
    </row>
    <row r="345" spans="1:11" ht="13.8" x14ac:dyDescent="0.25">
      <c r="A345" s="234"/>
      <c r="B345" s="236"/>
      <c r="C345" s="216" t="s">
        <v>95</v>
      </c>
      <c r="D345" s="199">
        <f>'Исходные для нормативов'!C73</f>
        <v>0.61</v>
      </c>
      <c r="E345" s="199">
        <f>'Исходные для нормативов'!D73</f>
        <v>0.61</v>
      </c>
      <c r="F345" s="199">
        <f>'Исходные для нормативов'!E73</f>
        <v>0.61</v>
      </c>
      <c r="G345" s="199"/>
      <c r="H345" s="200">
        <f t="shared" ref="H345:J348" si="92">D345</f>
        <v>0.61</v>
      </c>
      <c r="I345" s="200">
        <f t="shared" si="92"/>
        <v>0.61</v>
      </c>
      <c r="J345" s="200">
        <f t="shared" si="92"/>
        <v>0.61</v>
      </c>
      <c r="K345" s="199"/>
    </row>
    <row r="346" spans="1:11" ht="27.6" x14ac:dyDescent="0.25">
      <c r="A346" s="234"/>
      <c r="B346" s="236"/>
      <c r="C346" s="216" t="s">
        <v>96</v>
      </c>
      <c r="D346" s="199">
        <f>'Исходные для нормативов'!C73</f>
        <v>0.61</v>
      </c>
      <c r="E346" s="199">
        <f>'Исходные для нормативов'!D73</f>
        <v>0.61</v>
      </c>
      <c r="F346" s="199">
        <f>'Исходные для нормативов'!E73</f>
        <v>0.61</v>
      </c>
      <c r="G346" s="199"/>
      <c r="H346" s="200">
        <f t="shared" si="92"/>
        <v>0.61</v>
      </c>
      <c r="I346" s="200">
        <f t="shared" si="92"/>
        <v>0.61</v>
      </c>
      <c r="J346" s="200">
        <f t="shared" si="92"/>
        <v>0.61</v>
      </c>
      <c r="K346" s="199"/>
    </row>
    <row r="347" spans="1:11" ht="13.8" x14ac:dyDescent="0.25">
      <c r="A347" s="234"/>
      <c r="B347" s="236"/>
      <c r="C347" s="216" t="s">
        <v>97</v>
      </c>
      <c r="D347" s="199">
        <f>'Исходные для нормативов'!C73</f>
        <v>0.61</v>
      </c>
      <c r="E347" s="199">
        <f>'Исходные для нормативов'!D73</f>
        <v>0.61</v>
      </c>
      <c r="F347" s="199">
        <f>'Исходные для нормативов'!E73</f>
        <v>0.61</v>
      </c>
      <c r="G347" s="199"/>
      <c r="H347" s="200">
        <f t="shared" si="92"/>
        <v>0.61</v>
      </c>
      <c r="I347" s="200">
        <f t="shared" si="92"/>
        <v>0.61</v>
      </c>
      <c r="J347" s="200">
        <f t="shared" si="92"/>
        <v>0.61</v>
      </c>
      <c r="K347" s="199"/>
    </row>
    <row r="348" spans="1:11" ht="27.6" x14ac:dyDescent="0.25">
      <c r="A348" s="234"/>
      <c r="B348" s="236"/>
      <c r="C348" s="216" t="s">
        <v>98</v>
      </c>
      <c r="D348" s="199">
        <f>'Исходные для нормативов'!C73</f>
        <v>0.61</v>
      </c>
      <c r="E348" s="199">
        <f>'Исходные для нормативов'!D73</f>
        <v>0.61</v>
      </c>
      <c r="F348" s="199">
        <f>'Исходные для нормативов'!E73</f>
        <v>0.61</v>
      </c>
      <c r="G348" s="199"/>
      <c r="H348" s="200">
        <f t="shared" si="92"/>
        <v>0.61</v>
      </c>
      <c r="I348" s="200">
        <f t="shared" si="92"/>
        <v>0.61</v>
      </c>
      <c r="J348" s="200">
        <f t="shared" si="92"/>
        <v>0.61</v>
      </c>
      <c r="K348" s="199"/>
    </row>
    <row r="349" spans="1:11" ht="27.6" x14ac:dyDescent="0.25">
      <c r="A349" s="234"/>
      <c r="B349" s="236"/>
      <c r="C349" s="216" t="s">
        <v>99</v>
      </c>
      <c r="D349" s="199"/>
      <c r="E349" s="199"/>
      <c r="F349" s="199"/>
      <c r="G349" s="199"/>
      <c r="H349" s="200"/>
      <c r="I349" s="200"/>
      <c r="J349" s="200"/>
      <c r="K349" s="199"/>
    </row>
    <row r="350" spans="1:11" ht="13.95" customHeight="1" x14ac:dyDescent="0.25">
      <c r="A350" s="234"/>
      <c r="B350" s="236" t="s">
        <v>101</v>
      </c>
      <c r="C350" s="216" t="s">
        <v>91</v>
      </c>
      <c r="D350" s="199">
        <f>'Исходные для нормативов'!C73</f>
        <v>0.61</v>
      </c>
      <c r="E350" s="199">
        <f>'Исходные для нормативов'!D73</f>
        <v>0.61</v>
      </c>
      <c r="F350" s="199">
        <f>'Исходные для нормативов'!E73</f>
        <v>0.61</v>
      </c>
      <c r="G350" s="199"/>
      <c r="H350" s="200">
        <f t="shared" ref="H350:J351" si="93">D350</f>
        <v>0.61</v>
      </c>
      <c r="I350" s="200">
        <f t="shared" si="93"/>
        <v>0.61</v>
      </c>
      <c r="J350" s="200">
        <f t="shared" si="93"/>
        <v>0.61</v>
      </c>
      <c r="K350" s="199"/>
    </row>
    <row r="351" spans="1:11" ht="13.8" x14ac:dyDescent="0.25">
      <c r="A351" s="234"/>
      <c r="B351" s="236"/>
      <c r="C351" s="216" t="s">
        <v>92</v>
      </c>
      <c r="D351" s="199">
        <f>'Исходные для нормативов'!C73</f>
        <v>0.61</v>
      </c>
      <c r="E351" s="199">
        <f>'Исходные для нормативов'!D73</f>
        <v>0.61</v>
      </c>
      <c r="F351" s="199">
        <f>'Исходные для нормативов'!E73</f>
        <v>0.61</v>
      </c>
      <c r="G351" s="199"/>
      <c r="H351" s="200">
        <f t="shared" si="93"/>
        <v>0.61</v>
      </c>
      <c r="I351" s="200">
        <f t="shared" si="93"/>
        <v>0.61</v>
      </c>
      <c r="J351" s="200">
        <f t="shared" si="93"/>
        <v>0.61</v>
      </c>
      <c r="K351" s="199"/>
    </row>
    <row r="352" spans="1:11" ht="13.8" x14ac:dyDescent="0.25">
      <c r="A352" s="234"/>
      <c r="B352" s="236"/>
      <c r="C352" s="216" t="s">
        <v>93</v>
      </c>
      <c r="D352" s="199">
        <v>0.86499999999999999</v>
      </c>
      <c r="E352" s="199">
        <v>0.86499999999999999</v>
      </c>
      <c r="F352" s="199">
        <v>0.86499999999999999</v>
      </c>
      <c r="G352" s="199"/>
      <c r="H352" s="200">
        <v>0.86499999999999999</v>
      </c>
      <c r="I352" s="200">
        <v>0.86499999999999999</v>
      </c>
      <c r="J352" s="200">
        <v>0.86499999999999999</v>
      </c>
      <c r="K352" s="199"/>
    </row>
    <row r="353" spans="1:11" ht="13.8" x14ac:dyDescent="0.25">
      <c r="A353" s="234"/>
      <c r="B353" s="236"/>
      <c r="C353" s="216" t="s">
        <v>94</v>
      </c>
      <c r="D353" s="199">
        <v>0.86499999999999999</v>
      </c>
      <c r="E353" s="199">
        <v>0.86499999999999999</v>
      </c>
      <c r="F353" s="199">
        <v>0.86499999999999999</v>
      </c>
      <c r="G353" s="199"/>
      <c r="H353" s="200">
        <v>0.86499999999999999</v>
      </c>
      <c r="I353" s="200">
        <v>0.86499999999999999</v>
      </c>
      <c r="J353" s="200">
        <v>0.86499999999999999</v>
      </c>
      <c r="K353" s="199"/>
    </row>
    <row r="354" spans="1:11" ht="13.8" x14ac:dyDescent="0.25">
      <c r="A354" s="234"/>
      <c r="B354" s="236"/>
      <c r="C354" s="216" t="s">
        <v>95</v>
      </c>
      <c r="D354" s="199"/>
      <c r="E354" s="199"/>
      <c r="F354" s="199"/>
      <c r="G354" s="199"/>
      <c r="H354" s="200"/>
      <c r="I354" s="200"/>
      <c r="J354" s="200"/>
      <c r="K354" s="199"/>
    </row>
    <row r="355" spans="1:11" ht="27.6" x14ac:dyDescent="0.25">
      <c r="A355" s="234"/>
      <c r="B355" s="236"/>
      <c r="C355" s="216" t="s">
        <v>96</v>
      </c>
      <c r="D355" s="199">
        <f>'Исходные для нормативов'!C73</f>
        <v>0.61</v>
      </c>
      <c r="E355" s="199">
        <f>'Исходные для нормативов'!D73</f>
        <v>0.61</v>
      </c>
      <c r="F355" s="199">
        <f>'Исходные для нормативов'!E73</f>
        <v>0.61</v>
      </c>
      <c r="G355" s="199"/>
      <c r="H355" s="200">
        <f>D355</f>
        <v>0.61</v>
      </c>
      <c r="I355" s="200">
        <f>E355</f>
        <v>0.61</v>
      </c>
      <c r="J355" s="200">
        <f>F355</f>
        <v>0.61</v>
      </c>
      <c r="K355" s="199"/>
    </row>
    <row r="356" spans="1:11" ht="13.8" x14ac:dyDescent="0.25">
      <c r="A356" s="234"/>
      <c r="B356" s="236"/>
      <c r="C356" s="216" t="s">
        <v>97</v>
      </c>
      <c r="D356" s="199"/>
      <c r="E356" s="199"/>
      <c r="F356" s="199"/>
      <c r="G356" s="199"/>
      <c r="H356" s="200"/>
      <c r="I356" s="200"/>
      <c r="J356" s="200"/>
      <c r="K356" s="199"/>
    </row>
    <row r="357" spans="1:11" ht="27.6" x14ac:dyDescent="0.25">
      <c r="A357" s="234"/>
      <c r="B357" s="236"/>
      <c r="C357" s="216" t="s">
        <v>98</v>
      </c>
      <c r="D357" s="199">
        <f>'Исходные для нормативов'!C73</f>
        <v>0.61</v>
      </c>
      <c r="E357" s="199">
        <f>'Исходные для нормативов'!D73</f>
        <v>0.61</v>
      </c>
      <c r="F357" s="199">
        <f>'Исходные для нормативов'!E73</f>
        <v>0.61</v>
      </c>
      <c r="G357" s="199"/>
      <c r="H357" s="200">
        <f t="shared" ref="H357:J359" si="94">D357</f>
        <v>0.61</v>
      </c>
      <c r="I357" s="200">
        <f t="shared" si="94"/>
        <v>0.61</v>
      </c>
      <c r="J357" s="200">
        <f t="shared" si="94"/>
        <v>0.61</v>
      </c>
      <c r="K357" s="199"/>
    </row>
    <row r="358" spans="1:11" ht="27.6" x14ac:dyDescent="0.25">
      <c r="A358" s="234"/>
      <c r="B358" s="236"/>
      <c r="C358" s="216" t="s">
        <v>99</v>
      </c>
      <c r="D358" s="199">
        <f>'Исходные для нормативов'!C73</f>
        <v>0.61</v>
      </c>
      <c r="E358" s="199">
        <f>'Исходные для нормативов'!D73</f>
        <v>0.61</v>
      </c>
      <c r="F358" s="199">
        <f>'Исходные для нормативов'!E73</f>
        <v>0.61</v>
      </c>
      <c r="G358" s="199"/>
      <c r="H358" s="200">
        <f t="shared" si="94"/>
        <v>0.61</v>
      </c>
      <c r="I358" s="200">
        <f t="shared" si="94"/>
        <v>0.61</v>
      </c>
      <c r="J358" s="200">
        <f t="shared" si="94"/>
        <v>0.61</v>
      </c>
      <c r="K358" s="199"/>
    </row>
    <row r="359" spans="1:11" ht="13.95" customHeight="1" x14ac:dyDescent="0.25">
      <c r="A359" s="234"/>
      <c r="B359" s="236" t="s">
        <v>102</v>
      </c>
      <c r="C359" s="216" t="s">
        <v>91</v>
      </c>
      <c r="D359" s="199">
        <f>'Исходные для нормативов'!C73</f>
        <v>0.61</v>
      </c>
      <c r="E359" s="199">
        <f>'Исходные для нормативов'!D73</f>
        <v>0.61</v>
      </c>
      <c r="F359" s="199">
        <f>'Исходные для нормативов'!E73</f>
        <v>0.61</v>
      </c>
      <c r="G359" s="199"/>
      <c r="H359" s="200">
        <f t="shared" si="94"/>
        <v>0.61</v>
      </c>
      <c r="I359" s="200">
        <f t="shared" si="94"/>
        <v>0.61</v>
      </c>
      <c r="J359" s="200">
        <f t="shared" si="94"/>
        <v>0.61</v>
      </c>
      <c r="K359" s="199"/>
    </row>
    <row r="360" spans="1:11" ht="13.8" x14ac:dyDescent="0.25">
      <c r="A360" s="234"/>
      <c r="B360" s="236"/>
      <c r="C360" s="216" t="s">
        <v>92</v>
      </c>
      <c r="D360" s="199"/>
      <c r="E360" s="199"/>
      <c r="F360" s="199"/>
      <c r="G360" s="199"/>
      <c r="H360" s="200"/>
      <c r="I360" s="200"/>
      <c r="J360" s="200"/>
      <c r="K360" s="199"/>
    </row>
    <row r="361" spans="1:11" ht="13.8" x14ac:dyDescent="0.25">
      <c r="A361" s="234"/>
      <c r="B361" s="236"/>
      <c r="C361" s="216" t="s">
        <v>93</v>
      </c>
      <c r="D361" s="199">
        <v>0.86499999999999999</v>
      </c>
      <c r="E361" s="199">
        <v>0.86499999999999999</v>
      </c>
      <c r="F361" s="199">
        <v>0.86499999999999999</v>
      </c>
      <c r="G361" s="199"/>
      <c r="H361" s="200">
        <v>0.86499999999999999</v>
      </c>
      <c r="I361" s="200">
        <v>0.86499999999999999</v>
      </c>
      <c r="J361" s="200">
        <v>0.86499999999999999</v>
      </c>
      <c r="K361" s="199"/>
    </row>
    <row r="362" spans="1:11" ht="13.8" x14ac:dyDescent="0.25">
      <c r="A362" s="234"/>
      <c r="B362" s="236"/>
      <c r="C362" s="216" t="s">
        <v>94</v>
      </c>
      <c r="D362" s="199"/>
      <c r="E362" s="199"/>
      <c r="F362" s="199"/>
      <c r="G362" s="199"/>
      <c r="H362" s="200"/>
      <c r="I362" s="200"/>
      <c r="J362" s="200"/>
      <c r="K362" s="199"/>
    </row>
    <row r="363" spans="1:11" ht="13.8" x14ac:dyDescent="0.25">
      <c r="A363" s="234"/>
      <c r="B363" s="236"/>
      <c r="C363" s="216" t="s">
        <v>95</v>
      </c>
      <c r="D363" s="199"/>
      <c r="E363" s="199"/>
      <c r="F363" s="199"/>
      <c r="G363" s="199"/>
      <c r="H363" s="200"/>
      <c r="I363" s="200"/>
      <c r="J363" s="200"/>
      <c r="K363" s="199"/>
    </row>
    <row r="364" spans="1:11" ht="27.6" x14ac:dyDescent="0.25">
      <c r="A364" s="234"/>
      <c r="B364" s="236"/>
      <c r="C364" s="216" t="s">
        <v>96</v>
      </c>
      <c r="D364" s="199">
        <f>'Исходные для нормативов'!C73</f>
        <v>0.61</v>
      </c>
      <c r="E364" s="199">
        <f>'Исходные для нормативов'!D73</f>
        <v>0.61</v>
      </c>
      <c r="F364" s="199">
        <f>'Исходные для нормативов'!E73</f>
        <v>0.61</v>
      </c>
      <c r="G364" s="199"/>
      <c r="H364" s="200">
        <f>D364</f>
        <v>0.61</v>
      </c>
      <c r="I364" s="200">
        <f>E364</f>
        <v>0.61</v>
      </c>
      <c r="J364" s="200">
        <f>F364</f>
        <v>0.61</v>
      </c>
      <c r="K364" s="199"/>
    </row>
    <row r="365" spans="1:11" ht="13.8" x14ac:dyDescent="0.25">
      <c r="A365" s="234"/>
      <c r="B365" s="236"/>
      <c r="C365" s="216" t="s">
        <v>97</v>
      </c>
      <c r="D365" s="199"/>
      <c r="E365" s="199"/>
      <c r="F365" s="199"/>
      <c r="G365" s="199"/>
      <c r="H365" s="200"/>
      <c r="I365" s="200"/>
      <c r="J365" s="200"/>
      <c r="K365" s="199"/>
    </row>
    <row r="366" spans="1:11" ht="27.6" x14ac:dyDescent="0.25">
      <c r="A366" s="234"/>
      <c r="B366" s="236"/>
      <c r="C366" s="216" t="s">
        <v>98</v>
      </c>
      <c r="D366" s="199">
        <f>'Исходные для нормативов'!C73</f>
        <v>0.61</v>
      </c>
      <c r="E366" s="199">
        <f>'Исходные для нормативов'!D73</f>
        <v>0.61</v>
      </c>
      <c r="F366" s="199">
        <f>'Исходные для нормативов'!E73</f>
        <v>0.61</v>
      </c>
      <c r="G366" s="199"/>
      <c r="H366" s="200">
        <f t="shared" ref="H366:J367" si="95">D366</f>
        <v>0.61</v>
      </c>
      <c r="I366" s="200">
        <f t="shared" si="95"/>
        <v>0.61</v>
      </c>
      <c r="J366" s="200">
        <f t="shared" si="95"/>
        <v>0.61</v>
      </c>
      <c r="K366" s="199"/>
    </row>
    <row r="367" spans="1:11" ht="27.6" x14ac:dyDescent="0.25">
      <c r="A367" s="234"/>
      <c r="B367" s="236"/>
      <c r="C367" s="216" t="s">
        <v>99</v>
      </c>
      <c r="D367" s="199">
        <f>'Исходные для нормативов'!C73</f>
        <v>0.61</v>
      </c>
      <c r="E367" s="199">
        <f>'Исходные для нормативов'!D73</f>
        <v>0.61</v>
      </c>
      <c r="F367" s="199">
        <f>'Исходные для нормативов'!E73</f>
        <v>0.61</v>
      </c>
      <c r="G367" s="199"/>
      <c r="H367" s="200">
        <f t="shared" si="95"/>
        <v>0.61</v>
      </c>
      <c r="I367" s="200">
        <f t="shared" si="95"/>
        <v>0.61</v>
      </c>
      <c r="J367" s="200">
        <f t="shared" si="95"/>
        <v>0.61</v>
      </c>
      <c r="K367" s="199"/>
    </row>
    <row r="368" spans="1:11" ht="13.2" customHeight="1" x14ac:dyDescent="0.25">
      <c r="A368" s="234" t="s">
        <v>116</v>
      </c>
      <c r="B368" s="233" t="s">
        <v>104</v>
      </c>
      <c r="C368" s="233"/>
      <c r="D368" s="199">
        <f t="shared" ref="D368:D373" si="96">ROUND($D$4*D109*12*(1+$D$262)*$D$265*D317,2)</f>
        <v>6275.04</v>
      </c>
      <c r="E368" s="199">
        <f t="shared" ref="E368:E373" si="97">ROUND($E$4*E109*12*(1+$E$262)*$E$265*E317,2)</f>
        <v>9056.76</v>
      </c>
      <c r="F368" s="199">
        <f t="shared" ref="F368:F373" si="98">ROUND($F$4*F109*12*(1+$F$262)*$F$265*F317,2)</f>
        <v>9574.2900000000009</v>
      </c>
      <c r="G368" s="199">
        <f t="shared" ref="G368:G373" si="99">ROUND($G$4*G109*12*(1+$G$262)*$G$265*G317,2)</f>
        <v>9574.2900000000009</v>
      </c>
      <c r="H368" s="200">
        <f t="shared" ref="H368:H373" si="100">ROUND($H$4*H109*12*(1+$H$262)*$H$265*H317,2)</f>
        <v>8785.06</v>
      </c>
      <c r="I368" s="200">
        <f t="shared" ref="I368:I373" si="101">ROUND($I$4*I109*12*(1+$I$262)*$I$265*I317,2)</f>
        <v>11644.41</v>
      </c>
      <c r="J368" s="200">
        <f t="shared" ref="J368:J373" si="102">ROUND($J$4*J109*12*(1+$J$262)*$J$265*J317,2)</f>
        <v>12161.94</v>
      </c>
      <c r="K368" s="199">
        <f t="shared" ref="K368:K378" si="103">ROUND($K$4*K109*12*(1+$K$262)*$K$265*K317,2)</f>
        <v>12161.94</v>
      </c>
    </row>
    <row r="369" spans="1:11" ht="21" customHeight="1" x14ac:dyDescent="0.25">
      <c r="A369" s="234"/>
      <c r="B369" s="235" t="s">
        <v>76</v>
      </c>
      <c r="C369" s="235"/>
      <c r="D369" s="199">
        <f t="shared" si="96"/>
        <v>6275.04</v>
      </c>
      <c r="E369" s="199">
        <f t="shared" si="97"/>
        <v>9056.76</v>
      </c>
      <c r="F369" s="199">
        <f t="shared" si="98"/>
        <v>9574.2900000000009</v>
      </c>
      <c r="G369" s="199">
        <f t="shared" si="99"/>
        <v>9574.2900000000009</v>
      </c>
      <c r="H369" s="200">
        <f t="shared" si="100"/>
        <v>8785.06</v>
      </c>
      <c r="I369" s="200">
        <f t="shared" si="101"/>
        <v>11644.41</v>
      </c>
      <c r="J369" s="200">
        <f t="shared" si="102"/>
        <v>12161.94</v>
      </c>
      <c r="K369" s="199">
        <f t="shared" si="103"/>
        <v>12161.94</v>
      </c>
    </row>
    <row r="370" spans="1:11" ht="13.2" customHeight="1" x14ac:dyDescent="0.25">
      <c r="A370" s="234"/>
      <c r="B370" s="233" t="s">
        <v>77</v>
      </c>
      <c r="C370" s="233"/>
      <c r="D370" s="199">
        <f t="shared" si="96"/>
        <v>6275.04</v>
      </c>
      <c r="E370" s="199">
        <f t="shared" si="97"/>
        <v>9056.76</v>
      </c>
      <c r="F370" s="199">
        <f t="shared" si="98"/>
        <v>9574.2900000000009</v>
      </c>
      <c r="G370" s="199">
        <f t="shared" si="99"/>
        <v>9574.2900000000009</v>
      </c>
      <c r="H370" s="200">
        <f t="shared" si="100"/>
        <v>8785.06</v>
      </c>
      <c r="I370" s="200">
        <f t="shared" si="101"/>
        <v>11644.41</v>
      </c>
      <c r="J370" s="200">
        <f t="shared" si="102"/>
        <v>12161.94</v>
      </c>
      <c r="K370" s="199">
        <f t="shared" si="103"/>
        <v>12161.94</v>
      </c>
    </row>
    <row r="371" spans="1:11" ht="13.2" customHeight="1" x14ac:dyDescent="0.25">
      <c r="A371" s="234"/>
      <c r="B371" s="233" t="s">
        <v>78</v>
      </c>
      <c r="C371" s="233"/>
      <c r="D371" s="199">
        <f t="shared" si="96"/>
        <v>6820.7</v>
      </c>
      <c r="E371" s="199">
        <f t="shared" si="97"/>
        <v>9844.31</v>
      </c>
      <c r="F371" s="199">
        <f t="shared" si="98"/>
        <v>10406.84</v>
      </c>
      <c r="G371" s="199">
        <f t="shared" si="99"/>
        <v>10406.84</v>
      </c>
      <c r="H371" s="200">
        <f t="shared" si="100"/>
        <v>9548.98</v>
      </c>
      <c r="I371" s="200">
        <f t="shared" si="101"/>
        <v>12656.97</v>
      </c>
      <c r="J371" s="200">
        <f t="shared" si="102"/>
        <v>13219.5</v>
      </c>
      <c r="K371" s="199">
        <f t="shared" si="103"/>
        <v>13219.5</v>
      </c>
    </row>
    <row r="372" spans="1:11" ht="13.2" customHeight="1" x14ac:dyDescent="0.25">
      <c r="A372" s="234"/>
      <c r="B372" s="233" t="s">
        <v>79</v>
      </c>
      <c r="C372" s="233"/>
      <c r="D372" s="199">
        <f t="shared" si="96"/>
        <v>10458.41</v>
      </c>
      <c r="E372" s="199">
        <f t="shared" si="97"/>
        <v>15094.61</v>
      </c>
      <c r="F372" s="199">
        <f t="shared" si="98"/>
        <v>15957.16</v>
      </c>
      <c r="G372" s="199">
        <f t="shared" si="99"/>
        <v>15957.16</v>
      </c>
      <c r="H372" s="200">
        <f t="shared" si="100"/>
        <v>14641.77</v>
      </c>
      <c r="I372" s="200">
        <f t="shared" si="101"/>
        <v>19407.349999999999</v>
      </c>
      <c r="J372" s="200">
        <f t="shared" si="102"/>
        <v>20269.900000000001</v>
      </c>
      <c r="K372" s="199">
        <f t="shared" si="103"/>
        <v>20269.900000000001</v>
      </c>
    </row>
    <row r="373" spans="1:11" ht="13.2" customHeight="1" x14ac:dyDescent="0.25">
      <c r="A373" s="234"/>
      <c r="B373" s="233" t="s">
        <v>80</v>
      </c>
      <c r="C373" s="233"/>
      <c r="D373" s="199">
        <f t="shared" si="96"/>
        <v>15949.07</v>
      </c>
      <c r="E373" s="199">
        <f t="shared" si="97"/>
        <v>23019.279999999999</v>
      </c>
      <c r="F373" s="199">
        <f t="shared" si="98"/>
        <v>24334.66</v>
      </c>
      <c r="G373" s="199">
        <f t="shared" si="99"/>
        <v>24334.66</v>
      </c>
      <c r="H373" s="200">
        <f t="shared" si="100"/>
        <v>22328.7</v>
      </c>
      <c r="I373" s="200">
        <f t="shared" si="101"/>
        <v>29596.21</v>
      </c>
      <c r="J373" s="200">
        <f t="shared" si="102"/>
        <v>30911.599999999999</v>
      </c>
      <c r="K373" s="199">
        <f t="shared" si="103"/>
        <v>30911.599999999999</v>
      </c>
    </row>
    <row r="374" spans="1:11" ht="13.2" customHeight="1" x14ac:dyDescent="0.25">
      <c r="A374" s="234"/>
      <c r="B374" s="233" t="s">
        <v>81</v>
      </c>
      <c r="C374" s="233"/>
      <c r="D374" s="199">
        <f>ROUND($D$4*D115*12*(1+$D$263)*$D$265*D323,2)</f>
        <v>8145.49</v>
      </c>
      <c r="E374" s="199">
        <f>ROUND($E$4*E115*12*(1+$E$263)*$E$265*E323,2)</f>
        <v>11756.38</v>
      </c>
      <c r="F374" s="199">
        <f>ROUND($F$4*F115*12*(1+$F$263)*$F$265*F323,2)</f>
        <v>12428.17</v>
      </c>
      <c r="G374" s="199">
        <f>ROUND($G$4*G115*12*(1+$G$263)*$G$265*G323,2)</f>
        <v>12428.17</v>
      </c>
      <c r="H374" s="200">
        <f>ROUND($H$4*H115*12*(1+$H$263)*$H$265*H323,2)</f>
        <v>11403.69</v>
      </c>
      <c r="I374" s="200">
        <f>ROUND($I$4*I115*12*(1+$I$263)*$I$265*I323,2)</f>
        <v>15115.34</v>
      </c>
      <c r="J374" s="200">
        <f>ROUND($J$4*J115*12*(1+$J$263)*$J$265*J323,2)</f>
        <v>15787.13</v>
      </c>
      <c r="K374" s="199">
        <f t="shared" si="103"/>
        <v>15202.43</v>
      </c>
    </row>
    <row r="375" spans="1:11" ht="13.2" customHeight="1" x14ac:dyDescent="0.25">
      <c r="A375" s="234"/>
      <c r="B375" s="233" t="s">
        <v>82</v>
      </c>
      <c r="C375" s="233"/>
      <c r="D375" s="199">
        <f>ROUND($D$4*D116*12*(1+$D$263)*$D$265*D324,2)</f>
        <v>10920.99</v>
      </c>
      <c r="E375" s="199">
        <f>ROUND($E$4*E116*12*(1+$E$263)*$E$265*E324,2)</f>
        <v>15762.25</v>
      </c>
      <c r="F375" s="199">
        <f>ROUND($F$4*F116*12*(1+$F$263)*$F$265*F324,2)</f>
        <v>16662.95</v>
      </c>
      <c r="G375" s="199">
        <f>ROUND($G$4*G116*12*(1+$G$263)*$G$265*G324,2)</f>
        <v>16662.95</v>
      </c>
      <c r="H375" s="200">
        <f>ROUND($H$4*H116*12*(1+$H$263)*$H$265*H324,2)</f>
        <v>15289.39</v>
      </c>
      <c r="I375" s="200">
        <f>ROUND($I$4*I116*12*(1+$I$263)*$I$265*I324,2)</f>
        <v>20265.75</v>
      </c>
      <c r="J375" s="200">
        <f>ROUND($J$4*J116*12*(1+$J$263)*$J$265*J324,2)</f>
        <v>21166.45</v>
      </c>
      <c r="K375" s="199">
        <f t="shared" si="103"/>
        <v>20382.509999999998</v>
      </c>
    </row>
    <row r="376" spans="1:11" ht="13.2" customHeight="1" x14ac:dyDescent="0.25">
      <c r="A376" s="234"/>
      <c r="B376" s="233" t="s">
        <v>83</v>
      </c>
      <c r="C376" s="233"/>
      <c r="D376" s="199">
        <f>ROUND($D$4*D117*12*(1+$D$263)*$D$265*D325,2)</f>
        <v>13105.19</v>
      </c>
      <c r="E376" s="199">
        <f>ROUND($E$4*E117*12*(1+$E$263)*$E$265*E325,2)</f>
        <v>18914.7</v>
      </c>
      <c r="F376" s="199">
        <f>ROUND($F$4*F117*12*(1+$F$263)*$F$265*F325,2)</f>
        <v>19995.54</v>
      </c>
      <c r="G376" s="199">
        <f>ROUND($G$4*G117*12*(1+$G$263)*$G$265*G325,2)</f>
        <v>19995.54</v>
      </c>
      <c r="H376" s="200">
        <f>ROUND($H$4*H117*12*(1+$H$263)*$H$265*H325,2)</f>
        <v>18347.259999999998</v>
      </c>
      <c r="I376" s="200">
        <f>ROUND($I$4*I117*12*(1+$I$263)*$I$265*I325,2)</f>
        <v>24318.9</v>
      </c>
      <c r="J376" s="200">
        <f>ROUND($J$4*J117*12*(1+$J$263)*$J$265*J325,2)</f>
        <v>25399.74</v>
      </c>
      <c r="K376" s="199">
        <f t="shared" si="103"/>
        <v>24459.01</v>
      </c>
    </row>
    <row r="377" spans="1:11" ht="13.2" customHeight="1" x14ac:dyDescent="0.25">
      <c r="A377" s="234"/>
      <c r="B377" s="233" t="s">
        <v>84</v>
      </c>
      <c r="C377" s="233"/>
      <c r="D377" s="199">
        <f>ROUND($D$4*D118*12*(1+$D$263)*$D$265*D326,2)</f>
        <v>17870.71</v>
      </c>
      <c r="E377" s="199">
        <f>ROUND($E$4*E118*12*(1+$E$263)*$E$265*E326,2)</f>
        <v>25792.78</v>
      </c>
      <c r="F377" s="199">
        <f>ROUND($F$4*F118*12*(1+$F$263)*$F$265*F326,2)</f>
        <v>27266.65</v>
      </c>
      <c r="G377" s="199">
        <f>ROUND($G$4*G118*12*(1+$G$263)*$G$265*G326,2)</f>
        <v>27266.65</v>
      </c>
      <c r="H377" s="200">
        <f>ROUND($H$4*H118*12*(1+$H$263)*$H$265*H326,2)</f>
        <v>25018.99</v>
      </c>
      <c r="I377" s="200">
        <f>ROUND($I$4*I118*12*(1+$I$263)*$I$265*I326,2)</f>
        <v>33162.14</v>
      </c>
      <c r="J377" s="200">
        <f>ROUND($J$4*J118*12*(1+$J$263)*$J$265*J326,2)</f>
        <v>34636.019999999997</v>
      </c>
      <c r="K377" s="199">
        <f t="shared" si="103"/>
        <v>33353.199999999997</v>
      </c>
    </row>
    <row r="378" spans="1:11" ht="13.2" customHeight="1" x14ac:dyDescent="0.25">
      <c r="A378" s="234"/>
      <c r="B378" s="233" t="s">
        <v>85</v>
      </c>
      <c r="C378" s="233"/>
      <c r="D378" s="199">
        <f>ROUND($D$4*D119*12*(1+$D$263)*$D$265*D327,2)</f>
        <v>28082.54</v>
      </c>
      <c r="E378" s="199">
        <f>ROUND($E$4*E119*12*(1+$E$263)*$E$265*E327,2)</f>
        <v>40531.51</v>
      </c>
      <c r="F378" s="199">
        <f>ROUND($F$4*F119*12*(1+$F$263)*$F$265*F327,2)</f>
        <v>42847.59</v>
      </c>
      <c r="G378" s="199">
        <f>ROUND($G$4*G119*12*(1+$G$263)*$G$265*G327,2)</f>
        <v>42847.59</v>
      </c>
      <c r="H378" s="200">
        <f>ROUND($H$4*H119*12*(1+$H$263)*$H$265*H327,2)</f>
        <v>39315.56</v>
      </c>
      <c r="I378" s="200">
        <f>ROUND($I$4*I119*12*(1+$I$263)*$I$265*I327,2)</f>
        <v>52111.94</v>
      </c>
      <c r="J378" s="200">
        <f>ROUND($J$4*J119*12*(1+$J$263)*$J$265*J327,2)</f>
        <v>54428.02</v>
      </c>
      <c r="K378" s="199">
        <f t="shared" si="103"/>
        <v>52412.17</v>
      </c>
    </row>
    <row r="379" spans="1:11" ht="13.2" customHeight="1" x14ac:dyDescent="0.25">
      <c r="A379" s="234"/>
      <c r="B379" s="233" t="s">
        <v>86</v>
      </c>
      <c r="C379" s="233"/>
      <c r="D379" s="199">
        <f>ROUND($D$4*D120*12*(1+$D$262)*$D$265*D328,2)</f>
        <v>5856.71</v>
      </c>
      <c r="E379" s="199">
        <f>ROUND($E$4*E120*12*(1+$E$262)*$E$265*E328,2)</f>
        <v>6279.36</v>
      </c>
      <c r="F379" s="199">
        <f>ROUND($F$4*F120*12*(1+$F$262)*$F$265*F328,2)</f>
        <v>6279.36</v>
      </c>
      <c r="G379" s="199"/>
      <c r="H379" s="200">
        <f>ROUND($H$4*H120*12*(1+$H$262)*$H$265*H328,2)</f>
        <v>5856.71</v>
      </c>
      <c r="I379" s="200">
        <f>ROUND($I$4*I120*12*(1+$I$262)*$I$265*I328,2)</f>
        <v>6279.36</v>
      </c>
      <c r="J379" s="200">
        <f>ROUND($J$4*J120*12*(1+$J$262)*$J$265*J328,2)</f>
        <v>6279.36</v>
      </c>
      <c r="K379" s="199"/>
    </row>
    <row r="380" spans="1:11" ht="13.2" customHeight="1" x14ac:dyDescent="0.25">
      <c r="A380" s="234"/>
      <c r="B380" s="233" t="s">
        <v>87</v>
      </c>
      <c r="C380" s="233"/>
      <c r="D380" s="199">
        <f>ROUND($D$4*D121*12*(1+$D$263)*$D$265*D329,2)</f>
        <v>6081.97</v>
      </c>
      <c r="E380" s="199">
        <f>ROUND($E$4*E121*12*(1+$E$263)*$E$265*E329,2)</f>
        <v>6520.87</v>
      </c>
      <c r="F380" s="199">
        <f>ROUND($F$4*F121*12*(1+$F$263)*$F$265*F329,2)</f>
        <v>6520.87</v>
      </c>
      <c r="G380" s="199"/>
      <c r="H380" s="200">
        <f>ROUND($H$4*H121*12*(1+$H$263)*$H$265*H329,2)</f>
        <v>6081.97</v>
      </c>
      <c r="I380" s="200">
        <f>ROUND($I$4*I121*12*(1+$I$263)*$I$265*I329,2)</f>
        <v>6520.87</v>
      </c>
      <c r="J380" s="200">
        <f>ROUND($J$4*J121*12*(1+$J$263)*$J$265*J329,2)</f>
        <v>6520.87</v>
      </c>
      <c r="K380" s="199"/>
    </row>
    <row r="381" spans="1:11" s="19" customFormat="1" ht="13.2" customHeight="1" x14ac:dyDescent="0.25">
      <c r="A381" s="234"/>
      <c r="B381" s="233" t="s">
        <v>88</v>
      </c>
      <c r="C381" s="233"/>
      <c r="D381" s="199">
        <f t="shared" ref="D381:D418" si="104">ROUND($D$4*D122*12*(1+$D$262)*$D$265*D330,2)</f>
        <v>0</v>
      </c>
      <c r="E381" s="199">
        <f t="shared" ref="E381:E418" si="105">ROUND($E$4*E122*12*(1+$E$262)*$E$265*E330,2)</f>
        <v>0</v>
      </c>
      <c r="F381" s="199">
        <f t="shared" ref="F381:F418" si="106">ROUND($F$4*F122*12*(1+$F$262)*$F$265*F330,2)</f>
        <v>0</v>
      </c>
      <c r="G381" s="199"/>
      <c r="H381" s="200">
        <f t="shared" ref="H381:H418" si="107">ROUND($H$4*H122*12*(1+$H$262)*$H$265*H330,2)</f>
        <v>0</v>
      </c>
      <c r="I381" s="200">
        <f t="shared" ref="I381:I418" si="108">ROUND($I$4*I122*12*(1+$I$262)*$I$265*I330,2)</f>
        <v>0</v>
      </c>
      <c r="J381" s="200">
        <f t="shared" ref="J381:J418" si="109">ROUND($J$4*J122*12*(1+$J$262)*$J$265*J330,2)</f>
        <v>0</v>
      </c>
      <c r="K381" s="199"/>
    </row>
    <row r="382" spans="1:11" ht="13.2" customHeight="1" x14ac:dyDescent="0.25">
      <c r="A382" s="234"/>
      <c r="B382" s="233" t="s">
        <v>89</v>
      </c>
      <c r="C382" s="233"/>
      <c r="D382" s="199">
        <f t="shared" si="104"/>
        <v>0</v>
      </c>
      <c r="E382" s="199">
        <f t="shared" si="105"/>
        <v>0</v>
      </c>
      <c r="F382" s="199">
        <f t="shared" si="106"/>
        <v>0</v>
      </c>
      <c r="G382" s="199"/>
      <c r="H382" s="200">
        <f t="shared" si="107"/>
        <v>0</v>
      </c>
      <c r="I382" s="200">
        <f t="shared" si="108"/>
        <v>0</v>
      </c>
      <c r="J382" s="200">
        <f t="shared" si="109"/>
        <v>0</v>
      </c>
      <c r="K382" s="199"/>
    </row>
    <row r="383" spans="1:11" ht="13.95" customHeight="1" x14ac:dyDescent="0.25">
      <c r="A383" s="234"/>
      <c r="B383" s="236" t="s">
        <v>90</v>
      </c>
      <c r="C383" s="216" t="s">
        <v>91</v>
      </c>
      <c r="D383" s="199">
        <f t="shared" si="104"/>
        <v>10546.46</v>
      </c>
      <c r="E383" s="199">
        <f t="shared" si="105"/>
        <v>15471.97</v>
      </c>
      <c r="F383" s="199">
        <f t="shared" si="106"/>
        <v>16356.08</v>
      </c>
      <c r="G383" s="199"/>
      <c r="H383" s="200">
        <f t="shared" si="107"/>
        <v>14834.4</v>
      </c>
      <c r="I383" s="200">
        <f t="shared" si="108"/>
        <v>19892.54</v>
      </c>
      <c r="J383" s="200">
        <f t="shared" si="109"/>
        <v>20776.650000000001</v>
      </c>
      <c r="K383" s="199"/>
    </row>
    <row r="384" spans="1:11" ht="13.8" x14ac:dyDescent="0.25">
      <c r="A384" s="234"/>
      <c r="B384" s="236"/>
      <c r="C384" s="216" t="s">
        <v>92</v>
      </c>
      <c r="D384" s="199">
        <f t="shared" si="104"/>
        <v>8437.17</v>
      </c>
      <c r="E384" s="199">
        <f t="shared" si="105"/>
        <v>12377.58</v>
      </c>
      <c r="F384" s="199">
        <f t="shared" si="106"/>
        <v>13084.87</v>
      </c>
      <c r="G384" s="199"/>
      <c r="H384" s="200">
        <f t="shared" si="107"/>
        <v>11867.52</v>
      </c>
      <c r="I384" s="200">
        <f t="shared" si="108"/>
        <v>15914.03</v>
      </c>
      <c r="J384" s="200">
        <f t="shared" si="109"/>
        <v>16621.32</v>
      </c>
      <c r="K384" s="199"/>
    </row>
    <row r="385" spans="1:11" ht="13.8" x14ac:dyDescent="0.25">
      <c r="A385" s="234"/>
      <c r="B385" s="236"/>
      <c r="C385" s="216" t="s">
        <v>93</v>
      </c>
      <c r="D385" s="199">
        <f t="shared" si="104"/>
        <v>23407.99</v>
      </c>
      <c r="E385" s="199">
        <f t="shared" si="105"/>
        <v>34340.230000000003</v>
      </c>
      <c r="F385" s="199">
        <f t="shared" si="106"/>
        <v>36302.53</v>
      </c>
      <c r="G385" s="199"/>
      <c r="H385" s="200">
        <f t="shared" si="107"/>
        <v>32925.14</v>
      </c>
      <c r="I385" s="200">
        <f t="shared" si="108"/>
        <v>44151.72</v>
      </c>
      <c r="J385" s="200">
        <f t="shared" si="109"/>
        <v>46114.02</v>
      </c>
      <c r="K385" s="199"/>
    </row>
    <row r="386" spans="1:11" ht="13.8" x14ac:dyDescent="0.25">
      <c r="A386" s="234"/>
      <c r="B386" s="236"/>
      <c r="C386" s="216" t="s">
        <v>94</v>
      </c>
      <c r="D386" s="199">
        <f t="shared" si="104"/>
        <v>18726.39</v>
      </c>
      <c r="E386" s="199">
        <f t="shared" si="105"/>
        <v>27472.18</v>
      </c>
      <c r="F386" s="199">
        <f t="shared" si="106"/>
        <v>29042.02</v>
      </c>
      <c r="G386" s="199"/>
      <c r="H386" s="200">
        <f t="shared" si="107"/>
        <v>26340.11</v>
      </c>
      <c r="I386" s="200">
        <f t="shared" si="108"/>
        <v>35321.379999999997</v>
      </c>
      <c r="J386" s="200">
        <f t="shared" si="109"/>
        <v>36891.22</v>
      </c>
      <c r="K386" s="199"/>
    </row>
    <row r="387" spans="1:11" ht="13.8" x14ac:dyDescent="0.25">
      <c r="A387" s="234"/>
      <c r="B387" s="236"/>
      <c r="C387" s="216" t="s">
        <v>95</v>
      </c>
      <c r="D387" s="199">
        <f t="shared" si="104"/>
        <v>8437.17</v>
      </c>
      <c r="E387" s="199">
        <f t="shared" si="105"/>
        <v>12377.58</v>
      </c>
      <c r="F387" s="199">
        <f t="shared" si="106"/>
        <v>13084.87</v>
      </c>
      <c r="G387" s="199"/>
      <c r="H387" s="200">
        <f t="shared" si="107"/>
        <v>11867.52</v>
      </c>
      <c r="I387" s="200">
        <f t="shared" si="108"/>
        <v>15914.03</v>
      </c>
      <c r="J387" s="200">
        <f t="shared" si="109"/>
        <v>16621.32</v>
      </c>
      <c r="K387" s="199"/>
    </row>
    <row r="388" spans="1:11" ht="27.6" x14ac:dyDescent="0.25">
      <c r="A388" s="234"/>
      <c r="B388" s="236"/>
      <c r="C388" s="216" t="s">
        <v>96</v>
      </c>
      <c r="D388" s="199">
        <f t="shared" si="104"/>
        <v>10546.46</v>
      </c>
      <c r="E388" s="199">
        <f t="shared" si="105"/>
        <v>15471.97</v>
      </c>
      <c r="F388" s="199">
        <f t="shared" si="106"/>
        <v>16356.08</v>
      </c>
      <c r="G388" s="199"/>
      <c r="H388" s="200">
        <f t="shared" si="107"/>
        <v>14834.4</v>
      </c>
      <c r="I388" s="200">
        <f t="shared" si="108"/>
        <v>19892.54</v>
      </c>
      <c r="J388" s="200">
        <f t="shared" si="109"/>
        <v>20776.650000000001</v>
      </c>
      <c r="K388" s="199"/>
    </row>
    <row r="389" spans="1:11" ht="13.8" x14ac:dyDescent="0.25">
      <c r="A389" s="234"/>
      <c r="B389" s="236"/>
      <c r="C389" s="216" t="s">
        <v>97</v>
      </c>
      <c r="D389" s="199">
        <f t="shared" si="104"/>
        <v>8437.17</v>
      </c>
      <c r="E389" s="199">
        <f t="shared" si="105"/>
        <v>12377.58</v>
      </c>
      <c r="F389" s="199">
        <f t="shared" si="106"/>
        <v>13084.87</v>
      </c>
      <c r="G389" s="199"/>
      <c r="H389" s="200">
        <f t="shared" si="107"/>
        <v>11867.52</v>
      </c>
      <c r="I389" s="200">
        <f t="shared" si="108"/>
        <v>15914.03</v>
      </c>
      <c r="J389" s="200">
        <f t="shared" si="109"/>
        <v>16621.32</v>
      </c>
      <c r="K389" s="199"/>
    </row>
    <row r="390" spans="1:11" ht="27.6" x14ac:dyDescent="0.25">
      <c r="A390" s="234"/>
      <c r="B390" s="236"/>
      <c r="C390" s="216" t="s">
        <v>98</v>
      </c>
      <c r="D390" s="199">
        <f t="shared" si="104"/>
        <v>10546.46</v>
      </c>
      <c r="E390" s="199">
        <f t="shared" si="105"/>
        <v>15471.97</v>
      </c>
      <c r="F390" s="199">
        <f t="shared" si="106"/>
        <v>16356.08</v>
      </c>
      <c r="G390" s="199"/>
      <c r="H390" s="200">
        <f t="shared" si="107"/>
        <v>14834.4</v>
      </c>
      <c r="I390" s="200">
        <f t="shared" si="108"/>
        <v>19892.54</v>
      </c>
      <c r="J390" s="200">
        <f t="shared" si="109"/>
        <v>20776.650000000001</v>
      </c>
      <c r="K390" s="199"/>
    </row>
    <row r="391" spans="1:11" ht="27.6" x14ac:dyDescent="0.25">
      <c r="A391" s="234"/>
      <c r="B391" s="236"/>
      <c r="C391" s="216" t="s">
        <v>99</v>
      </c>
      <c r="D391" s="199">
        <f t="shared" si="104"/>
        <v>0</v>
      </c>
      <c r="E391" s="199">
        <f t="shared" si="105"/>
        <v>0</v>
      </c>
      <c r="F391" s="199">
        <f t="shared" si="106"/>
        <v>0</v>
      </c>
      <c r="G391" s="199"/>
      <c r="H391" s="200">
        <f t="shared" si="107"/>
        <v>0</v>
      </c>
      <c r="I391" s="200">
        <f t="shared" si="108"/>
        <v>0</v>
      </c>
      <c r="J391" s="200">
        <f t="shared" si="109"/>
        <v>0</v>
      </c>
      <c r="K391" s="199"/>
    </row>
    <row r="392" spans="1:11" ht="13.95" customHeight="1" x14ac:dyDescent="0.25">
      <c r="A392" s="234"/>
      <c r="B392" s="236" t="s">
        <v>100</v>
      </c>
      <c r="C392" s="216" t="s">
        <v>91</v>
      </c>
      <c r="D392" s="199">
        <f t="shared" si="104"/>
        <v>47847.21</v>
      </c>
      <c r="E392" s="199">
        <f t="shared" si="105"/>
        <v>68838.59</v>
      </c>
      <c r="F392" s="199">
        <f t="shared" si="106"/>
        <v>74538.61</v>
      </c>
      <c r="G392" s="199"/>
      <c r="H392" s="200">
        <f t="shared" si="107"/>
        <v>69112.63</v>
      </c>
      <c r="I392" s="200">
        <f t="shared" si="108"/>
        <v>90761.71</v>
      </c>
      <c r="J392" s="200">
        <f t="shared" si="109"/>
        <v>96461.73</v>
      </c>
      <c r="K392" s="199"/>
    </row>
    <row r="393" spans="1:11" ht="13.8" x14ac:dyDescent="0.25">
      <c r="A393" s="234"/>
      <c r="B393" s="236"/>
      <c r="C393" s="216" t="s">
        <v>92</v>
      </c>
      <c r="D393" s="199">
        <f t="shared" si="104"/>
        <v>41011.89</v>
      </c>
      <c r="E393" s="199">
        <f t="shared" si="105"/>
        <v>59004.51</v>
      </c>
      <c r="F393" s="199">
        <f t="shared" si="106"/>
        <v>63890.23</v>
      </c>
      <c r="G393" s="199"/>
      <c r="H393" s="200">
        <f t="shared" si="107"/>
        <v>59239.4</v>
      </c>
      <c r="I393" s="200">
        <f t="shared" si="108"/>
        <v>77795.759999999995</v>
      </c>
      <c r="J393" s="200">
        <f t="shared" si="109"/>
        <v>82681.48</v>
      </c>
      <c r="K393" s="199"/>
    </row>
    <row r="394" spans="1:11" ht="13.8" x14ac:dyDescent="0.25">
      <c r="A394" s="234"/>
      <c r="B394" s="236"/>
      <c r="C394" s="216" t="s">
        <v>93</v>
      </c>
      <c r="D394" s="199">
        <f t="shared" si="104"/>
        <v>45232.61</v>
      </c>
      <c r="E394" s="199">
        <f t="shared" si="105"/>
        <v>65076.92</v>
      </c>
      <c r="F394" s="199">
        <f t="shared" si="106"/>
        <v>70465.460000000006</v>
      </c>
      <c r="G394" s="199"/>
      <c r="H394" s="200">
        <f t="shared" si="107"/>
        <v>65335.99</v>
      </c>
      <c r="I394" s="200">
        <f t="shared" si="108"/>
        <v>85802.06</v>
      </c>
      <c r="J394" s="200">
        <f t="shared" si="109"/>
        <v>91190.59</v>
      </c>
      <c r="K394" s="199"/>
    </row>
    <row r="395" spans="1:11" ht="13.8" x14ac:dyDescent="0.25">
      <c r="A395" s="234"/>
      <c r="B395" s="236"/>
      <c r="C395" s="216" t="s">
        <v>94</v>
      </c>
      <c r="D395" s="199">
        <f t="shared" si="104"/>
        <v>33924.449999999997</v>
      </c>
      <c r="E395" s="199">
        <f t="shared" si="105"/>
        <v>48807.69</v>
      </c>
      <c r="F395" s="199">
        <f t="shared" si="106"/>
        <v>52849.09</v>
      </c>
      <c r="G395" s="199"/>
      <c r="H395" s="200">
        <f t="shared" si="107"/>
        <v>49001.99</v>
      </c>
      <c r="I395" s="200">
        <f t="shared" si="108"/>
        <v>64351.54</v>
      </c>
      <c r="J395" s="200">
        <f t="shared" si="109"/>
        <v>68392.94</v>
      </c>
      <c r="K395" s="199"/>
    </row>
    <row r="396" spans="1:11" ht="13.8" x14ac:dyDescent="0.25">
      <c r="A396" s="234"/>
      <c r="B396" s="236"/>
      <c r="C396" s="216" t="s">
        <v>95</v>
      </c>
      <c r="D396" s="199">
        <f t="shared" si="104"/>
        <v>23923.599999999999</v>
      </c>
      <c r="E396" s="199">
        <f t="shared" si="105"/>
        <v>34419.300000000003</v>
      </c>
      <c r="F396" s="199">
        <f t="shared" si="106"/>
        <v>37269.300000000003</v>
      </c>
      <c r="G396" s="199"/>
      <c r="H396" s="200">
        <f t="shared" si="107"/>
        <v>34556.32</v>
      </c>
      <c r="I396" s="200">
        <f t="shared" si="108"/>
        <v>45380.86</v>
      </c>
      <c r="J396" s="200">
        <f t="shared" si="109"/>
        <v>48230.86</v>
      </c>
      <c r="K396" s="199"/>
    </row>
    <row r="397" spans="1:11" ht="27.6" x14ac:dyDescent="0.25">
      <c r="A397" s="234"/>
      <c r="B397" s="236"/>
      <c r="C397" s="216" t="s">
        <v>96</v>
      </c>
      <c r="D397" s="199">
        <f t="shared" si="104"/>
        <v>57416.65</v>
      </c>
      <c r="E397" s="199">
        <f t="shared" si="105"/>
        <v>82606.31</v>
      </c>
      <c r="F397" s="199">
        <f t="shared" si="106"/>
        <v>89446.33</v>
      </c>
      <c r="G397" s="199"/>
      <c r="H397" s="200">
        <f t="shared" si="107"/>
        <v>82935.16</v>
      </c>
      <c r="I397" s="200">
        <f t="shared" si="108"/>
        <v>108914.06</v>
      </c>
      <c r="J397" s="200">
        <f t="shared" si="109"/>
        <v>115754.07</v>
      </c>
      <c r="K397" s="199"/>
    </row>
    <row r="398" spans="1:11" ht="13.8" x14ac:dyDescent="0.25">
      <c r="A398" s="234"/>
      <c r="B398" s="236"/>
      <c r="C398" s="216" t="s">
        <v>97</v>
      </c>
      <c r="D398" s="199">
        <f t="shared" si="104"/>
        <v>23923.599999999999</v>
      </c>
      <c r="E398" s="199">
        <f t="shared" si="105"/>
        <v>34419.300000000003</v>
      </c>
      <c r="F398" s="199">
        <f t="shared" si="106"/>
        <v>37269.300000000003</v>
      </c>
      <c r="G398" s="199"/>
      <c r="H398" s="200">
        <f t="shared" si="107"/>
        <v>34556.32</v>
      </c>
      <c r="I398" s="200">
        <f t="shared" si="108"/>
        <v>45380.86</v>
      </c>
      <c r="J398" s="200">
        <f t="shared" si="109"/>
        <v>48230.86</v>
      </c>
      <c r="K398" s="199"/>
    </row>
    <row r="399" spans="1:11" ht="27.6" x14ac:dyDescent="0.25">
      <c r="A399" s="234"/>
      <c r="B399" s="236"/>
      <c r="C399" s="216" t="s">
        <v>98</v>
      </c>
      <c r="D399" s="199">
        <f t="shared" si="104"/>
        <v>23923.599999999999</v>
      </c>
      <c r="E399" s="199">
        <f t="shared" si="105"/>
        <v>34419.300000000003</v>
      </c>
      <c r="F399" s="199">
        <f t="shared" si="106"/>
        <v>37269.300000000003</v>
      </c>
      <c r="G399" s="199"/>
      <c r="H399" s="200">
        <f t="shared" si="107"/>
        <v>34556.32</v>
      </c>
      <c r="I399" s="200">
        <f t="shared" si="108"/>
        <v>45380.86</v>
      </c>
      <c r="J399" s="200">
        <f t="shared" si="109"/>
        <v>48230.86</v>
      </c>
      <c r="K399" s="199"/>
    </row>
    <row r="400" spans="1:11" ht="27.6" x14ac:dyDescent="0.25">
      <c r="A400" s="234"/>
      <c r="B400" s="236"/>
      <c r="C400" s="216" t="s">
        <v>99</v>
      </c>
      <c r="D400" s="199">
        <f t="shared" si="104"/>
        <v>0</v>
      </c>
      <c r="E400" s="199">
        <f t="shared" si="105"/>
        <v>0</v>
      </c>
      <c r="F400" s="199">
        <f t="shared" si="106"/>
        <v>0</v>
      </c>
      <c r="G400" s="199"/>
      <c r="H400" s="200">
        <f t="shared" si="107"/>
        <v>0</v>
      </c>
      <c r="I400" s="200">
        <f t="shared" si="108"/>
        <v>0</v>
      </c>
      <c r="J400" s="200">
        <f t="shared" si="109"/>
        <v>0</v>
      </c>
      <c r="K400" s="199"/>
    </row>
    <row r="401" spans="1:11" ht="13.95" customHeight="1" x14ac:dyDescent="0.25">
      <c r="A401" s="234"/>
      <c r="B401" s="236" t="s">
        <v>101</v>
      </c>
      <c r="C401" s="216" t="s">
        <v>91</v>
      </c>
      <c r="D401" s="199">
        <f t="shared" si="104"/>
        <v>57416.65</v>
      </c>
      <c r="E401" s="199">
        <f t="shared" si="105"/>
        <v>82606.31</v>
      </c>
      <c r="F401" s="199">
        <f t="shared" si="106"/>
        <v>89446.33</v>
      </c>
      <c r="G401" s="199"/>
      <c r="H401" s="200">
        <f t="shared" si="107"/>
        <v>82935.16</v>
      </c>
      <c r="I401" s="200">
        <f t="shared" si="108"/>
        <v>108914.06</v>
      </c>
      <c r="J401" s="200">
        <f t="shared" si="109"/>
        <v>115754.07</v>
      </c>
      <c r="K401" s="199"/>
    </row>
    <row r="402" spans="1:11" ht="13.8" x14ac:dyDescent="0.25">
      <c r="A402" s="234"/>
      <c r="B402" s="236"/>
      <c r="C402" s="216" t="s">
        <v>92</v>
      </c>
      <c r="D402" s="199">
        <f t="shared" si="104"/>
        <v>57416.65</v>
      </c>
      <c r="E402" s="199">
        <f t="shared" si="105"/>
        <v>82606.31</v>
      </c>
      <c r="F402" s="199">
        <f t="shared" si="106"/>
        <v>89446.33</v>
      </c>
      <c r="G402" s="199"/>
      <c r="H402" s="200">
        <f t="shared" si="107"/>
        <v>82935.16</v>
      </c>
      <c r="I402" s="200">
        <f t="shared" si="108"/>
        <v>108914.06</v>
      </c>
      <c r="J402" s="200">
        <f t="shared" si="109"/>
        <v>115754.07</v>
      </c>
      <c r="K402" s="199"/>
    </row>
    <row r="403" spans="1:11" ht="13.8" x14ac:dyDescent="0.25">
      <c r="A403" s="234"/>
      <c r="B403" s="236"/>
      <c r="C403" s="216" t="s">
        <v>93</v>
      </c>
      <c r="D403" s="199">
        <f t="shared" si="104"/>
        <v>58156.21</v>
      </c>
      <c r="E403" s="199">
        <f t="shared" si="105"/>
        <v>83670.33</v>
      </c>
      <c r="F403" s="199">
        <f t="shared" si="106"/>
        <v>90598.45</v>
      </c>
      <c r="G403" s="199"/>
      <c r="H403" s="200">
        <f t="shared" si="107"/>
        <v>84003.41</v>
      </c>
      <c r="I403" s="200">
        <f t="shared" si="108"/>
        <v>110316.93</v>
      </c>
      <c r="J403" s="200">
        <f t="shared" si="109"/>
        <v>117245.05</v>
      </c>
      <c r="K403" s="199"/>
    </row>
    <row r="404" spans="1:11" ht="13.8" x14ac:dyDescent="0.25">
      <c r="A404" s="234"/>
      <c r="B404" s="236"/>
      <c r="C404" s="216" t="s">
        <v>94</v>
      </c>
      <c r="D404" s="199">
        <f t="shared" si="104"/>
        <v>45232.61</v>
      </c>
      <c r="E404" s="199">
        <f t="shared" si="105"/>
        <v>65076.92</v>
      </c>
      <c r="F404" s="199">
        <f t="shared" si="106"/>
        <v>70465.460000000006</v>
      </c>
      <c r="G404" s="199"/>
      <c r="H404" s="200">
        <f t="shared" si="107"/>
        <v>65335.99</v>
      </c>
      <c r="I404" s="200">
        <f t="shared" si="108"/>
        <v>85802.06</v>
      </c>
      <c r="J404" s="200">
        <f t="shared" si="109"/>
        <v>91190.59</v>
      </c>
      <c r="K404" s="199"/>
    </row>
    <row r="405" spans="1:11" ht="13.8" x14ac:dyDescent="0.25">
      <c r="A405" s="234"/>
      <c r="B405" s="236"/>
      <c r="C405" s="216" t="s">
        <v>95</v>
      </c>
      <c r="D405" s="199">
        <f t="shared" si="104"/>
        <v>0</v>
      </c>
      <c r="E405" s="199">
        <f t="shared" si="105"/>
        <v>0</v>
      </c>
      <c r="F405" s="199">
        <f t="shared" si="106"/>
        <v>0</v>
      </c>
      <c r="G405" s="199"/>
      <c r="H405" s="200">
        <f t="shared" si="107"/>
        <v>0</v>
      </c>
      <c r="I405" s="200">
        <f t="shared" si="108"/>
        <v>0</v>
      </c>
      <c r="J405" s="200">
        <f t="shared" si="109"/>
        <v>0</v>
      </c>
      <c r="K405" s="199"/>
    </row>
    <row r="406" spans="1:11" ht="27.6" x14ac:dyDescent="0.25">
      <c r="A406" s="234"/>
      <c r="B406" s="236"/>
      <c r="C406" s="216" t="s">
        <v>96</v>
      </c>
      <c r="D406" s="199">
        <f t="shared" si="104"/>
        <v>57416.65</v>
      </c>
      <c r="E406" s="199">
        <f t="shared" si="105"/>
        <v>82606.31</v>
      </c>
      <c r="F406" s="199">
        <f t="shared" si="106"/>
        <v>89446.33</v>
      </c>
      <c r="G406" s="199"/>
      <c r="H406" s="200">
        <f t="shared" si="107"/>
        <v>82935.16</v>
      </c>
      <c r="I406" s="200">
        <f t="shared" si="108"/>
        <v>108914.06</v>
      </c>
      <c r="J406" s="200">
        <f t="shared" si="109"/>
        <v>115754.07</v>
      </c>
      <c r="K406" s="199"/>
    </row>
    <row r="407" spans="1:11" ht="13.8" x14ac:dyDescent="0.25">
      <c r="A407" s="234"/>
      <c r="B407" s="236"/>
      <c r="C407" s="216" t="s">
        <v>97</v>
      </c>
      <c r="D407" s="199">
        <f t="shared" si="104"/>
        <v>0</v>
      </c>
      <c r="E407" s="199">
        <f t="shared" si="105"/>
        <v>0</v>
      </c>
      <c r="F407" s="199">
        <f t="shared" si="106"/>
        <v>0</v>
      </c>
      <c r="G407" s="199"/>
      <c r="H407" s="200">
        <f t="shared" si="107"/>
        <v>0</v>
      </c>
      <c r="I407" s="200">
        <f t="shared" si="108"/>
        <v>0</v>
      </c>
      <c r="J407" s="200">
        <f t="shared" si="109"/>
        <v>0</v>
      </c>
      <c r="K407" s="199"/>
    </row>
    <row r="408" spans="1:11" ht="27.6" x14ac:dyDescent="0.25">
      <c r="A408" s="234"/>
      <c r="B408" s="236"/>
      <c r="C408" s="216" t="s">
        <v>98</v>
      </c>
      <c r="D408" s="199">
        <f t="shared" si="104"/>
        <v>31898.14</v>
      </c>
      <c r="E408" s="199">
        <f t="shared" si="105"/>
        <v>45892.4</v>
      </c>
      <c r="F408" s="199">
        <f t="shared" si="106"/>
        <v>49692.4</v>
      </c>
      <c r="G408" s="199"/>
      <c r="H408" s="200">
        <f t="shared" si="107"/>
        <v>46075.09</v>
      </c>
      <c r="I408" s="200">
        <f t="shared" si="108"/>
        <v>60507.81</v>
      </c>
      <c r="J408" s="200">
        <f t="shared" si="109"/>
        <v>64307.82</v>
      </c>
      <c r="K408" s="199"/>
    </row>
    <row r="409" spans="1:11" ht="27.6" x14ac:dyDescent="0.25">
      <c r="A409" s="234"/>
      <c r="B409" s="236"/>
      <c r="C409" s="216" t="s">
        <v>99</v>
      </c>
      <c r="D409" s="199">
        <f t="shared" si="104"/>
        <v>23923.599999999999</v>
      </c>
      <c r="E409" s="199">
        <f t="shared" si="105"/>
        <v>34419.300000000003</v>
      </c>
      <c r="F409" s="199">
        <f t="shared" si="106"/>
        <v>37269.300000000003</v>
      </c>
      <c r="G409" s="199"/>
      <c r="H409" s="200">
        <f t="shared" si="107"/>
        <v>34556.32</v>
      </c>
      <c r="I409" s="200">
        <f t="shared" si="108"/>
        <v>45380.86</v>
      </c>
      <c r="J409" s="200">
        <f t="shared" si="109"/>
        <v>48230.86</v>
      </c>
      <c r="K409" s="199"/>
    </row>
    <row r="410" spans="1:11" ht="13.95" customHeight="1" x14ac:dyDescent="0.25">
      <c r="A410" s="234"/>
      <c r="B410" s="236" t="s">
        <v>102</v>
      </c>
      <c r="C410" s="216" t="s">
        <v>91</v>
      </c>
      <c r="D410" s="199">
        <f t="shared" si="104"/>
        <v>57416.65</v>
      </c>
      <c r="E410" s="199">
        <f t="shared" si="105"/>
        <v>82606.31</v>
      </c>
      <c r="F410" s="199">
        <f t="shared" si="106"/>
        <v>89446.33</v>
      </c>
      <c r="G410" s="199"/>
      <c r="H410" s="200">
        <f t="shared" si="107"/>
        <v>82935.16</v>
      </c>
      <c r="I410" s="200">
        <f t="shared" si="108"/>
        <v>108914.06</v>
      </c>
      <c r="J410" s="200">
        <f t="shared" si="109"/>
        <v>115754.07</v>
      </c>
      <c r="K410" s="199"/>
    </row>
    <row r="411" spans="1:11" ht="13.8" x14ac:dyDescent="0.25">
      <c r="A411" s="234"/>
      <c r="B411" s="236"/>
      <c r="C411" s="216" t="s">
        <v>92</v>
      </c>
      <c r="D411" s="199">
        <f t="shared" si="104"/>
        <v>0</v>
      </c>
      <c r="E411" s="199">
        <f t="shared" si="105"/>
        <v>0</v>
      </c>
      <c r="F411" s="199">
        <f t="shared" si="106"/>
        <v>0</v>
      </c>
      <c r="G411" s="199"/>
      <c r="H411" s="200">
        <f t="shared" si="107"/>
        <v>0</v>
      </c>
      <c r="I411" s="200">
        <f t="shared" si="108"/>
        <v>0</v>
      </c>
      <c r="J411" s="200">
        <f t="shared" si="109"/>
        <v>0</v>
      </c>
      <c r="K411" s="199"/>
    </row>
    <row r="412" spans="1:11" ht="13.8" x14ac:dyDescent="0.25">
      <c r="A412" s="234"/>
      <c r="B412" s="236"/>
      <c r="C412" s="216" t="s">
        <v>93</v>
      </c>
      <c r="D412" s="199">
        <f t="shared" si="104"/>
        <v>81418.69</v>
      </c>
      <c r="E412" s="199">
        <f t="shared" si="105"/>
        <v>117138.46</v>
      </c>
      <c r="F412" s="199">
        <f t="shared" si="106"/>
        <v>126837.82</v>
      </c>
      <c r="G412" s="199"/>
      <c r="H412" s="200">
        <f t="shared" si="107"/>
        <v>117604.78</v>
      </c>
      <c r="I412" s="200">
        <f t="shared" si="108"/>
        <v>154443.70000000001</v>
      </c>
      <c r="J412" s="200">
        <f t="shared" si="109"/>
        <v>164143.07</v>
      </c>
      <c r="K412" s="199"/>
    </row>
    <row r="413" spans="1:11" ht="13.8" x14ac:dyDescent="0.25">
      <c r="A413" s="234"/>
      <c r="B413" s="236"/>
      <c r="C413" s="216" t="s">
        <v>94</v>
      </c>
      <c r="D413" s="199">
        <f t="shared" si="104"/>
        <v>0</v>
      </c>
      <c r="E413" s="199">
        <f t="shared" si="105"/>
        <v>0</v>
      </c>
      <c r="F413" s="199">
        <f t="shared" si="106"/>
        <v>0</v>
      </c>
      <c r="G413" s="199"/>
      <c r="H413" s="200">
        <f t="shared" si="107"/>
        <v>0</v>
      </c>
      <c r="I413" s="200">
        <f t="shared" si="108"/>
        <v>0</v>
      </c>
      <c r="J413" s="200">
        <f t="shared" si="109"/>
        <v>0</v>
      </c>
      <c r="K413" s="199"/>
    </row>
    <row r="414" spans="1:11" ht="13.8" x14ac:dyDescent="0.25">
      <c r="A414" s="234"/>
      <c r="B414" s="236"/>
      <c r="C414" s="216" t="s">
        <v>95</v>
      </c>
      <c r="D414" s="199">
        <f t="shared" si="104"/>
        <v>0</v>
      </c>
      <c r="E414" s="199">
        <f t="shared" si="105"/>
        <v>0</v>
      </c>
      <c r="F414" s="199">
        <f t="shared" si="106"/>
        <v>0</v>
      </c>
      <c r="G414" s="199"/>
      <c r="H414" s="200">
        <f t="shared" si="107"/>
        <v>0</v>
      </c>
      <c r="I414" s="200">
        <f t="shared" si="108"/>
        <v>0</v>
      </c>
      <c r="J414" s="200">
        <f t="shared" si="109"/>
        <v>0</v>
      </c>
      <c r="K414" s="199"/>
    </row>
    <row r="415" spans="1:11" ht="27.6" x14ac:dyDescent="0.25">
      <c r="A415" s="234"/>
      <c r="B415" s="236"/>
      <c r="C415" s="216" t="s">
        <v>96</v>
      </c>
      <c r="D415" s="199">
        <f t="shared" si="104"/>
        <v>57416.65</v>
      </c>
      <c r="E415" s="199">
        <f t="shared" si="105"/>
        <v>82606.31</v>
      </c>
      <c r="F415" s="199">
        <f t="shared" si="106"/>
        <v>89446.33</v>
      </c>
      <c r="G415" s="199"/>
      <c r="H415" s="200">
        <f t="shared" si="107"/>
        <v>82935.16</v>
      </c>
      <c r="I415" s="200">
        <f t="shared" si="108"/>
        <v>108914.06</v>
      </c>
      <c r="J415" s="200">
        <f t="shared" si="109"/>
        <v>115754.07</v>
      </c>
      <c r="K415" s="199"/>
    </row>
    <row r="416" spans="1:11" ht="13.8" x14ac:dyDescent="0.25">
      <c r="A416" s="234"/>
      <c r="B416" s="236"/>
      <c r="C416" s="216" t="s">
        <v>97</v>
      </c>
      <c r="D416" s="199">
        <f t="shared" si="104"/>
        <v>0</v>
      </c>
      <c r="E416" s="199">
        <f t="shared" si="105"/>
        <v>0</v>
      </c>
      <c r="F416" s="199">
        <f t="shared" si="106"/>
        <v>0</v>
      </c>
      <c r="G416" s="199"/>
      <c r="H416" s="200">
        <f t="shared" si="107"/>
        <v>0</v>
      </c>
      <c r="I416" s="200">
        <f t="shared" si="108"/>
        <v>0</v>
      </c>
      <c r="J416" s="200">
        <f t="shared" si="109"/>
        <v>0</v>
      </c>
      <c r="K416" s="199"/>
    </row>
    <row r="417" spans="1:11" ht="27.6" x14ac:dyDescent="0.25">
      <c r="A417" s="234"/>
      <c r="B417" s="236"/>
      <c r="C417" s="216" t="s">
        <v>98</v>
      </c>
      <c r="D417" s="199">
        <f t="shared" si="104"/>
        <v>57416.65</v>
      </c>
      <c r="E417" s="199">
        <f t="shared" si="105"/>
        <v>82606.31</v>
      </c>
      <c r="F417" s="199">
        <f t="shared" si="106"/>
        <v>89446.33</v>
      </c>
      <c r="G417" s="199"/>
      <c r="H417" s="200">
        <f t="shared" si="107"/>
        <v>82935.16</v>
      </c>
      <c r="I417" s="200">
        <f t="shared" si="108"/>
        <v>108914.06</v>
      </c>
      <c r="J417" s="200">
        <f t="shared" si="109"/>
        <v>115754.07</v>
      </c>
      <c r="K417" s="199"/>
    </row>
    <row r="418" spans="1:11" ht="27.6" x14ac:dyDescent="0.25">
      <c r="A418" s="234"/>
      <c r="B418" s="236"/>
      <c r="C418" s="216" t="s">
        <v>99</v>
      </c>
      <c r="D418" s="199">
        <f t="shared" si="104"/>
        <v>57416.65</v>
      </c>
      <c r="E418" s="199">
        <f t="shared" si="105"/>
        <v>82606.31</v>
      </c>
      <c r="F418" s="199">
        <f t="shared" si="106"/>
        <v>89446.33</v>
      </c>
      <c r="G418" s="199"/>
      <c r="H418" s="200">
        <f t="shared" si="107"/>
        <v>82935.16</v>
      </c>
      <c r="I418" s="200">
        <f t="shared" si="108"/>
        <v>108914.06</v>
      </c>
      <c r="J418" s="200">
        <f t="shared" si="109"/>
        <v>115754.07</v>
      </c>
      <c r="K418" s="199"/>
    </row>
    <row r="419" spans="1:11" x14ac:dyDescent="0.25">
      <c r="A419" s="239" t="s">
        <v>117</v>
      </c>
      <c r="B419" s="239"/>
      <c r="C419" s="239"/>
      <c r="D419" s="204">
        <f>'Исходные для нормативов'!C83</f>
        <v>6.9000000000000006E-2</v>
      </c>
      <c r="E419" s="204">
        <f>'Исходные для нормативов'!D83</f>
        <v>6.9000000000000006E-2</v>
      </c>
      <c r="F419" s="204">
        <f>'Исходные для нормативов'!E83</f>
        <v>6.9000000000000006E-2</v>
      </c>
      <c r="G419" s="204">
        <f>F419</f>
        <v>6.9000000000000006E-2</v>
      </c>
      <c r="H419" s="200">
        <f t="shared" ref="H419:J420" si="110">D419</f>
        <v>6.9000000000000006E-2</v>
      </c>
      <c r="I419" s="200">
        <f t="shared" si="110"/>
        <v>6.9000000000000006E-2</v>
      </c>
      <c r="J419" s="200">
        <f t="shared" si="110"/>
        <v>6.9000000000000006E-2</v>
      </c>
      <c r="K419" s="204">
        <f>J419</f>
        <v>6.9000000000000006E-2</v>
      </c>
    </row>
    <row r="420" spans="1:11" x14ac:dyDescent="0.25">
      <c r="A420" s="239" t="s">
        <v>118</v>
      </c>
      <c r="B420" s="239"/>
      <c r="C420" s="239"/>
      <c r="D420" s="204">
        <f>'Исходные для нормативов'!C84</f>
        <v>8.5000000000000006E-2</v>
      </c>
      <c r="E420" s="204">
        <f>'Исходные для нормативов'!D84</f>
        <v>8.5000000000000006E-2</v>
      </c>
      <c r="F420" s="204">
        <f>'Исходные для нормативов'!E84</f>
        <v>8.5000000000000006E-2</v>
      </c>
      <c r="G420" s="204"/>
      <c r="H420" s="200">
        <f t="shared" si="110"/>
        <v>8.5000000000000006E-2</v>
      </c>
      <c r="I420" s="200">
        <f t="shared" si="110"/>
        <v>8.5000000000000006E-2</v>
      </c>
      <c r="J420" s="200">
        <f t="shared" si="110"/>
        <v>8.5000000000000006E-2</v>
      </c>
      <c r="K420" s="204"/>
    </row>
    <row r="421" spans="1:11" x14ac:dyDescent="0.25">
      <c r="A421" s="239" t="s">
        <v>119</v>
      </c>
      <c r="B421" s="239"/>
      <c r="C421" s="239"/>
      <c r="D421" s="205">
        <f>ROUND(D266/D264*D419,2)</f>
        <v>1479.52</v>
      </c>
      <c r="E421" s="205">
        <f t="shared" ref="E421:K421" si="111">ROUND(E266/E264*E419,2)</f>
        <v>2408.17</v>
      </c>
      <c r="F421" s="205">
        <f t="shared" si="111"/>
        <v>3041.42</v>
      </c>
      <c r="G421" s="205">
        <f t="shared" si="111"/>
        <v>3266.71</v>
      </c>
      <c r="H421" s="206">
        <f t="shared" si="111"/>
        <v>2071.33</v>
      </c>
      <c r="I421" s="206">
        <f t="shared" si="111"/>
        <v>3096.22</v>
      </c>
      <c r="J421" s="206">
        <f t="shared" si="111"/>
        <v>3863.43</v>
      </c>
      <c r="K421" s="205">
        <f t="shared" si="111"/>
        <v>4149.6099999999997</v>
      </c>
    </row>
    <row r="422" spans="1:11" x14ac:dyDescent="0.25">
      <c r="A422" s="239" t="s">
        <v>120</v>
      </c>
      <c r="B422" s="239"/>
      <c r="C422" s="239"/>
      <c r="D422" s="205">
        <f>D266/D264*D420</f>
        <v>1822.596262458472</v>
      </c>
      <c r="E422" s="205">
        <f>E266/E264*E420</f>
        <v>2966.5896594684386</v>
      </c>
      <c r="F422" s="205">
        <f>F266/F264*F420</f>
        <v>3746.6785714285716</v>
      </c>
      <c r="G422" s="205"/>
      <c r="H422" s="206">
        <f>H266/H264*H420</f>
        <v>2551.6343438538211</v>
      </c>
      <c r="I422" s="206">
        <f>I266/I264*I420</f>
        <v>3814.1865033222598</v>
      </c>
      <c r="J422" s="206">
        <f>J266/J264*J420</f>
        <v>4759.2947259136217</v>
      </c>
      <c r="K422" s="205"/>
    </row>
    <row r="423" spans="1:11" ht="13.2" customHeight="1" x14ac:dyDescent="0.25">
      <c r="A423" s="234" t="s">
        <v>121</v>
      </c>
      <c r="B423" s="233" t="s">
        <v>104</v>
      </c>
      <c r="C423" s="233"/>
      <c r="D423" s="199">
        <f>D266+D368+$D$421</f>
        <v>33571.1</v>
      </c>
      <c r="E423" s="199">
        <f t="shared" ref="E423:E437" si="112">E266+E368+$E$421</f>
        <v>53485.8</v>
      </c>
      <c r="F423" s="199">
        <f t="shared" ref="F423:F437" si="113">F266+F368+$F$421</f>
        <v>65686.31</v>
      </c>
      <c r="G423" s="199">
        <f t="shared" ref="G423:G433" si="114">G266+G368+$G$421</f>
        <v>69842.760000000009</v>
      </c>
      <c r="H423" s="200">
        <f t="shared" ref="H423:H433" si="115">H266+H368+$H$421</f>
        <v>46999.54</v>
      </c>
      <c r="I423" s="200">
        <f t="shared" ref="I423:I433" si="116">I266+I368+$I$421</f>
        <v>68767.460000000006</v>
      </c>
      <c r="J423" s="200">
        <f t="shared" ref="J423:J433" si="117">J266+J368+$J$421</f>
        <v>83439.37999999999</v>
      </c>
      <c r="K423" s="199">
        <f t="shared" ref="K423:K433" si="118">K266+K368+$K$421</f>
        <v>88719.19</v>
      </c>
    </row>
    <row r="424" spans="1:11" ht="21.6" customHeight="1" x14ac:dyDescent="0.25">
      <c r="A424" s="234"/>
      <c r="B424" s="235" t="s">
        <v>76</v>
      </c>
      <c r="C424" s="235"/>
      <c r="D424" s="199">
        <f t="shared" ref="D424:D437" si="119">D267+D369+$D$421</f>
        <v>36040.859999999993</v>
      </c>
      <c r="E424" s="199">
        <f t="shared" si="112"/>
        <v>57479.86</v>
      </c>
      <c r="F424" s="199">
        <f t="shared" si="113"/>
        <v>76903.409999999989</v>
      </c>
      <c r="G424" s="199">
        <f t="shared" si="114"/>
        <v>77128.7</v>
      </c>
      <c r="H424" s="200">
        <f t="shared" si="115"/>
        <v>50457.21</v>
      </c>
      <c r="I424" s="200">
        <f t="shared" si="116"/>
        <v>73902.69</v>
      </c>
      <c r="J424" s="200">
        <f t="shared" si="117"/>
        <v>97688.12</v>
      </c>
      <c r="K424" s="199">
        <f t="shared" si="118"/>
        <v>97974.3</v>
      </c>
    </row>
    <row r="425" spans="1:11" ht="13.2" customHeight="1" x14ac:dyDescent="0.25">
      <c r="A425" s="234"/>
      <c r="B425" s="233" t="s">
        <v>77</v>
      </c>
      <c r="C425" s="233"/>
      <c r="D425" s="199">
        <f t="shared" si="119"/>
        <v>33571.1</v>
      </c>
      <c r="E425" s="199">
        <f t="shared" si="112"/>
        <v>53485.8</v>
      </c>
      <c r="F425" s="199">
        <f t="shared" si="113"/>
        <v>65686.31</v>
      </c>
      <c r="G425" s="199">
        <f t="shared" si="114"/>
        <v>69842.760000000009</v>
      </c>
      <c r="H425" s="200">
        <f t="shared" si="115"/>
        <v>46999.54</v>
      </c>
      <c r="I425" s="200">
        <f t="shared" si="116"/>
        <v>68767.460000000006</v>
      </c>
      <c r="J425" s="200">
        <f t="shared" si="117"/>
        <v>83439.37999999999</v>
      </c>
      <c r="K425" s="199">
        <f t="shared" si="118"/>
        <v>88719.19</v>
      </c>
    </row>
    <row r="426" spans="1:11" ht="13.2" customHeight="1" x14ac:dyDescent="0.25">
      <c r="A426" s="234"/>
      <c r="B426" s="233" t="s">
        <v>78</v>
      </c>
      <c r="C426" s="233"/>
      <c r="D426" s="199">
        <f t="shared" si="119"/>
        <v>36361.67</v>
      </c>
      <c r="E426" s="199">
        <f t="shared" si="112"/>
        <v>57927.34</v>
      </c>
      <c r="F426" s="199">
        <f t="shared" si="113"/>
        <v>71133.7</v>
      </c>
      <c r="G426" s="199">
        <f t="shared" si="114"/>
        <v>75631.98000000001</v>
      </c>
      <c r="H426" s="200">
        <f t="shared" si="115"/>
        <v>50906.350000000006</v>
      </c>
      <c r="I426" s="200">
        <f t="shared" si="116"/>
        <v>74478.009999999995</v>
      </c>
      <c r="J426" s="200">
        <f t="shared" si="117"/>
        <v>90359.03</v>
      </c>
      <c r="K426" s="199">
        <f t="shared" si="118"/>
        <v>96073.07</v>
      </c>
    </row>
    <row r="427" spans="1:11" ht="13.2" customHeight="1" x14ac:dyDescent="0.25">
      <c r="A427" s="234"/>
      <c r="B427" s="233" t="s">
        <v>79</v>
      </c>
      <c r="C427" s="233"/>
      <c r="D427" s="199">
        <f t="shared" si="119"/>
        <v>54922.549999999996</v>
      </c>
      <c r="E427" s="199">
        <f t="shared" si="112"/>
        <v>87537.56</v>
      </c>
      <c r="F427" s="199">
        <f t="shared" si="113"/>
        <v>107449.59</v>
      </c>
      <c r="G427" s="199">
        <f t="shared" si="114"/>
        <v>114226.8</v>
      </c>
      <c r="H427" s="200">
        <f t="shared" si="115"/>
        <v>76891.570000000007</v>
      </c>
      <c r="I427" s="200">
        <f t="shared" si="116"/>
        <v>112548.29000000001</v>
      </c>
      <c r="J427" s="200">
        <f t="shared" si="117"/>
        <v>136490.00999999998</v>
      </c>
      <c r="K427" s="199">
        <f t="shared" si="118"/>
        <v>145098.90999999997</v>
      </c>
    </row>
    <row r="428" spans="1:11" ht="13.2" customHeight="1" x14ac:dyDescent="0.25">
      <c r="A428" s="234"/>
      <c r="B428" s="233" t="s">
        <v>80</v>
      </c>
      <c r="C428" s="233"/>
      <c r="D428" s="199">
        <f t="shared" si="119"/>
        <v>81841.11</v>
      </c>
      <c r="E428" s="199">
        <f t="shared" si="112"/>
        <v>130014.79</v>
      </c>
      <c r="F428" s="199">
        <f t="shared" si="113"/>
        <v>160052.59000000003</v>
      </c>
      <c r="G428" s="199">
        <f t="shared" si="114"/>
        <v>170105.77</v>
      </c>
      <c r="H428" s="200">
        <f t="shared" si="115"/>
        <v>114577.56</v>
      </c>
      <c r="I428" s="200">
        <f t="shared" si="116"/>
        <v>167161.85999999999</v>
      </c>
      <c r="J428" s="200">
        <f t="shared" si="117"/>
        <v>203310.05</v>
      </c>
      <c r="K428" s="199">
        <f t="shared" si="118"/>
        <v>216080.31</v>
      </c>
    </row>
    <row r="429" spans="1:11" ht="13.2" customHeight="1" x14ac:dyDescent="0.25">
      <c r="A429" s="234"/>
      <c r="B429" s="233" t="s">
        <v>81</v>
      </c>
      <c r="C429" s="233"/>
      <c r="D429" s="199">
        <f t="shared" si="119"/>
        <v>43108.869999999995</v>
      </c>
      <c r="E429" s="199">
        <f t="shared" si="112"/>
        <v>68424.149999999994</v>
      </c>
      <c r="F429" s="199">
        <f t="shared" si="113"/>
        <v>84301.759999999995</v>
      </c>
      <c r="G429" s="199">
        <f t="shared" si="114"/>
        <v>89625.73000000001</v>
      </c>
      <c r="H429" s="200">
        <f t="shared" si="115"/>
        <v>60352.420000000006</v>
      </c>
      <c r="I429" s="200">
        <f t="shared" si="116"/>
        <v>87973.9</v>
      </c>
      <c r="J429" s="200">
        <f t="shared" si="117"/>
        <v>107086.02</v>
      </c>
      <c r="K429" s="199">
        <f t="shared" si="118"/>
        <v>113264.2</v>
      </c>
    </row>
    <row r="430" spans="1:11" ht="13.2" customHeight="1" x14ac:dyDescent="0.25">
      <c r="A430" s="234"/>
      <c r="B430" s="233" t="s">
        <v>82</v>
      </c>
      <c r="C430" s="233"/>
      <c r="D430" s="199">
        <f t="shared" si="119"/>
        <v>49530.529999999992</v>
      </c>
      <c r="E430" s="199">
        <f t="shared" si="112"/>
        <v>77655.009999999995</v>
      </c>
      <c r="F430" s="199">
        <f t="shared" si="113"/>
        <v>96184.56</v>
      </c>
      <c r="G430" s="199">
        <f t="shared" si="114"/>
        <v>102075.05</v>
      </c>
      <c r="H430" s="200">
        <f t="shared" si="115"/>
        <v>69342.75</v>
      </c>
      <c r="I430" s="200">
        <f t="shared" si="116"/>
        <v>99842.16</v>
      </c>
      <c r="J430" s="200">
        <f t="shared" si="117"/>
        <v>122180.38999999998</v>
      </c>
      <c r="K430" s="199">
        <f t="shared" si="118"/>
        <v>128878.97</v>
      </c>
    </row>
    <row r="431" spans="1:11" ht="13.2" customHeight="1" x14ac:dyDescent="0.25">
      <c r="A431" s="234"/>
      <c r="B431" s="233" t="s">
        <v>83</v>
      </c>
      <c r="C431" s="233"/>
      <c r="D431" s="199">
        <f t="shared" si="119"/>
        <v>59140.74</v>
      </c>
      <c r="E431" s="199">
        <f t="shared" si="112"/>
        <v>92704.37999999999</v>
      </c>
      <c r="F431" s="199">
        <f t="shared" si="113"/>
        <v>114813.18999999999</v>
      </c>
      <c r="G431" s="199">
        <f t="shared" si="114"/>
        <v>121836.72000000002</v>
      </c>
      <c r="H431" s="200">
        <f t="shared" si="115"/>
        <v>82797.03</v>
      </c>
      <c r="I431" s="200">
        <f t="shared" si="116"/>
        <v>119191.35</v>
      </c>
      <c r="J431" s="200">
        <f t="shared" si="117"/>
        <v>145843.78999999998</v>
      </c>
      <c r="K431" s="199">
        <f t="shared" si="118"/>
        <v>153824.84</v>
      </c>
    </row>
    <row r="432" spans="1:11" ht="13.2" customHeight="1" x14ac:dyDescent="0.25">
      <c r="A432" s="234"/>
      <c r="B432" s="233" t="s">
        <v>84</v>
      </c>
      <c r="C432" s="233"/>
      <c r="D432" s="199">
        <f t="shared" si="119"/>
        <v>80108.45</v>
      </c>
      <c r="E432" s="199">
        <f t="shared" si="112"/>
        <v>125539.37999999999</v>
      </c>
      <c r="F432" s="199">
        <f t="shared" si="113"/>
        <v>155457.48000000001</v>
      </c>
      <c r="G432" s="199">
        <f t="shared" si="114"/>
        <v>164953.09</v>
      </c>
      <c r="H432" s="200">
        <f t="shared" si="115"/>
        <v>112151.83</v>
      </c>
      <c r="I432" s="200">
        <f t="shared" si="116"/>
        <v>161407.76999999999</v>
      </c>
      <c r="J432" s="200">
        <f t="shared" si="117"/>
        <v>197473.02</v>
      </c>
      <c r="K432" s="199">
        <f t="shared" si="118"/>
        <v>208252.2</v>
      </c>
    </row>
    <row r="433" spans="1:11" ht="13.2" customHeight="1" x14ac:dyDescent="0.25">
      <c r="A433" s="234"/>
      <c r="B433" s="233" t="s">
        <v>85</v>
      </c>
      <c r="C433" s="233"/>
      <c r="D433" s="199">
        <f t="shared" si="119"/>
        <v>125039.26</v>
      </c>
      <c r="E433" s="199">
        <f t="shared" si="112"/>
        <v>195900.07000000004</v>
      </c>
      <c r="F433" s="199">
        <f t="shared" si="113"/>
        <v>242552.36000000002</v>
      </c>
      <c r="G433" s="199">
        <f t="shared" si="114"/>
        <v>257345.31</v>
      </c>
      <c r="H433" s="200">
        <f t="shared" si="115"/>
        <v>175054.96999999997</v>
      </c>
      <c r="I433" s="200">
        <f t="shared" si="116"/>
        <v>251871.51</v>
      </c>
      <c r="J433" s="200">
        <f t="shared" si="117"/>
        <v>308107.06</v>
      </c>
      <c r="K433" s="199">
        <f t="shared" si="118"/>
        <v>324882.24999999994</v>
      </c>
    </row>
    <row r="434" spans="1:11" ht="13.2" customHeight="1" x14ac:dyDescent="0.25">
      <c r="A434" s="234"/>
      <c r="B434" s="233" t="s">
        <v>86</v>
      </c>
      <c r="C434" s="233"/>
      <c r="D434" s="199">
        <f t="shared" si="119"/>
        <v>33101.24</v>
      </c>
      <c r="E434" s="199">
        <f t="shared" si="112"/>
        <v>36311.869999999995</v>
      </c>
      <c r="F434" s="199">
        <f t="shared" si="113"/>
        <v>36945.119999999995</v>
      </c>
      <c r="G434" s="199"/>
      <c r="H434" s="200">
        <f>H277+H379+D421</f>
        <v>33101.24</v>
      </c>
      <c r="I434" s="200">
        <f>I277+I379+E421</f>
        <v>36311.869999999995</v>
      </c>
      <c r="J434" s="200">
        <f>J277+J379+F421</f>
        <v>36945.119999999995</v>
      </c>
      <c r="K434" s="199"/>
    </row>
    <row r="435" spans="1:11" ht="12.6" customHeight="1" x14ac:dyDescent="0.25">
      <c r="A435" s="234"/>
      <c r="B435" s="233" t="s">
        <v>87</v>
      </c>
      <c r="C435" s="233"/>
      <c r="D435" s="199">
        <f t="shared" si="119"/>
        <v>34295.109999999993</v>
      </c>
      <c r="E435" s="199">
        <f t="shared" si="112"/>
        <v>37591.89</v>
      </c>
      <c r="F435" s="199">
        <f t="shared" si="113"/>
        <v>38225.14</v>
      </c>
      <c r="G435" s="199"/>
      <c r="H435" s="200">
        <f>H278+H380+$H$421</f>
        <v>34886.92</v>
      </c>
      <c r="I435" s="200">
        <f>I278+I380+$I$421</f>
        <v>38279.94</v>
      </c>
      <c r="J435" s="200">
        <f>J278+J380+$J$421</f>
        <v>39047.15</v>
      </c>
      <c r="K435" s="199"/>
    </row>
    <row r="436" spans="1:11" s="19" customFormat="1" ht="13.2" customHeight="1" x14ac:dyDescent="0.25">
      <c r="A436" s="234"/>
      <c r="B436" s="233" t="s">
        <v>88</v>
      </c>
      <c r="C436" s="233"/>
      <c r="D436" s="199">
        <f t="shared" si="119"/>
        <v>202950.25999999998</v>
      </c>
      <c r="E436" s="199">
        <f t="shared" si="112"/>
        <v>262035.41</v>
      </c>
      <c r="F436" s="199">
        <f t="shared" si="113"/>
        <v>288631.38</v>
      </c>
      <c r="G436" s="199"/>
      <c r="H436" s="200">
        <f>H279+H381+$H$421</f>
        <v>203542.06999999998</v>
      </c>
      <c r="I436" s="200">
        <f>I279+I381+$I$421</f>
        <v>262723.45999999996</v>
      </c>
      <c r="J436" s="200">
        <f>J279+J381+$J$421</f>
        <v>289453.39</v>
      </c>
      <c r="K436" s="199"/>
    </row>
    <row r="437" spans="1:11" ht="13.2" customHeight="1" x14ac:dyDescent="0.25">
      <c r="A437" s="234"/>
      <c r="B437" s="233" t="s">
        <v>89</v>
      </c>
      <c r="C437" s="233"/>
      <c r="D437" s="199">
        <f t="shared" si="119"/>
        <v>7276.65</v>
      </c>
      <c r="E437" s="199">
        <f t="shared" si="112"/>
        <v>13696.961976280001</v>
      </c>
      <c r="F437" s="199">
        <f t="shared" si="113"/>
        <v>15658.305149960002</v>
      </c>
      <c r="G437" s="199"/>
      <c r="H437" s="200">
        <f>H280+H382+$H$421</f>
        <v>7868.4567031132001</v>
      </c>
      <c r="I437" s="200">
        <f>I280+I382+$I$421</f>
        <v>14385.01197628</v>
      </c>
      <c r="J437" s="200">
        <f>J280+J382+$J$421</f>
        <v>16480.315149960003</v>
      </c>
      <c r="K437" s="199"/>
    </row>
    <row r="438" spans="1:11" ht="13.95" customHeight="1" x14ac:dyDescent="0.25">
      <c r="A438" s="234"/>
      <c r="B438" s="236" t="s">
        <v>90</v>
      </c>
      <c r="C438" s="216" t="s">
        <v>91</v>
      </c>
      <c r="D438" s="199">
        <f t="shared" ref="D438:D445" si="120">D281+D383+$D$422</f>
        <v>47698.376262458471</v>
      </c>
      <c r="E438" s="199">
        <f t="shared" ref="E438:E445" si="121">E281+E383+$E$422</f>
        <v>76888.639659468448</v>
      </c>
      <c r="F438" s="199">
        <f t="shared" ref="F438:F445" si="122">F281+F383+$F$422</f>
        <v>93922.768571428562</v>
      </c>
      <c r="G438" s="199"/>
      <c r="H438" s="200">
        <f t="shared" ref="H438:H445" si="123">H281+H383+$H$422</f>
        <v>67079.444343853829</v>
      </c>
      <c r="I438" s="200">
        <f t="shared" ref="I438:I445" si="124">I281+I383+$I$422</f>
        <v>98856.826503322271</v>
      </c>
      <c r="J438" s="200">
        <f t="shared" ref="J438:J445" si="125">J281+J383+$J$422</f>
        <v>119307.31472591362</v>
      </c>
      <c r="K438" s="199"/>
    </row>
    <row r="439" spans="1:11" ht="13.8" x14ac:dyDescent="0.25">
      <c r="A439" s="234"/>
      <c r="B439" s="236"/>
      <c r="C439" s="216" t="s">
        <v>92</v>
      </c>
      <c r="D439" s="199">
        <f t="shared" si="120"/>
        <v>38523.226262458469</v>
      </c>
      <c r="E439" s="199">
        <f t="shared" si="121"/>
        <v>62104.229659468438</v>
      </c>
      <c r="F439" s="199">
        <f t="shared" si="122"/>
        <v>75887.55857142857</v>
      </c>
      <c r="G439" s="199"/>
      <c r="H439" s="200">
        <f t="shared" si="123"/>
        <v>54173.884343853824</v>
      </c>
      <c r="I439" s="200">
        <f t="shared" si="124"/>
        <v>79848.296503322257</v>
      </c>
      <c r="J439" s="200">
        <f t="shared" si="125"/>
        <v>96397.704725913631</v>
      </c>
      <c r="K439" s="199"/>
    </row>
    <row r="440" spans="1:11" ht="13.8" x14ac:dyDescent="0.25">
      <c r="A440" s="234"/>
      <c r="B440" s="236"/>
      <c r="C440" s="216" t="s">
        <v>93</v>
      </c>
      <c r="D440" s="199">
        <f t="shared" si="120"/>
        <v>60559.906262458469</v>
      </c>
      <c r="E440" s="199">
        <f t="shared" si="121"/>
        <v>95756.899659468443</v>
      </c>
      <c r="F440" s="199">
        <f t="shared" si="122"/>
        <v>113869.21857142856</v>
      </c>
      <c r="G440" s="199"/>
      <c r="H440" s="200">
        <f t="shared" si="123"/>
        <v>85170.18434385382</v>
      </c>
      <c r="I440" s="200">
        <f t="shared" si="124"/>
        <v>123116.00650332226</v>
      </c>
      <c r="J440" s="200">
        <f t="shared" si="125"/>
        <v>144644.6847259136</v>
      </c>
      <c r="K440" s="199"/>
    </row>
    <row r="441" spans="1:11" ht="13.8" x14ac:dyDescent="0.25">
      <c r="A441" s="234"/>
      <c r="B441" s="236"/>
      <c r="C441" s="216" t="s">
        <v>94</v>
      </c>
      <c r="D441" s="199">
        <f t="shared" si="120"/>
        <v>48812.44626245847</v>
      </c>
      <c r="E441" s="199">
        <f t="shared" si="121"/>
        <v>77198.829659468436</v>
      </c>
      <c r="F441" s="199">
        <f t="shared" si="122"/>
        <v>91844.708571428564</v>
      </c>
      <c r="G441" s="199"/>
      <c r="H441" s="200">
        <f t="shared" si="123"/>
        <v>68646.474343853813</v>
      </c>
      <c r="I441" s="200">
        <f t="shared" si="124"/>
        <v>99255.646503322248</v>
      </c>
      <c r="J441" s="200">
        <f t="shared" si="125"/>
        <v>116667.60472591362</v>
      </c>
      <c r="K441" s="199"/>
    </row>
    <row r="442" spans="1:11" ht="13.8" x14ac:dyDescent="0.25">
      <c r="A442" s="234"/>
      <c r="B442" s="236"/>
      <c r="C442" s="216" t="s">
        <v>95</v>
      </c>
      <c r="D442" s="199">
        <f t="shared" si="120"/>
        <v>38523.226262458469</v>
      </c>
      <c r="E442" s="199">
        <f t="shared" si="121"/>
        <v>62104.229659468438</v>
      </c>
      <c r="F442" s="199">
        <f t="shared" si="122"/>
        <v>75887.55857142857</v>
      </c>
      <c r="G442" s="199"/>
      <c r="H442" s="200">
        <f t="shared" si="123"/>
        <v>54173.884343853824</v>
      </c>
      <c r="I442" s="200">
        <f t="shared" si="124"/>
        <v>79848.296503322257</v>
      </c>
      <c r="J442" s="200">
        <f t="shared" si="125"/>
        <v>96397.704725913631</v>
      </c>
      <c r="K442" s="199"/>
    </row>
    <row r="443" spans="1:11" ht="19.2" customHeight="1" x14ac:dyDescent="0.25">
      <c r="A443" s="234"/>
      <c r="B443" s="236"/>
      <c r="C443" s="216" t="s">
        <v>96</v>
      </c>
      <c r="D443" s="199">
        <f t="shared" si="120"/>
        <v>47698.376262458471</v>
      </c>
      <c r="E443" s="199">
        <f t="shared" si="121"/>
        <v>76888.639659468448</v>
      </c>
      <c r="F443" s="199">
        <f t="shared" si="122"/>
        <v>93922.768571428562</v>
      </c>
      <c r="G443" s="199"/>
      <c r="H443" s="200">
        <f t="shared" si="123"/>
        <v>67079.444343853829</v>
      </c>
      <c r="I443" s="200">
        <f t="shared" si="124"/>
        <v>98856.826503322271</v>
      </c>
      <c r="J443" s="200">
        <f t="shared" si="125"/>
        <v>119307.31472591362</v>
      </c>
      <c r="K443" s="199"/>
    </row>
    <row r="444" spans="1:11" ht="13.8" x14ac:dyDescent="0.25">
      <c r="A444" s="234"/>
      <c r="B444" s="236"/>
      <c r="C444" s="216" t="s">
        <v>97</v>
      </c>
      <c r="D444" s="199">
        <f t="shared" si="120"/>
        <v>38523.226262458469</v>
      </c>
      <c r="E444" s="199">
        <f t="shared" si="121"/>
        <v>62104.229659468438</v>
      </c>
      <c r="F444" s="199">
        <f t="shared" si="122"/>
        <v>75887.55857142857</v>
      </c>
      <c r="G444" s="199"/>
      <c r="H444" s="200">
        <f t="shared" si="123"/>
        <v>54173.884343853824</v>
      </c>
      <c r="I444" s="200">
        <f t="shared" si="124"/>
        <v>79848.296503322257</v>
      </c>
      <c r="J444" s="200">
        <f t="shared" si="125"/>
        <v>96397.704725913631</v>
      </c>
      <c r="K444" s="199"/>
    </row>
    <row r="445" spans="1:11" ht="27.6" x14ac:dyDescent="0.25">
      <c r="A445" s="234"/>
      <c r="B445" s="236"/>
      <c r="C445" s="216" t="s">
        <v>98</v>
      </c>
      <c r="D445" s="199">
        <f t="shared" si="120"/>
        <v>47698.376262458471</v>
      </c>
      <c r="E445" s="199">
        <f t="shared" si="121"/>
        <v>76888.639659468448</v>
      </c>
      <c r="F445" s="199">
        <f t="shared" si="122"/>
        <v>93922.768571428562</v>
      </c>
      <c r="G445" s="199"/>
      <c r="H445" s="200">
        <f t="shared" si="123"/>
        <v>67079.444343853829</v>
      </c>
      <c r="I445" s="200">
        <f t="shared" si="124"/>
        <v>98856.826503322271</v>
      </c>
      <c r="J445" s="200">
        <f t="shared" si="125"/>
        <v>119307.31472591362</v>
      </c>
      <c r="K445" s="199"/>
    </row>
    <row r="446" spans="1:11" ht="27.6" x14ac:dyDescent="0.25">
      <c r="A446" s="234"/>
      <c r="B446" s="236"/>
      <c r="C446" s="216" t="s">
        <v>99</v>
      </c>
      <c r="D446" s="199">
        <v>0</v>
      </c>
      <c r="E446" s="199">
        <v>0</v>
      </c>
      <c r="F446" s="199">
        <v>0</v>
      </c>
      <c r="G446" s="199"/>
      <c r="H446" s="200">
        <v>0</v>
      </c>
      <c r="I446" s="200">
        <v>0</v>
      </c>
      <c r="J446" s="200">
        <v>0</v>
      </c>
      <c r="K446" s="199"/>
    </row>
    <row r="447" spans="1:11" ht="13.95" customHeight="1" x14ac:dyDescent="0.25">
      <c r="A447" s="234"/>
      <c r="B447" s="236" t="s">
        <v>100</v>
      </c>
      <c r="C447" s="216" t="s">
        <v>91</v>
      </c>
      <c r="D447" s="199">
        <f t="shared" ref="D447:D454" si="126">D290+D392+$D$421</f>
        <v>213825.65</v>
      </c>
      <c r="E447" s="199">
        <f t="shared" ref="E447:E454" si="127">E290+E392+$E$421</f>
        <v>307914.15999999997</v>
      </c>
      <c r="F447" s="199">
        <f t="shared" ref="F447:F454" si="128">F290+F392+$F$421</f>
        <v>333844.09999999998</v>
      </c>
      <c r="G447" s="199"/>
      <c r="H447" s="200">
        <f t="shared" ref="H447:H454" si="129">H290+H392+$H$421</f>
        <v>308793.51</v>
      </c>
      <c r="I447" s="200">
        <f t="shared" ref="I447:I454" si="130">I290+I392+$I$421</f>
        <v>405897.12</v>
      </c>
      <c r="J447" s="200">
        <f t="shared" ref="J447:J454" si="131">J290+J392+$J$421</f>
        <v>431961.00999999995</v>
      </c>
      <c r="K447" s="199"/>
    </row>
    <row r="448" spans="1:11" ht="13.8" x14ac:dyDescent="0.25">
      <c r="A448" s="234"/>
      <c r="B448" s="236"/>
      <c r="C448" s="216" t="s">
        <v>92</v>
      </c>
      <c r="D448" s="199">
        <f t="shared" si="126"/>
        <v>183490.48</v>
      </c>
      <c r="E448" s="199">
        <f t="shared" si="127"/>
        <v>264270.45</v>
      </c>
      <c r="F448" s="199">
        <f t="shared" si="128"/>
        <v>286586.56</v>
      </c>
      <c r="G448" s="199"/>
      <c r="H448" s="200">
        <f t="shared" si="129"/>
        <v>264976.06</v>
      </c>
      <c r="I448" s="200">
        <f t="shared" si="130"/>
        <v>348354.13999999996</v>
      </c>
      <c r="J448" s="200">
        <f t="shared" si="131"/>
        <v>370804.20999999996</v>
      </c>
      <c r="K448" s="199"/>
    </row>
    <row r="449" spans="1:11" ht="13.8" x14ac:dyDescent="0.25">
      <c r="A449" s="234"/>
      <c r="B449" s="236"/>
      <c r="C449" s="216" t="s">
        <v>93</v>
      </c>
      <c r="D449" s="199">
        <f t="shared" si="126"/>
        <v>156378.07999999999</v>
      </c>
      <c r="E449" s="199">
        <f t="shared" si="127"/>
        <v>225263.36000000002</v>
      </c>
      <c r="F449" s="199">
        <f t="shared" si="128"/>
        <v>244349.59</v>
      </c>
      <c r="G449" s="199"/>
      <c r="H449" s="200">
        <f t="shared" si="129"/>
        <v>225813.68999999997</v>
      </c>
      <c r="I449" s="200">
        <f t="shared" si="130"/>
        <v>296924.39999999997</v>
      </c>
      <c r="J449" s="200">
        <f t="shared" si="131"/>
        <v>316144.59000000003</v>
      </c>
      <c r="K449" s="199"/>
    </row>
    <row r="450" spans="1:11" ht="13.8" x14ac:dyDescent="0.25">
      <c r="A450" s="234"/>
      <c r="B450" s="236"/>
      <c r="C450" s="216" t="s">
        <v>94</v>
      </c>
      <c r="D450" s="199">
        <f t="shared" si="126"/>
        <v>117653.43000000001</v>
      </c>
      <c r="E450" s="199">
        <f t="shared" si="127"/>
        <v>169549.56000000003</v>
      </c>
      <c r="F450" s="199">
        <f t="shared" si="128"/>
        <v>184022.54</v>
      </c>
      <c r="G450" s="199"/>
      <c r="H450" s="200">
        <f t="shared" si="129"/>
        <v>169878.09</v>
      </c>
      <c r="I450" s="200">
        <f t="shared" si="130"/>
        <v>223467.35</v>
      </c>
      <c r="J450" s="200">
        <f t="shared" si="131"/>
        <v>238074.29</v>
      </c>
      <c r="K450" s="199"/>
    </row>
    <row r="451" spans="1:11" ht="13.8" x14ac:dyDescent="0.25">
      <c r="A451" s="234"/>
      <c r="B451" s="236"/>
      <c r="C451" s="216" t="s">
        <v>95</v>
      </c>
      <c r="D451" s="199">
        <f t="shared" si="126"/>
        <v>107652.58</v>
      </c>
      <c r="E451" s="199">
        <f t="shared" si="127"/>
        <v>155161.17000000001</v>
      </c>
      <c r="F451" s="199">
        <f t="shared" si="128"/>
        <v>168442.75000000003</v>
      </c>
      <c r="G451" s="199"/>
      <c r="H451" s="200">
        <f t="shared" si="129"/>
        <v>155432.41999999998</v>
      </c>
      <c r="I451" s="200">
        <f t="shared" si="130"/>
        <v>204496.67</v>
      </c>
      <c r="J451" s="200">
        <f t="shared" si="131"/>
        <v>217912.21000000002</v>
      </c>
      <c r="K451" s="199"/>
    </row>
    <row r="452" spans="1:11" ht="27.6" x14ac:dyDescent="0.25">
      <c r="A452" s="234"/>
      <c r="B452" s="236"/>
      <c r="C452" s="216" t="s">
        <v>96</v>
      </c>
      <c r="D452" s="199">
        <f t="shared" si="126"/>
        <v>256294.87</v>
      </c>
      <c r="E452" s="199">
        <f t="shared" si="127"/>
        <v>369015.36</v>
      </c>
      <c r="F452" s="199">
        <f t="shared" si="128"/>
        <v>400004.63</v>
      </c>
      <c r="G452" s="199"/>
      <c r="H452" s="200">
        <f t="shared" si="129"/>
        <v>370137.95</v>
      </c>
      <c r="I452" s="200">
        <f t="shared" si="130"/>
        <v>486457.3</v>
      </c>
      <c r="J452" s="200">
        <f t="shared" si="131"/>
        <v>517580.52</v>
      </c>
      <c r="K452" s="199"/>
    </row>
    <row r="453" spans="1:11" ht="13.8" x14ac:dyDescent="0.25">
      <c r="A453" s="234"/>
      <c r="B453" s="236"/>
      <c r="C453" s="216" t="s">
        <v>97</v>
      </c>
      <c r="D453" s="199">
        <f t="shared" si="126"/>
        <v>107652.58</v>
      </c>
      <c r="E453" s="199">
        <f t="shared" si="127"/>
        <v>155161.17000000001</v>
      </c>
      <c r="F453" s="199">
        <f t="shared" si="128"/>
        <v>168442.75000000003</v>
      </c>
      <c r="G453" s="199"/>
      <c r="H453" s="200">
        <f t="shared" si="129"/>
        <v>155432.41999999998</v>
      </c>
      <c r="I453" s="200">
        <f t="shared" si="130"/>
        <v>204496.67</v>
      </c>
      <c r="J453" s="200">
        <f t="shared" si="131"/>
        <v>217912.21000000002</v>
      </c>
      <c r="K453" s="199"/>
    </row>
    <row r="454" spans="1:11" ht="27.6" x14ac:dyDescent="0.25">
      <c r="A454" s="234"/>
      <c r="B454" s="236"/>
      <c r="C454" s="216" t="s">
        <v>98</v>
      </c>
      <c r="D454" s="199">
        <f t="shared" si="126"/>
        <v>107652.58</v>
      </c>
      <c r="E454" s="199">
        <f t="shared" si="127"/>
        <v>155161.17000000001</v>
      </c>
      <c r="F454" s="199">
        <f t="shared" si="128"/>
        <v>168442.75000000003</v>
      </c>
      <c r="G454" s="199"/>
      <c r="H454" s="200">
        <f t="shared" si="129"/>
        <v>155432.41999999998</v>
      </c>
      <c r="I454" s="200">
        <f t="shared" si="130"/>
        <v>204496.67</v>
      </c>
      <c r="J454" s="200">
        <f t="shared" si="131"/>
        <v>217912.21000000002</v>
      </c>
      <c r="K454" s="199"/>
    </row>
    <row r="455" spans="1:11" ht="27.6" x14ac:dyDescent="0.25">
      <c r="A455" s="234"/>
      <c r="B455" s="236"/>
      <c r="C455" s="216" t="s">
        <v>99</v>
      </c>
      <c r="D455" s="199">
        <v>0</v>
      </c>
      <c r="E455" s="199">
        <v>0</v>
      </c>
      <c r="F455" s="199">
        <v>0</v>
      </c>
      <c r="G455" s="199"/>
      <c r="H455" s="200">
        <v>0</v>
      </c>
      <c r="I455" s="200">
        <v>0</v>
      </c>
      <c r="J455" s="200">
        <v>0</v>
      </c>
      <c r="K455" s="199"/>
    </row>
    <row r="456" spans="1:11" ht="13.95" customHeight="1" x14ac:dyDescent="0.25">
      <c r="A456" s="234"/>
      <c r="B456" s="236" t="s">
        <v>101</v>
      </c>
      <c r="C456" s="216" t="s">
        <v>91</v>
      </c>
      <c r="D456" s="199">
        <f>D299+D401+$D$421</f>
        <v>256294.87</v>
      </c>
      <c r="E456" s="199">
        <f>E299+E401+$E$421</f>
        <v>369015.36</v>
      </c>
      <c r="F456" s="199">
        <f>F299+F401+$F$421</f>
        <v>400004.63</v>
      </c>
      <c r="G456" s="199"/>
      <c r="H456" s="200">
        <f>H299+H401+$H$421</f>
        <v>370137.95</v>
      </c>
      <c r="I456" s="200">
        <f>I299+I401+$I$421</f>
        <v>486457.3</v>
      </c>
      <c r="J456" s="200">
        <f>J299+J401+$J$421</f>
        <v>517580.52</v>
      </c>
      <c r="K456" s="199"/>
    </row>
    <row r="457" spans="1:11" ht="13.8" x14ac:dyDescent="0.25">
      <c r="A457" s="234"/>
      <c r="B457" s="236"/>
      <c r="C457" s="216" t="s">
        <v>92</v>
      </c>
      <c r="D457" s="199">
        <f>D300+D402+$D$421</f>
        <v>256294.87</v>
      </c>
      <c r="E457" s="199">
        <f>E300+E402+$E$421</f>
        <v>369015.36</v>
      </c>
      <c r="F457" s="199">
        <f>F300+F402+$F$421</f>
        <v>400004.63</v>
      </c>
      <c r="G457" s="199"/>
      <c r="H457" s="200">
        <f>H300+H402+$H$421</f>
        <v>370137.95</v>
      </c>
      <c r="I457" s="200">
        <f>I300+I402+$I$421</f>
        <v>486457.3</v>
      </c>
      <c r="J457" s="200">
        <f>J300+J402+$J$421</f>
        <v>517580.52</v>
      </c>
      <c r="K457" s="199"/>
    </row>
    <row r="458" spans="1:11" ht="13.8" x14ac:dyDescent="0.25">
      <c r="A458" s="234"/>
      <c r="B458" s="236"/>
      <c r="C458" s="216" t="s">
        <v>93</v>
      </c>
      <c r="D458" s="199">
        <f>D301+D403+$D$421</f>
        <v>200634.8</v>
      </c>
      <c r="E458" s="199">
        <f>E301+E403+$E$421</f>
        <v>288936.26999999996</v>
      </c>
      <c r="F458" s="199">
        <f>F301+F403+$F$421</f>
        <v>313294.77999999997</v>
      </c>
      <c r="G458" s="199"/>
      <c r="H458" s="200">
        <f>H301+H403+$H$421</f>
        <v>289740.07</v>
      </c>
      <c r="I458" s="200">
        <f>I301+I403+$I$421</f>
        <v>380875.30999999994</v>
      </c>
      <c r="J458" s="200">
        <f>J301+J403+$J$421</f>
        <v>405367.77999999997</v>
      </c>
      <c r="K458" s="199"/>
    </row>
    <row r="459" spans="1:11" ht="13.8" x14ac:dyDescent="0.25">
      <c r="A459" s="234"/>
      <c r="B459" s="236"/>
      <c r="C459" s="216" t="s">
        <v>94</v>
      </c>
      <c r="D459" s="199">
        <f>D302+D404+$D$421</f>
        <v>156378.07999999999</v>
      </c>
      <c r="E459" s="199">
        <f>E302+E404+$E$421</f>
        <v>225263.36000000002</v>
      </c>
      <c r="F459" s="199">
        <f>F302+F404+$F$421</f>
        <v>244349.59</v>
      </c>
      <c r="G459" s="199"/>
      <c r="H459" s="200">
        <f>H302+H404+$H$421</f>
        <v>225813.68999999997</v>
      </c>
      <c r="I459" s="200">
        <f>I302+I404+$I$421</f>
        <v>296924.39999999997</v>
      </c>
      <c r="J459" s="200">
        <f>J302+J404+$J$421</f>
        <v>316144.59000000003</v>
      </c>
      <c r="K459" s="199"/>
    </row>
    <row r="460" spans="1:11" ht="13.8" x14ac:dyDescent="0.25">
      <c r="A460" s="234"/>
      <c r="B460" s="236"/>
      <c r="C460" s="216" t="s">
        <v>95</v>
      </c>
      <c r="D460" s="199">
        <v>0</v>
      </c>
      <c r="E460" s="199">
        <v>0</v>
      </c>
      <c r="F460" s="199">
        <v>0</v>
      </c>
      <c r="G460" s="199"/>
      <c r="H460" s="200">
        <v>0</v>
      </c>
      <c r="I460" s="200">
        <v>0</v>
      </c>
      <c r="J460" s="200">
        <v>0</v>
      </c>
      <c r="K460" s="199"/>
    </row>
    <row r="461" spans="1:11" ht="27.6" x14ac:dyDescent="0.25">
      <c r="A461" s="234"/>
      <c r="B461" s="236"/>
      <c r="C461" s="216" t="s">
        <v>96</v>
      </c>
      <c r="D461" s="199">
        <f>D304+D406+$D$421</f>
        <v>256294.87</v>
      </c>
      <c r="E461" s="199">
        <f>E304+E406+$E$421</f>
        <v>369015.36</v>
      </c>
      <c r="F461" s="199">
        <f>F304+F406+$F$421</f>
        <v>400004.63</v>
      </c>
      <c r="G461" s="199"/>
      <c r="H461" s="200">
        <f>H304+H406+$H$421</f>
        <v>370137.95</v>
      </c>
      <c r="I461" s="200">
        <f>I304+I406+$I$421</f>
        <v>486457.3</v>
      </c>
      <c r="J461" s="200">
        <f>J304+J406+$J$421</f>
        <v>517580.52</v>
      </c>
      <c r="K461" s="199"/>
    </row>
    <row r="462" spans="1:11" ht="13.8" x14ac:dyDescent="0.25">
      <c r="A462" s="234"/>
      <c r="B462" s="236"/>
      <c r="C462" s="216" t="s">
        <v>97</v>
      </c>
      <c r="D462" s="199">
        <v>0</v>
      </c>
      <c r="E462" s="199">
        <v>0</v>
      </c>
      <c r="F462" s="199">
        <v>0</v>
      </c>
      <c r="G462" s="199"/>
      <c r="H462" s="200">
        <v>0</v>
      </c>
      <c r="I462" s="200">
        <v>0</v>
      </c>
      <c r="J462" s="200">
        <v>0</v>
      </c>
      <c r="K462" s="199"/>
    </row>
    <row r="463" spans="1:11" ht="27.6" x14ac:dyDescent="0.25">
      <c r="A463" s="234"/>
      <c r="B463" s="236"/>
      <c r="C463" s="216" t="s">
        <v>98</v>
      </c>
      <c r="D463" s="199">
        <f>D306+D408+$D$421</f>
        <v>143043.60999999999</v>
      </c>
      <c r="E463" s="199">
        <f>E306+E408+$E$421</f>
        <v>206078.84</v>
      </c>
      <c r="F463" s="199">
        <f>F306+F408+$F$421</f>
        <v>223576.53</v>
      </c>
      <c r="G463" s="199"/>
      <c r="H463" s="200">
        <f>H306+H408+$H$421</f>
        <v>206552.78999999998</v>
      </c>
      <c r="I463" s="200">
        <f>I306+I408+$I$421</f>
        <v>271630.14999999997</v>
      </c>
      <c r="J463" s="200">
        <f>J306+J408+$J$421</f>
        <v>289261.82</v>
      </c>
      <c r="K463" s="199"/>
    </row>
    <row r="464" spans="1:11" ht="27.6" x14ac:dyDescent="0.25">
      <c r="A464" s="234"/>
      <c r="B464" s="236"/>
      <c r="C464" s="216" t="s">
        <v>99</v>
      </c>
      <c r="D464" s="199">
        <f>D307+D409+$D$421</f>
        <v>107652.58</v>
      </c>
      <c r="E464" s="199">
        <f>E307+E409+$E$421</f>
        <v>155161.17000000001</v>
      </c>
      <c r="F464" s="199">
        <f>F307+F409+$F$421</f>
        <v>168442.75000000003</v>
      </c>
      <c r="G464" s="199"/>
      <c r="H464" s="200">
        <f>H307+H409+$H$421</f>
        <v>155432.41999999998</v>
      </c>
      <c r="I464" s="200">
        <f>I307+I409+$I$421</f>
        <v>204496.67</v>
      </c>
      <c r="J464" s="200">
        <f>J307+J409+$J$421</f>
        <v>217912.21000000002</v>
      </c>
      <c r="K464" s="199"/>
    </row>
    <row r="465" spans="1:11" ht="13.95" customHeight="1" x14ac:dyDescent="0.25">
      <c r="A465" s="234"/>
      <c r="B465" s="236" t="s">
        <v>102</v>
      </c>
      <c r="C465" s="216" t="s">
        <v>91</v>
      </c>
      <c r="D465" s="199">
        <f>D308+D410+$D$421</f>
        <v>256294.87</v>
      </c>
      <c r="E465" s="199">
        <f>E308+E410+$E$421</f>
        <v>369015.36</v>
      </c>
      <c r="F465" s="199">
        <f>F308+F410+$F$421</f>
        <v>400004.63</v>
      </c>
      <c r="G465" s="199"/>
      <c r="H465" s="200">
        <f>H308+H410+$H$421</f>
        <v>370137.95</v>
      </c>
      <c r="I465" s="200">
        <f>I308+I410+$I$421</f>
        <v>486457.3</v>
      </c>
      <c r="J465" s="200">
        <f>J308+J410+$J$421</f>
        <v>517580.52</v>
      </c>
      <c r="K465" s="199"/>
    </row>
    <row r="466" spans="1:11" ht="13.8" x14ac:dyDescent="0.25">
      <c r="A466" s="234"/>
      <c r="B466" s="236"/>
      <c r="C466" s="216" t="s">
        <v>92</v>
      </c>
      <c r="D466" s="199">
        <v>0</v>
      </c>
      <c r="E466" s="199">
        <v>0</v>
      </c>
      <c r="F466" s="199">
        <v>0</v>
      </c>
      <c r="G466" s="199"/>
      <c r="H466" s="200">
        <v>0</v>
      </c>
      <c r="I466" s="200">
        <v>0</v>
      </c>
      <c r="J466" s="200">
        <v>0</v>
      </c>
      <c r="K466" s="199"/>
    </row>
    <row r="467" spans="1:11" ht="13.8" x14ac:dyDescent="0.25">
      <c r="A467" s="234"/>
      <c r="B467" s="236"/>
      <c r="C467" s="216" t="s">
        <v>93</v>
      </c>
      <c r="D467" s="199">
        <f>D310+D412+$D$421</f>
        <v>280296.91000000003</v>
      </c>
      <c r="E467" s="199">
        <f>E310+E412+$E$421</f>
        <v>403547.51</v>
      </c>
      <c r="F467" s="199">
        <f>F310+F412+$F$421</f>
        <v>437396.12</v>
      </c>
      <c r="G467" s="199"/>
      <c r="H467" s="200">
        <f>H310+H412+$H$421</f>
        <v>404807.57</v>
      </c>
      <c r="I467" s="200">
        <f>I310+I412+$I$421</f>
        <v>531986.93999999994</v>
      </c>
      <c r="J467" s="200">
        <f>J310+J412+$J$421</f>
        <v>565969.52000000014</v>
      </c>
      <c r="K467" s="199"/>
    </row>
    <row r="468" spans="1:11" ht="13.8" x14ac:dyDescent="0.25">
      <c r="A468" s="234"/>
      <c r="B468" s="236"/>
      <c r="C468" s="216" t="s">
        <v>94</v>
      </c>
      <c r="D468" s="199">
        <v>0</v>
      </c>
      <c r="E468" s="199">
        <v>0</v>
      </c>
      <c r="F468" s="199">
        <v>0</v>
      </c>
      <c r="G468" s="199"/>
      <c r="H468" s="200">
        <v>0</v>
      </c>
      <c r="I468" s="200">
        <v>0</v>
      </c>
      <c r="J468" s="200">
        <v>0</v>
      </c>
      <c r="K468" s="199"/>
    </row>
    <row r="469" spans="1:11" ht="13.8" x14ac:dyDescent="0.25">
      <c r="A469" s="234"/>
      <c r="B469" s="236"/>
      <c r="C469" s="216" t="s">
        <v>95</v>
      </c>
      <c r="D469" s="199">
        <v>0</v>
      </c>
      <c r="E469" s="199">
        <v>0</v>
      </c>
      <c r="F469" s="199">
        <v>0</v>
      </c>
      <c r="G469" s="199"/>
      <c r="H469" s="200">
        <v>0</v>
      </c>
      <c r="I469" s="200">
        <v>0</v>
      </c>
      <c r="J469" s="200">
        <v>0</v>
      </c>
      <c r="K469" s="199"/>
    </row>
    <row r="470" spans="1:11" ht="27.6" x14ac:dyDescent="0.25">
      <c r="A470" s="234"/>
      <c r="B470" s="236"/>
      <c r="C470" s="216" t="s">
        <v>96</v>
      </c>
      <c r="D470" s="199">
        <f>D313+D415+$D$421</f>
        <v>256294.87</v>
      </c>
      <c r="E470" s="199">
        <f>E313+E415+$E$421</f>
        <v>369015.36</v>
      </c>
      <c r="F470" s="199">
        <f>F313+F415+$F$421</f>
        <v>400004.63</v>
      </c>
      <c r="G470" s="199"/>
      <c r="H470" s="200">
        <f>H313+H415+$H$421</f>
        <v>370137.95</v>
      </c>
      <c r="I470" s="200">
        <f>I313+I415+$I$421</f>
        <v>486457.3</v>
      </c>
      <c r="J470" s="200">
        <f>J313+J415+$J$421</f>
        <v>517580.52</v>
      </c>
      <c r="K470" s="199"/>
    </row>
    <row r="471" spans="1:11" ht="13.8" x14ac:dyDescent="0.25">
      <c r="A471" s="234"/>
      <c r="B471" s="236"/>
      <c r="C471" s="216" t="s">
        <v>97</v>
      </c>
      <c r="D471" s="199">
        <v>0</v>
      </c>
      <c r="E471" s="199">
        <v>0</v>
      </c>
      <c r="F471" s="199">
        <v>0</v>
      </c>
      <c r="G471" s="199"/>
      <c r="H471" s="200">
        <v>0</v>
      </c>
      <c r="I471" s="200">
        <v>0</v>
      </c>
      <c r="J471" s="200">
        <v>0</v>
      </c>
      <c r="K471" s="199"/>
    </row>
    <row r="472" spans="1:11" ht="27.6" x14ac:dyDescent="0.25">
      <c r="A472" s="234"/>
      <c r="B472" s="236"/>
      <c r="C472" s="216" t="s">
        <v>98</v>
      </c>
      <c r="D472" s="199">
        <f>D315+D417+$D$421</f>
        <v>256294.87</v>
      </c>
      <c r="E472" s="199">
        <f>E315+E417+$E$421</f>
        <v>369015.36</v>
      </c>
      <c r="F472" s="199">
        <f>F315+F417+$F$421</f>
        <v>400004.63</v>
      </c>
      <c r="G472" s="199"/>
      <c r="H472" s="200">
        <f>H315+H417+$H$421</f>
        <v>370137.95</v>
      </c>
      <c r="I472" s="200">
        <f>I315+I417+$I$421</f>
        <v>486457.3</v>
      </c>
      <c r="J472" s="200">
        <f>J315+J417+$J$421</f>
        <v>517580.52</v>
      </c>
      <c r="K472" s="199"/>
    </row>
    <row r="473" spans="1:11" ht="27.6" x14ac:dyDescent="0.25">
      <c r="A473" s="234"/>
      <c r="B473" s="236"/>
      <c r="C473" s="216" t="s">
        <v>99</v>
      </c>
      <c r="D473" s="199">
        <f>D316+D418+$D$421</f>
        <v>256294.87</v>
      </c>
      <c r="E473" s="199">
        <f>E316+E418+$E$421</f>
        <v>369015.36</v>
      </c>
      <c r="F473" s="199">
        <f>F316+F418+$F$421</f>
        <v>400004.63</v>
      </c>
      <c r="G473" s="199"/>
      <c r="H473" s="200">
        <f>H316+H418+$H$421</f>
        <v>370137.95</v>
      </c>
      <c r="I473" s="200">
        <f>I316+I418+$I$421</f>
        <v>486457.3</v>
      </c>
      <c r="J473" s="200">
        <f>J316+J418+$J$421</f>
        <v>517580.52</v>
      </c>
      <c r="K473" s="199"/>
    </row>
    <row r="474" spans="1:11" ht="13.2" customHeight="1" x14ac:dyDescent="0.25">
      <c r="A474" s="234" t="s">
        <v>122</v>
      </c>
      <c r="B474" s="233" t="s">
        <v>104</v>
      </c>
      <c r="C474" s="233"/>
      <c r="D474" s="201">
        <f>ROUND(D423/12,0)</f>
        <v>2798</v>
      </c>
      <c r="E474" s="201">
        <f t="shared" ref="E474:K489" si="132">ROUND(E423/12,0)</f>
        <v>4457</v>
      </c>
      <c r="F474" s="201">
        <f t="shared" si="132"/>
        <v>5474</v>
      </c>
      <c r="G474" s="201">
        <f t="shared" si="132"/>
        <v>5820</v>
      </c>
      <c r="H474" s="202">
        <f t="shared" si="132"/>
        <v>3917</v>
      </c>
      <c r="I474" s="202">
        <f t="shared" si="132"/>
        <v>5731</v>
      </c>
      <c r="J474" s="202">
        <f t="shared" si="132"/>
        <v>6953</v>
      </c>
      <c r="K474" s="201">
        <f t="shared" si="132"/>
        <v>7393</v>
      </c>
    </row>
    <row r="475" spans="1:11" ht="15.6" customHeight="1" x14ac:dyDescent="0.25">
      <c r="A475" s="234"/>
      <c r="B475" s="235" t="s">
        <v>76</v>
      </c>
      <c r="C475" s="235"/>
      <c r="D475" s="201">
        <f t="shared" ref="D475:F490" si="133">ROUND(D424/12,0)</f>
        <v>3003</v>
      </c>
      <c r="E475" s="201">
        <f t="shared" si="132"/>
        <v>4790</v>
      </c>
      <c r="F475" s="201">
        <f t="shared" si="132"/>
        <v>6409</v>
      </c>
      <c r="G475" s="201">
        <f t="shared" si="132"/>
        <v>6427</v>
      </c>
      <c r="H475" s="202">
        <f t="shared" si="132"/>
        <v>4205</v>
      </c>
      <c r="I475" s="202">
        <f t="shared" si="132"/>
        <v>6159</v>
      </c>
      <c r="J475" s="202">
        <f t="shared" si="132"/>
        <v>8141</v>
      </c>
      <c r="K475" s="201">
        <f t="shared" si="132"/>
        <v>8165</v>
      </c>
    </row>
    <row r="476" spans="1:11" ht="16.2" customHeight="1" x14ac:dyDescent="0.25">
      <c r="A476" s="234"/>
      <c r="B476" s="233" t="s">
        <v>77</v>
      </c>
      <c r="C476" s="233"/>
      <c r="D476" s="201">
        <f t="shared" si="133"/>
        <v>2798</v>
      </c>
      <c r="E476" s="201">
        <f t="shared" si="132"/>
        <v>4457</v>
      </c>
      <c r="F476" s="201">
        <f t="shared" si="132"/>
        <v>5474</v>
      </c>
      <c r="G476" s="201">
        <f t="shared" si="132"/>
        <v>5820</v>
      </c>
      <c r="H476" s="202">
        <f t="shared" si="132"/>
        <v>3917</v>
      </c>
      <c r="I476" s="202">
        <f t="shared" si="132"/>
        <v>5731</v>
      </c>
      <c r="J476" s="202">
        <f t="shared" si="132"/>
        <v>6953</v>
      </c>
      <c r="K476" s="201">
        <f t="shared" si="132"/>
        <v>7393</v>
      </c>
    </row>
    <row r="477" spans="1:11" ht="13.2" customHeight="1" x14ac:dyDescent="0.25">
      <c r="A477" s="234"/>
      <c r="B477" s="233" t="s">
        <v>78</v>
      </c>
      <c r="C477" s="233"/>
      <c r="D477" s="201">
        <f t="shared" si="133"/>
        <v>3030</v>
      </c>
      <c r="E477" s="201">
        <f t="shared" si="132"/>
        <v>4827</v>
      </c>
      <c r="F477" s="201">
        <f t="shared" si="132"/>
        <v>5928</v>
      </c>
      <c r="G477" s="201">
        <f t="shared" si="132"/>
        <v>6303</v>
      </c>
      <c r="H477" s="202">
        <f t="shared" si="132"/>
        <v>4242</v>
      </c>
      <c r="I477" s="202">
        <f t="shared" si="132"/>
        <v>6207</v>
      </c>
      <c r="J477" s="202">
        <f t="shared" si="132"/>
        <v>7530</v>
      </c>
      <c r="K477" s="201">
        <f t="shared" si="132"/>
        <v>8006</v>
      </c>
    </row>
    <row r="478" spans="1:11" ht="13.2" customHeight="1" x14ac:dyDescent="0.25">
      <c r="A478" s="234"/>
      <c r="B478" s="233" t="s">
        <v>79</v>
      </c>
      <c r="C478" s="233"/>
      <c r="D478" s="201">
        <f t="shared" si="133"/>
        <v>4577</v>
      </c>
      <c r="E478" s="201">
        <f t="shared" si="132"/>
        <v>7295</v>
      </c>
      <c r="F478" s="201">
        <f t="shared" si="132"/>
        <v>8954</v>
      </c>
      <c r="G478" s="201">
        <f t="shared" si="132"/>
        <v>9519</v>
      </c>
      <c r="H478" s="202">
        <f t="shared" si="132"/>
        <v>6408</v>
      </c>
      <c r="I478" s="202">
        <f t="shared" si="132"/>
        <v>9379</v>
      </c>
      <c r="J478" s="202">
        <f t="shared" si="132"/>
        <v>11374</v>
      </c>
      <c r="K478" s="201">
        <f t="shared" si="132"/>
        <v>12092</v>
      </c>
    </row>
    <row r="479" spans="1:11" ht="13.2" customHeight="1" x14ac:dyDescent="0.25">
      <c r="A479" s="234"/>
      <c r="B479" s="233" t="s">
        <v>80</v>
      </c>
      <c r="C479" s="233"/>
      <c r="D479" s="201">
        <f t="shared" si="133"/>
        <v>6820</v>
      </c>
      <c r="E479" s="201">
        <f t="shared" si="132"/>
        <v>10835</v>
      </c>
      <c r="F479" s="201">
        <f t="shared" si="132"/>
        <v>13338</v>
      </c>
      <c r="G479" s="201">
        <f t="shared" si="132"/>
        <v>14175</v>
      </c>
      <c r="H479" s="202">
        <f t="shared" si="132"/>
        <v>9548</v>
      </c>
      <c r="I479" s="202">
        <f t="shared" si="132"/>
        <v>13930</v>
      </c>
      <c r="J479" s="202">
        <f t="shared" si="132"/>
        <v>16943</v>
      </c>
      <c r="K479" s="201">
        <f t="shared" si="132"/>
        <v>18007</v>
      </c>
    </row>
    <row r="480" spans="1:11" ht="13.2" customHeight="1" x14ac:dyDescent="0.25">
      <c r="A480" s="234"/>
      <c r="B480" s="233" t="s">
        <v>81</v>
      </c>
      <c r="C480" s="233"/>
      <c r="D480" s="201">
        <f t="shared" si="133"/>
        <v>3592</v>
      </c>
      <c r="E480" s="201">
        <f t="shared" si="132"/>
        <v>5702</v>
      </c>
      <c r="F480" s="201">
        <f t="shared" si="132"/>
        <v>7025</v>
      </c>
      <c r="G480" s="201">
        <f t="shared" si="132"/>
        <v>7469</v>
      </c>
      <c r="H480" s="202">
        <f t="shared" si="132"/>
        <v>5029</v>
      </c>
      <c r="I480" s="202">
        <f t="shared" si="132"/>
        <v>7331</v>
      </c>
      <c r="J480" s="202">
        <f t="shared" si="132"/>
        <v>8924</v>
      </c>
      <c r="K480" s="201">
        <f t="shared" si="132"/>
        <v>9439</v>
      </c>
    </row>
    <row r="481" spans="1:11" ht="13.2" customHeight="1" x14ac:dyDescent="0.25">
      <c r="A481" s="234"/>
      <c r="B481" s="233" t="s">
        <v>82</v>
      </c>
      <c r="C481" s="233"/>
      <c r="D481" s="201">
        <f t="shared" si="133"/>
        <v>4128</v>
      </c>
      <c r="E481" s="201">
        <f t="shared" si="132"/>
        <v>6471</v>
      </c>
      <c r="F481" s="201">
        <f t="shared" si="132"/>
        <v>8015</v>
      </c>
      <c r="G481" s="201">
        <f t="shared" si="132"/>
        <v>8506</v>
      </c>
      <c r="H481" s="202">
        <f t="shared" si="132"/>
        <v>5779</v>
      </c>
      <c r="I481" s="202">
        <f t="shared" si="132"/>
        <v>8320</v>
      </c>
      <c r="J481" s="202">
        <f t="shared" si="132"/>
        <v>10182</v>
      </c>
      <c r="K481" s="201">
        <f t="shared" si="132"/>
        <v>10740</v>
      </c>
    </row>
    <row r="482" spans="1:11" ht="13.2" customHeight="1" x14ac:dyDescent="0.25">
      <c r="A482" s="234"/>
      <c r="B482" s="233" t="s">
        <v>83</v>
      </c>
      <c r="C482" s="233"/>
      <c r="D482" s="201">
        <f t="shared" si="133"/>
        <v>4928</v>
      </c>
      <c r="E482" s="201">
        <f t="shared" si="132"/>
        <v>7725</v>
      </c>
      <c r="F482" s="201">
        <f t="shared" si="132"/>
        <v>9568</v>
      </c>
      <c r="G482" s="201">
        <f t="shared" si="132"/>
        <v>10153</v>
      </c>
      <c r="H482" s="202">
        <f t="shared" si="132"/>
        <v>6900</v>
      </c>
      <c r="I482" s="202">
        <f t="shared" si="132"/>
        <v>9933</v>
      </c>
      <c r="J482" s="202">
        <f t="shared" si="132"/>
        <v>12154</v>
      </c>
      <c r="K482" s="201">
        <f t="shared" si="132"/>
        <v>12819</v>
      </c>
    </row>
    <row r="483" spans="1:11" ht="13.2" customHeight="1" x14ac:dyDescent="0.25">
      <c r="A483" s="234"/>
      <c r="B483" s="233" t="s">
        <v>84</v>
      </c>
      <c r="C483" s="233"/>
      <c r="D483" s="201">
        <f t="shared" si="133"/>
        <v>6676</v>
      </c>
      <c r="E483" s="201">
        <f t="shared" si="132"/>
        <v>10462</v>
      </c>
      <c r="F483" s="201">
        <f t="shared" si="132"/>
        <v>12955</v>
      </c>
      <c r="G483" s="201">
        <f t="shared" si="132"/>
        <v>13746</v>
      </c>
      <c r="H483" s="202">
        <f t="shared" si="132"/>
        <v>9346</v>
      </c>
      <c r="I483" s="202">
        <f t="shared" si="132"/>
        <v>13451</v>
      </c>
      <c r="J483" s="202">
        <f t="shared" si="132"/>
        <v>16456</v>
      </c>
      <c r="K483" s="201">
        <f t="shared" si="132"/>
        <v>17354</v>
      </c>
    </row>
    <row r="484" spans="1:11" ht="13.2" customHeight="1" x14ac:dyDescent="0.25">
      <c r="A484" s="234"/>
      <c r="B484" s="233" t="s">
        <v>123</v>
      </c>
      <c r="C484" s="233"/>
      <c r="D484" s="201">
        <f t="shared" si="133"/>
        <v>10420</v>
      </c>
      <c r="E484" s="201">
        <f t="shared" si="132"/>
        <v>16325</v>
      </c>
      <c r="F484" s="201">
        <f t="shared" si="132"/>
        <v>20213</v>
      </c>
      <c r="G484" s="201">
        <f t="shared" si="132"/>
        <v>21445</v>
      </c>
      <c r="H484" s="202">
        <f t="shared" si="132"/>
        <v>14588</v>
      </c>
      <c r="I484" s="202">
        <f t="shared" si="132"/>
        <v>20989</v>
      </c>
      <c r="J484" s="202">
        <f t="shared" si="132"/>
        <v>25676</v>
      </c>
      <c r="K484" s="201">
        <f t="shared" si="132"/>
        <v>27074</v>
      </c>
    </row>
    <row r="485" spans="1:11" ht="13.2" customHeight="1" x14ac:dyDescent="0.25">
      <c r="A485" s="234"/>
      <c r="B485" s="233" t="s">
        <v>86</v>
      </c>
      <c r="C485" s="233"/>
      <c r="D485" s="201">
        <f t="shared" si="133"/>
        <v>2758</v>
      </c>
      <c r="E485" s="201">
        <f t="shared" si="132"/>
        <v>3026</v>
      </c>
      <c r="F485" s="201">
        <f t="shared" si="132"/>
        <v>3079</v>
      </c>
      <c r="G485" s="201"/>
      <c r="H485" s="202">
        <f t="shared" si="132"/>
        <v>2758</v>
      </c>
      <c r="I485" s="202">
        <f t="shared" si="132"/>
        <v>3026</v>
      </c>
      <c r="J485" s="202">
        <f t="shared" si="132"/>
        <v>3079</v>
      </c>
      <c r="K485" s="201"/>
    </row>
    <row r="486" spans="1:11" ht="13.2" customHeight="1" x14ac:dyDescent="0.25">
      <c r="A486" s="234"/>
      <c r="B486" s="233" t="s">
        <v>87</v>
      </c>
      <c r="C486" s="233"/>
      <c r="D486" s="201">
        <f t="shared" si="133"/>
        <v>2858</v>
      </c>
      <c r="E486" s="201">
        <f t="shared" si="132"/>
        <v>3133</v>
      </c>
      <c r="F486" s="201">
        <f t="shared" si="132"/>
        <v>3185</v>
      </c>
      <c r="G486" s="201"/>
      <c r="H486" s="202">
        <f t="shared" si="132"/>
        <v>2907</v>
      </c>
      <c r="I486" s="202">
        <f t="shared" si="132"/>
        <v>3190</v>
      </c>
      <c r="J486" s="202">
        <f t="shared" si="132"/>
        <v>3254</v>
      </c>
      <c r="K486" s="201"/>
    </row>
    <row r="487" spans="1:11" s="19" customFormat="1" ht="13.2" customHeight="1" x14ac:dyDescent="0.25">
      <c r="A487" s="234"/>
      <c r="B487" s="233" t="s">
        <v>88</v>
      </c>
      <c r="C487" s="233"/>
      <c r="D487" s="201">
        <f t="shared" si="133"/>
        <v>16913</v>
      </c>
      <c r="E487" s="201">
        <f t="shared" si="132"/>
        <v>21836</v>
      </c>
      <c r="F487" s="201">
        <f t="shared" si="132"/>
        <v>24053</v>
      </c>
      <c r="G487" s="201"/>
      <c r="H487" s="202">
        <f t="shared" si="132"/>
        <v>16962</v>
      </c>
      <c r="I487" s="202">
        <f t="shared" si="132"/>
        <v>21894</v>
      </c>
      <c r="J487" s="202">
        <f t="shared" si="132"/>
        <v>24121</v>
      </c>
      <c r="K487" s="201"/>
    </row>
    <row r="488" spans="1:11" ht="13.2" customHeight="1" x14ac:dyDescent="0.25">
      <c r="A488" s="234"/>
      <c r="B488" s="233" t="s">
        <v>89</v>
      </c>
      <c r="C488" s="233"/>
      <c r="D488" s="201">
        <f t="shared" si="133"/>
        <v>606</v>
      </c>
      <c r="E488" s="201">
        <f t="shared" si="132"/>
        <v>1141</v>
      </c>
      <c r="F488" s="201">
        <f t="shared" si="132"/>
        <v>1305</v>
      </c>
      <c r="G488" s="201"/>
      <c r="H488" s="202">
        <f t="shared" si="132"/>
        <v>656</v>
      </c>
      <c r="I488" s="202">
        <f t="shared" si="132"/>
        <v>1199</v>
      </c>
      <c r="J488" s="202">
        <f t="shared" si="132"/>
        <v>1373</v>
      </c>
      <c r="K488" s="201"/>
    </row>
    <row r="489" spans="1:11" ht="13.95" customHeight="1" x14ac:dyDescent="0.25">
      <c r="A489" s="234"/>
      <c r="B489" s="236" t="s">
        <v>90</v>
      </c>
      <c r="C489" s="216" t="s">
        <v>91</v>
      </c>
      <c r="D489" s="201">
        <f t="shared" si="133"/>
        <v>3975</v>
      </c>
      <c r="E489" s="201">
        <f t="shared" si="132"/>
        <v>6407</v>
      </c>
      <c r="F489" s="201">
        <f t="shared" si="132"/>
        <v>7827</v>
      </c>
      <c r="G489" s="201"/>
      <c r="H489" s="202">
        <f t="shared" si="132"/>
        <v>5590</v>
      </c>
      <c r="I489" s="202">
        <f t="shared" si="132"/>
        <v>8238</v>
      </c>
      <c r="J489" s="202">
        <f t="shared" si="132"/>
        <v>9942</v>
      </c>
      <c r="K489" s="201"/>
    </row>
    <row r="490" spans="1:11" ht="13.8" x14ac:dyDescent="0.25">
      <c r="A490" s="234"/>
      <c r="B490" s="236"/>
      <c r="C490" s="216" t="s">
        <v>92</v>
      </c>
      <c r="D490" s="201">
        <f t="shared" si="133"/>
        <v>3210</v>
      </c>
      <c r="E490" s="201">
        <f t="shared" si="133"/>
        <v>5175</v>
      </c>
      <c r="F490" s="201">
        <f t="shared" si="133"/>
        <v>6324</v>
      </c>
      <c r="G490" s="201"/>
      <c r="H490" s="202">
        <f t="shared" ref="H490:J505" si="134">ROUND(H439/12,0)</f>
        <v>4514</v>
      </c>
      <c r="I490" s="202">
        <f t="shared" si="134"/>
        <v>6654</v>
      </c>
      <c r="J490" s="202">
        <f t="shared" si="134"/>
        <v>8033</v>
      </c>
      <c r="K490" s="201"/>
    </row>
    <row r="491" spans="1:11" ht="13.8" x14ac:dyDescent="0.25">
      <c r="A491" s="234"/>
      <c r="B491" s="236"/>
      <c r="C491" s="216" t="s">
        <v>93</v>
      </c>
      <c r="D491" s="201">
        <f t="shared" ref="D491:F506" si="135">ROUND(D440/12,0)</f>
        <v>5047</v>
      </c>
      <c r="E491" s="201">
        <f t="shared" si="135"/>
        <v>7980</v>
      </c>
      <c r="F491" s="201">
        <f t="shared" si="135"/>
        <v>9489</v>
      </c>
      <c r="G491" s="201"/>
      <c r="H491" s="202">
        <f t="shared" si="134"/>
        <v>7098</v>
      </c>
      <c r="I491" s="202">
        <f t="shared" si="134"/>
        <v>10260</v>
      </c>
      <c r="J491" s="202">
        <f t="shared" si="134"/>
        <v>12054</v>
      </c>
      <c r="K491" s="201"/>
    </row>
    <row r="492" spans="1:11" ht="18.600000000000001" customHeight="1" x14ac:dyDescent="0.25">
      <c r="A492" s="234"/>
      <c r="B492" s="236"/>
      <c r="C492" s="216" t="s">
        <v>94</v>
      </c>
      <c r="D492" s="201">
        <f t="shared" si="135"/>
        <v>4068</v>
      </c>
      <c r="E492" s="201">
        <f t="shared" si="135"/>
        <v>6433</v>
      </c>
      <c r="F492" s="201">
        <f t="shared" si="135"/>
        <v>7654</v>
      </c>
      <c r="G492" s="201"/>
      <c r="H492" s="202">
        <f t="shared" si="134"/>
        <v>5721</v>
      </c>
      <c r="I492" s="202">
        <f t="shared" si="134"/>
        <v>8271</v>
      </c>
      <c r="J492" s="202">
        <f t="shared" si="134"/>
        <v>9722</v>
      </c>
      <c r="K492" s="201"/>
    </row>
    <row r="493" spans="1:11" ht="17.399999999999999" customHeight="1" x14ac:dyDescent="0.25">
      <c r="A493" s="234"/>
      <c r="B493" s="236"/>
      <c r="C493" s="216" t="s">
        <v>95</v>
      </c>
      <c r="D493" s="201">
        <f t="shared" si="135"/>
        <v>3210</v>
      </c>
      <c r="E493" s="201">
        <f t="shared" si="135"/>
        <v>5175</v>
      </c>
      <c r="F493" s="201">
        <f t="shared" si="135"/>
        <v>6324</v>
      </c>
      <c r="G493" s="201"/>
      <c r="H493" s="202">
        <f t="shared" si="134"/>
        <v>4514</v>
      </c>
      <c r="I493" s="202">
        <f t="shared" si="134"/>
        <v>6654</v>
      </c>
      <c r="J493" s="202">
        <f t="shared" si="134"/>
        <v>8033</v>
      </c>
      <c r="K493" s="201"/>
    </row>
    <row r="494" spans="1:11" ht="21.6" customHeight="1" x14ac:dyDescent="0.25">
      <c r="A494" s="234"/>
      <c r="B494" s="236"/>
      <c r="C494" s="216" t="s">
        <v>96</v>
      </c>
      <c r="D494" s="201">
        <f t="shared" si="135"/>
        <v>3975</v>
      </c>
      <c r="E494" s="201">
        <f t="shared" si="135"/>
        <v>6407</v>
      </c>
      <c r="F494" s="201">
        <f t="shared" si="135"/>
        <v>7827</v>
      </c>
      <c r="G494" s="201"/>
      <c r="H494" s="202">
        <f t="shared" si="134"/>
        <v>5590</v>
      </c>
      <c r="I494" s="202">
        <f t="shared" si="134"/>
        <v>8238</v>
      </c>
      <c r="J494" s="202">
        <f t="shared" si="134"/>
        <v>9942</v>
      </c>
      <c r="K494" s="201"/>
    </row>
    <row r="495" spans="1:11" ht="23.4" customHeight="1" x14ac:dyDescent="0.25">
      <c r="A495" s="234"/>
      <c r="B495" s="236"/>
      <c r="C495" s="216" t="s">
        <v>97</v>
      </c>
      <c r="D495" s="201">
        <f t="shared" si="135"/>
        <v>3210</v>
      </c>
      <c r="E495" s="201">
        <f t="shared" si="135"/>
        <v>5175</v>
      </c>
      <c r="F495" s="201">
        <f t="shared" si="135"/>
        <v>6324</v>
      </c>
      <c r="G495" s="201"/>
      <c r="H495" s="202">
        <f t="shared" si="134"/>
        <v>4514</v>
      </c>
      <c r="I495" s="202">
        <f t="shared" si="134"/>
        <v>6654</v>
      </c>
      <c r="J495" s="202">
        <f t="shared" si="134"/>
        <v>8033</v>
      </c>
      <c r="K495" s="201"/>
    </row>
    <row r="496" spans="1:11" s="19" customFormat="1" ht="27.6" x14ac:dyDescent="0.25">
      <c r="A496" s="234"/>
      <c r="B496" s="236"/>
      <c r="C496" s="216" t="s">
        <v>98</v>
      </c>
      <c r="D496" s="201">
        <f t="shared" si="135"/>
        <v>3975</v>
      </c>
      <c r="E496" s="201">
        <f t="shared" si="135"/>
        <v>6407</v>
      </c>
      <c r="F496" s="201">
        <f t="shared" si="135"/>
        <v>7827</v>
      </c>
      <c r="G496" s="201"/>
      <c r="H496" s="202">
        <f t="shared" si="134"/>
        <v>5590</v>
      </c>
      <c r="I496" s="202">
        <f t="shared" si="134"/>
        <v>8238</v>
      </c>
      <c r="J496" s="202">
        <f t="shared" si="134"/>
        <v>9942</v>
      </c>
      <c r="K496" s="201"/>
    </row>
    <row r="497" spans="1:11" ht="27.6" x14ac:dyDescent="0.25">
      <c r="A497" s="234"/>
      <c r="B497" s="236"/>
      <c r="C497" s="216" t="s">
        <v>99</v>
      </c>
      <c r="D497" s="201">
        <f t="shared" si="135"/>
        <v>0</v>
      </c>
      <c r="E497" s="201">
        <f t="shared" si="135"/>
        <v>0</v>
      </c>
      <c r="F497" s="201">
        <f t="shared" si="135"/>
        <v>0</v>
      </c>
      <c r="G497" s="201"/>
      <c r="H497" s="202">
        <f t="shared" si="134"/>
        <v>0</v>
      </c>
      <c r="I497" s="202">
        <f t="shared" si="134"/>
        <v>0</v>
      </c>
      <c r="J497" s="202">
        <f t="shared" si="134"/>
        <v>0</v>
      </c>
      <c r="K497" s="201"/>
    </row>
    <row r="498" spans="1:11" ht="13.95" customHeight="1" x14ac:dyDescent="0.25">
      <c r="A498" s="234"/>
      <c r="B498" s="236" t="s">
        <v>100</v>
      </c>
      <c r="C498" s="216" t="s">
        <v>91</v>
      </c>
      <c r="D498" s="201">
        <f t="shared" si="135"/>
        <v>17819</v>
      </c>
      <c r="E498" s="201">
        <f t="shared" si="135"/>
        <v>25660</v>
      </c>
      <c r="F498" s="201">
        <f t="shared" si="135"/>
        <v>27820</v>
      </c>
      <c r="G498" s="201"/>
      <c r="H498" s="202">
        <f t="shared" si="134"/>
        <v>25733</v>
      </c>
      <c r="I498" s="202">
        <f t="shared" si="134"/>
        <v>33825</v>
      </c>
      <c r="J498" s="202">
        <f t="shared" si="134"/>
        <v>35997</v>
      </c>
      <c r="K498" s="201"/>
    </row>
    <row r="499" spans="1:11" ht="13.8" x14ac:dyDescent="0.25">
      <c r="A499" s="234"/>
      <c r="B499" s="236"/>
      <c r="C499" s="216" t="s">
        <v>92</v>
      </c>
      <c r="D499" s="201">
        <f t="shared" si="135"/>
        <v>15291</v>
      </c>
      <c r="E499" s="201">
        <f t="shared" si="135"/>
        <v>22023</v>
      </c>
      <c r="F499" s="201">
        <f t="shared" si="135"/>
        <v>23882</v>
      </c>
      <c r="G499" s="201"/>
      <c r="H499" s="202">
        <f t="shared" si="134"/>
        <v>22081</v>
      </c>
      <c r="I499" s="202">
        <f t="shared" si="134"/>
        <v>29030</v>
      </c>
      <c r="J499" s="202">
        <f t="shared" si="134"/>
        <v>30900</v>
      </c>
      <c r="K499" s="201"/>
    </row>
    <row r="500" spans="1:11" ht="13.8" x14ac:dyDescent="0.25">
      <c r="A500" s="234"/>
      <c r="B500" s="236"/>
      <c r="C500" s="216" t="s">
        <v>93</v>
      </c>
      <c r="D500" s="201">
        <f t="shared" si="135"/>
        <v>13032</v>
      </c>
      <c r="E500" s="201">
        <f t="shared" si="135"/>
        <v>18772</v>
      </c>
      <c r="F500" s="201">
        <f t="shared" si="135"/>
        <v>20362</v>
      </c>
      <c r="G500" s="201"/>
      <c r="H500" s="202">
        <f t="shared" si="134"/>
        <v>18818</v>
      </c>
      <c r="I500" s="202">
        <f t="shared" si="134"/>
        <v>24744</v>
      </c>
      <c r="J500" s="202">
        <f t="shared" si="134"/>
        <v>26345</v>
      </c>
      <c r="K500" s="201"/>
    </row>
    <row r="501" spans="1:11" ht="13.8" x14ac:dyDescent="0.25">
      <c r="A501" s="234"/>
      <c r="B501" s="236"/>
      <c r="C501" s="216" t="s">
        <v>94</v>
      </c>
      <c r="D501" s="201">
        <f t="shared" si="135"/>
        <v>9804</v>
      </c>
      <c r="E501" s="201">
        <f t="shared" si="135"/>
        <v>14129</v>
      </c>
      <c r="F501" s="201">
        <f t="shared" si="135"/>
        <v>15335</v>
      </c>
      <c r="G501" s="201"/>
      <c r="H501" s="202">
        <f t="shared" si="134"/>
        <v>14157</v>
      </c>
      <c r="I501" s="202">
        <f t="shared" si="134"/>
        <v>18622</v>
      </c>
      <c r="J501" s="202">
        <f t="shared" si="134"/>
        <v>19840</v>
      </c>
      <c r="K501" s="201"/>
    </row>
    <row r="502" spans="1:11" ht="13.8" x14ac:dyDescent="0.25">
      <c r="A502" s="234"/>
      <c r="B502" s="236"/>
      <c r="C502" s="216" t="s">
        <v>95</v>
      </c>
      <c r="D502" s="201">
        <f t="shared" si="135"/>
        <v>8971</v>
      </c>
      <c r="E502" s="201">
        <f t="shared" si="135"/>
        <v>12930</v>
      </c>
      <c r="F502" s="201">
        <f t="shared" si="135"/>
        <v>14037</v>
      </c>
      <c r="G502" s="201"/>
      <c r="H502" s="202">
        <f t="shared" si="134"/>
        <v>12953</v>
      </c>
      <c r="I502" s="202">
        <f t="shared" si="134"/>
        <v>17041</v>
      </c>
      <c r="J502" s="202">
        <f t="shared" si="134"/>
        <v>18159</v>
      </c>
      <c r="K502" s="201"/>
    </row>
    <row r="503" spans="1:11" ht="27.6" x14ac:dyDescent="0.25">
      <c r="A503" s="234"/>
      <c r="B503" s="236"/>
      <c r="C503" s="216" t="s">
        <v>96</v>
      </c>
      <c r="D503" s="201">
        <f t="shared" si="135"/>
        <v>21358</v>
      </c>
      <c r="E503" s="201">
        <f t="shared" si="135"/>
        <v>30751</v>
      </c>
      <c r="F503" s="201">
        <f t="shared" si="135"/>
        <v>33334</v>
      </c>
      <c r="G503" s="201"/>
      <c r="H503" s="202">
        <f t="shared" si="134"/>
        <v>30845</v>
      </c>
      <c r="I503" s="202">
        <f t="shared" si="134"/>
        <v>40538</v>
      </c>
      <c r="J503" s="202">
        <f t="shared" si="134"/>
        <v>43132</v>
      </c>
      <c r="K503" s="201"/>
    </row>
    <row r="504" spans="1:11" ht="13.8" x14ac:dyDescent="0.25">
      <c r="A504" s="234"/>
      <c r="B504" s="236"/>
      <c r="C504" s="216" t="s">
        <v>97</v>
      </c>
      <c r="D504" s="201">
        <f t="shared" si="135"/>
        <v>8971</v>
      </c>
      <c r="E504" s="201">
        <f t="shared" si="135"/>
        <v>12930</v>
      </c>
      <c r="F504" s="201">
        <f t="shared" si="135"/>
        <v>14037</v>
      </c>
      <c r="G504" s="201"/>
      <c r="H504" s="202">
        <f t="shared" si="134"/>
        <v>12953</v>
      </c>
      <c r="I504" s="202">
        <f t="shared" si="134"/>
        <v>17041</v>
      </c>
      <c r="J504" s="202">
        <f t="shared" si="134"/>
        <v>18159</v>
      </c>
      <c r="K504" s="201"/>
    </row>
    <row r="505" spans="1:11" ht="27.6" x14ac:dyDescent="0.25">
      <c r="A505" s="234"/>
      <c r="B505" s="236"/>
      <c r="C505" s="216" t="s">
        <v>98</v>
      </c>
      <c r="D505" s="201">
        <f t="shared" si="135"/>
        <v>8971</v>
      </c>
      <c r="E505" s="201">
        <f t="shared" si="135"/>
        <v>12930</v>
      </c>
      <c r="F505" s="201">
        <f t="shared" si="135"/>
        <v>14037</v>
      </c>
      <c r="G505" s="201"/>
      <c r="H505" s="202">
        <f t="shared" si="134"/>
        <v>12953</v>
      </c>
      <c r="I505" s="202">
        <f t="shared" si="134"/>
        <v>17041</v>
      </c>
      <c r="J505" s="202">
        <f t="shared" si="134"/>
        <v>18159</v>
      </c>
      <c r="K505" s="201"/>
    </row>
    <row r="506" spans="1:11" ht="27.6" x14ac:dyDescent="0.25">
      <c r="A506" s="234"/>
      <c r="B506" s="236"/>
      <c r="C506" s="216" t="s">
        <v>99</v>
      </c>
      <c r="D506" s="201">
        <f t="shared" si="135"/>
        <v>0</v>
      </c>
      <c r="E506" s="201">
        <f t="shared" si="135"/>
        <v>0</v>
      </c>
      <c r="F506" s="201">
        <f t="shared" si="135"/>
        <v>0</v>
      </c>
      <c r="G506" s="201"/>
      <c r="H506" s="202">
        <f t="shared" ref="H506:J521" si="136">ROUND(H455/12,0)</f>
        <v>0</v>
      </c>
      <c r="I506" s="202">
        <f t="shared" si="136"/>
        <v>0</v>
      </c>
      <c r="J506" s="202">
        <f t="shared" si="136"/>
        <v>0</v>
      </c>
      <c r="K506" s="201"/>
    </row>
    <row r="507" spans="1:11" ht="13.95" customHeight="1" x14ac:dyDescent="0.25">
      <c r="A507" s="234"/>
      <c r="B507" s="236" t="s">
        <v>101</v>
      </c>
      <c r="C507" s="216" t="s">
        <v>91</v>
      </c>
      <c r="D507" s="201">
        <f t="shared" ref="D507:F522" si="137">ROUND(D456/12,0)</f>
        <v>21358</v>
      </c>
      <c r="E507" s="201">
        <f t="shared" si="137"/>
        <v>30751</v>
      </c>
      <c r="F507" s="201">
        <f t="shared" si="137"/>
        <v>33334</v>
      </c>
      <c r="G507" s="201"/>
      <c r="H507" s="202">
        <f t="shared" si="136"/>
        <v>30845</v>
      </c>
      <c r="I507" s="202">
        <f t="shared" si="136"/>
        <v>40538</v>
      </c>
      <c r="J507" s="202">
        <f t="shared" si="136"/>
        <v>43132</v>
      </c>
      <c r="K507" s="201"/>
    </row>
    <row r="508" spans="1:11" ht="13.8" x14ac:dyDescent="0.25">
      <c r="A508" s="234"/>
      <c r="B508" s="236"/>
      <c r="C508" s="216" t="s">
        <v>92</v>
      </c>
      <c r="D508" s="201">
        <f t="shared" si="137"/>
        <v>21358</v>
      </c>
      <c r="E508" s="201">
        <f t="shared" si="137"/>
        <v>30751</v>
      </c>
      <c r="F508" s="201">
        <f t="shared" si="137"/>
        <v>33334</v>
      </c>
      <c r="G508" s="201"/>
      <c r="H508" s="202">
        <f t="shared" si="136"/>
        <v>30845</v>
      </c>
      <c r="I508" s="202">
        <f t="shared" si="136"/>
        <v>40538</v>
      </c>
      <c r="J508" s="202">
        <f t="shared" si="136"/>
        <v>43132</v>
      </c>
      <c r="K508" s="201"/>
    </row>
    <row r="509" spans="1:11" ht="13.8" x14ac:dyDescent="0.25">
      <c r="A509" s="234"/>
      <c r="B509" s="236"/>
      <c r="C509" s="216" t="s">
        <v>93</v>
      </c>
      <c r="D509" s="201">
        <f t="shared" si="137"/>
        <v>16720</v>
      </c>
      <c r="E509" s="201">
        <f t="shared" si="137"/>
        <v>24078</v>
      </c>
      <c r="F509" s="201">
        <f t="shared" si="137"/>
        <v>26108</v>
      </c>
      <c r="G509" s="201"/>
      <c r="H509" s="202">
        <f t="shared" si="136"/>
        <v>24145</v>
      </c>
      <c r="I509" s="202">
        <f t="shared" si="136"/>
        <v>31740</v>
      </c>
      <c r="J509" s="202">
        <f t="shared" si="136"/>
        <v>33781</v>
      </c>
      <c r="K509" s="201"/>
    </row>
    <row r="510" spans="1:11" ht="13.8" x14ac:dyDescent="0.25">
      <c r="A510" s="234"/>
      <c r="B510" s="236"/>
      <c r="C510" s="216" t="s">
        <v>94</v>
      </c>
      <c r="D510" s="201">
        <f t="shared" si="137"/>
        <v>13032</v>
      </c>
      <c r="E510" s="201">
        <f t="shared" si="137"/>
        <v>18772</v>
      </c>
      <c r="F510" s="201">
        <f t="shared" si="137"/>
        <v>20362</v>
      </c>
      <c r="G510" s="201"/>
      <c r="H510" s="202">
        <f t="shared" si="136"/>
        <v>18818</v>
      </c>
      <c r="I510" s="202">
        <f t="shared" si="136"/>
        <v>24744</v>
      </c>
      <c r="J510" s="202">
        <f t="shared" si="136"/>
        <v>26345</v>
      </c>
      <c r="K510" s="201"/>
    </row>
    <row r="511" spans="1:11" ht="13.8" x14ac:dyDescent="0.25">
      <c r="A511" s="234"/>
      <c r="B511" s="236"/>
      <c r="C511" s="216" t="s">
        <v>95</v>
      </c>
      <c r="D511" s="201">
        <f t="shared" si="137"/>
        <v>0</v>
      </c>
      <c r="E511" s="201">
        <f t="shared" si="137"/>
        <v>0</v>
      </c>
      <c r="F511" s="201">
        <f t="shared" si="137"/>
        <v>0</v>
      </c>
      <c r="G511" s="201"/>
      <c r="H511" s="202">
        <f t="shared" si="136"/>
        <v>0</v>
      </c>
      <c r="I511" s="202">
        <f t="shared" si="136"/>
        <v>0</v>
      </c>
      <c r="J511" s="202">
        <f t="shared" si="136"/>
        <v>0</v>
      </c>
      <c r="K511" s="201"/>
    </row>
    <row r="512" spans="1:11" ht="27.6" x14ac:dyDescent="0.25">
      <c r="A512" s="234"/>
      <c r="B512" s="236"/>
      <c r="C512" s="216" t="s">
        <v>96</v>
      </c>
      <c r="D512" s="201">
        <f t="shared" si="137"/>
        <v>21358</v>
      </c>
      <c r="E512" s="201">
        <f t="shared" si="137"/>
        <v>30751</v>
      </c>
      <c r="F512" s="201">
        <f t="shared" si="137"/>
        <v>33334</v>
      </c>
      <c r="G512" s="201"/>
      <c r="H512" s="202">
        <f t="shared" si="136"/>
        <v>30845</v>
      </c>
      <c r="I512" s="202">
        <f t="shared" si="136"/>
        <v>40538</v>
      </c>
      <c r="J512" s="202">
        <f t="shared" si="136"/>
        <v>43132</v>
      </c>
      <c r="K512" s="201"/>
    </row>
    <row r="513" spans="1:11" ht="30.6" customHeight="1" x14ac:dyDescent="0.25">
      <c r="A513" s="234"/>
      <c r="B513" s="236"/>
      <c r="C513" s="216" t="s">
        <v>97</v>
      </c>
      <c r="D513" s="201">
        <f t="shared" si="137"/>
        <v>0</v>
      </c>
      <c r="E513" s="201">
        <f t="shared" si="137"/>
        <v>0</v>
      </c>
      <c r="F513" s="201">
        <f t="shared" si="137"/>
        <v>0</v>
      </c>
      <c r="G513" s="201"/>
      <c r="H513" s="202">
        <f t="shared" si="136"/>
        <v>0</v>
      </c>
      <c r="I513" s="202">
        <f t="shared" si="136"/>
        <v>0</v>
      </c>
      <c r="J513" s="202">
        <f t="shared" si="136"/>
        <v>0</v>
      </c>
      <c r="K513" s="201"/>
    </row>
    <row r="514" spans="1:11" ht="27.6" x14ac:dyDescent="0.25">
      <c r="A514" s="234"/>
      <c r="B514" s="236"/>
      <c r="C514" s="216" t="s">
        <v>98</v>
      </c>
      <c r="D514" s="201">
        <f t="shared" si="137"/>
        <v>11920</v>
      </c>
      <c r="E514" s="201">
        <f t="shared" si="137"/>
        <v>17173</v>
      </c>
      <c r="F514" s="201">
        <f t="shared" si="137"/>
        <v>18631</v>
      </c>
      <c r="G514" s="201"/>
      <c r="H514" s="202">
        <f t="shared" si="136"/>
        <v>17213</v>
      </c>
      <c r="I514" s="202">
        <f t="shared" si="136"/>
        <v>22636</v>
      </c>
      <c r="J514" s="202">
        <f t="shared" si="136"/>
        <v>24105</v>
      </c>
      <c r="K514" s="201"/>
    </row>
    <row r="515" spans="1:11" ht="27.6" x14ac:dyDescent="0.25">
      <c r="A515" s="234"/>
      <c r="B515" s="236"/>
      <c r="C515" s="216" t="s">
        <v>99</v>
      </c>
      <c r="D515" s="201">
        <f t="shared" si="137"/>
        <v>8971</v>
      </c>
      <c r="E515" s="201">
        <f t="shared" si="137"/>
        <v>12930</v>
      </c>
      <c r="F515" s="201">
        <f t="shared" si="137"/>
        <v>14037</v>
      </c>
      <c r="G515" s="201"/>
      <c r="H515" s="202">
        <f t="shared" si="136"/>
        <v>12953</v>
      </c>
      <c r="I515" s="202">
        <f t="shared" si="136"/>
        <v>17041</v>
      </c>
      <c r="J515" s="202">
        <f t="shared" si="136"/>
        <v>18159</v>
      </c>
      <c r="K515" s="201"/>
    </row>
    <row r="516" spans="1:11" ht="13.95" customHeight="1" x14ac:dyDescent="0.25">
      <c r="A516" s="234"/>
      <c r="B516" s="236" t="s">
        <v>102</v>
      </c>
      <c r="C516" s="216" t="s">
        <v>91</v>
      </c>
      <c r="D516" s="201">
        <f t="shared" si="137"/>
        <v>21358</v>
      </c>
      <c r="E516" s="201">
        <f t="shared" si="137"/>
        <v>30751</v>
      </c>
      <c r="F516" s="201">
        <f t="shared" si="137"/>
        <v>33334</v>
      </c>
      <c r="G516" s="201"/>
      <c r="H516" s="202">
        <f t="shared" si="136"/>
        <v>30845</v>
      </c>
      <c r="I516" s="202">
        <f t="shared" si="136"/>
        <v>40538</v>
      </c>
      <c r="J516" s="202">
        <f t="shared" si="136"/>
        <v>43132</v>
      </c>
      <c r="K516" s="201"/>
    </row>
    <row r="517" spans="1:11" ht="13.8" x14ac:dyDescent="0.25">
      <c r="A517" s="234"/>
      <c r="B517" s="236"/>
      <c r="C517" s="216" t="s">
        <v>92</v>
      </c>
      <c r="D517" s="201">
        <f t="shared" si="137"/>
        <v>0</v>
      </c>
      <c r="E517" s="201">
        <f t="shared" si="137"/>
        <v>0</v>
      </c>
      <c r="F517" s="201">
        <f t="shared" si="137"/>
        <v>0</v>
      </c>
      <c r="G517" s="201"/>
      <c r="H517" s="202">
        <f t="shared" si="136"/>
        <v>0</v>
      </c>
      <c r="I517" s="202">
        <f t="shared" si="136"/>
        <v>0</v>
      </c>
      <c r="J517" s="202">
        <f t="shared" si="136"/>
        <v>0</v>
      </c>
      <c r="K517" s="201"/>
    </row>
    <row r="518" spans="1:11" ht="13.8" x14ac:dyDescent="0.25">
      <c r="A518" s="234"/>
      <c r="B518" s="236"/>
      <c r="C518" s="216" t="s">
        <v>93</v>
      </c>
      <c r="D518" s="201">
        <f t="shared" si="137"/>
        <v>23358</v>
      </c>
      <c r="E518" s="201">
        <f t="shared" si="137"/>
        <v>33629</v>
      </c>
      <c r="F518" s="201">
        <f t="shared" si="137"/>
        <v>36450</v>
      </c>
      <c r="G518" s="201"/>
      <c r="H518" s="202">
        <f t="shared" si="136"/>
        <v>33734</v>
      </c>
      <c r="I518" s="202">
        <f t="shared" si="136"/>
        <v>44332</v>
      </c>
      <c r="J518" s="202">
        <f t="shared" si="136"/>
        <v>47164</v>
      </c>
      <c r="K518" s="201"/>
    </row>
    <row r="519" spans="1:11" ht="13.8" x14ac:dyDescent="0.25">
      <c r="A519" s="234"/>
      <c r="B519" s="236"/>
      <c r="C519" s="216" t="s">
        <v>94</v>
      </c>
      <c r="D519" s="201">
        <f t="shared" si="137"/>
        <v>0</v>
      </c>
      <c r="E519" s="201">
        <f t="shared" si="137"/>
        <v>0</v>
      </c>
      <c r="F519" s="201">
        <f t="shared" si="137"/>
        <v>0</v>
      </c>
      <c r="G519" s="201"/>
      <c r="H519" s="202">
        <f t="shared" si="136"/>
        <v>0</v>
      </c>
      <c r="I519" s="202">
        <f t="shared" si="136"/>
        <v>0</v>
      </c>
      <c r="J519" s="202">
        <f t="shared" si="136"/>
        <v>0</v>
      </c>
      <c r="K519" s="201"/>
    </row>
    <row r="520" spans="1:11" ht="13.8" x14ac:dyDescent="0.25">
      <c r="A520" s="234"/>
      <c r="B520" s="236"/>
      <c r="C520" s="216" t="s">
        <v>95</v>
      </c>
      <c r="D520" s="201">
        <f t="shared" si="137"/>
        <v>0</v>
      </c>
      <c r="E520" s="201">
        <f t="shared" si="137"/>
        <v>0</v>
      </c>
      <c r="F520" s="201">
        <f t="shared" si="137"/>
        <v>0</v>
      </c>
      <c r="G520" s="201"/>
      <c r="H520" s="202">
        <f t="shared" si="136"/>
        <v>0</v>
      </c>
      <c r="I520" s="202">
        <f t="shared" si="136"/>
        <v>0</v>
      </c>
      <c r="J520" s="202">
        <f t="shared" si="136"/>
        <v>0</v>
      </c>
      <c r="K520" s="201"/>
    </row>
    <row r="521" spans="1:11" ht="27.6" x14ac:dyDescent="0.25">
      <c r="A521" s="234"/>
      <c r="B521" s="236"/>
      <c r="C521" s="216" t="s">
        <v>96</v>
      </c>
      <c r="D521" s="201">
        <f t="shared" si="137"/>
        <v>21358</v>
      </c>
      <c r="E521" s="201">
        <f t="shared" si="137"/>
        <v>30751</v>
      </c>
      <c r="F521" s="201">
        <f t="shared" si="137"/>
        <v>33334</v>
      </c>
      <c r="G521" s="201"/>
      <c r="H521" s="202">
        <f t="shared" si="136"/>
        <v>30845</v>
      </c>
      <c r="I521" s="202">
        <f t="shared" si="136"/>
        <v>40538</v>
      </c>
      <c r="J521" s="202">
        <f t="shared" si="136"/>
        <v>43132</v>
      </c>
      <c r="K521" s="201"/>
    </row>
    <row r="522" spans="1:11" ht="13.8" x14ac:dyDescent="0.25">
      <c r="A522" s="234"/>
      <c r="B522" s="236"/>
      <c r="C522" s="216" t="s">
        <v>97</v>
      </c>
      <c r="D522" s="201">
        <f t="shared" si="137"/>
        <v>0</v>
      </c>
      <c r="E522" s="201">
        <f t="shared" si="137"/>
        <v>0</v>
      </c>
      <c r="F522" s="201">
        <f t="shared" si="137"/>
        <v>0</v>
      </c>
      <c r="G522" s="201"/>
      <c r="H522" s="202">
        <f t="shared" ref="H522:J524" si="138">ROUND(H471/12,0)</f>
        <v>0</v>
      </c>
      <c r="I522" s="202">
        <f t="shared" si="138"/>
        <v>0</v>
      </c>
      <c r="J522" s="202">
        <f t="shared" si="138"/>
        <v>0</v>
      </c>
      <c r="K522" s="201"/>
    </row>
    <row r="523" spans="1:11" ht="27.6" x14ac:dyDescent="0.25">
      <c r="A523" s="234"/>
      <c r="B523" s="236"/>
      <c r="C523" s="216" t="s">
        <v>98</v>
      </c>
      <c r="D523" s="201">
        <f t="shared" ref="D523:F524" si="139">ROUND(D472/12,0)</f>
        <v>21358</v>
      </c>
      <c r="E523" s="201">
        <f t="shared" si="139"/>
        <v>30751</v>
      </c>
      <c r="F523" s="201">
        <f t="shared" si="139"/>
        <v>33334</v>
      </c>
      <c r="G523" s="201"/>
      <c r="H523" s="202">
        <f t="shared" si="138"/>
        <v>30845</v>
      </c>
      <c r="I523" s="202">
        <f t="shared" si="138"/>
        <v>40538</v>
      </c>
      <c r="J523" s="202">
        <f t="shared" si="138"/>
        <v>43132</v>
      </c>
      <c r="K523" s="201"/>
    </row>
    <row r="524" spans="1:11" ht="27.6" x14ac:dyDescent="0.25">
      <c r="A524" s="234"/>
      <c r="B524" s="236"/>
      <c r="C524" s="216" t="s">
        <v>99</v>
      </c>
      <c r="D524" s="201">
        <f t="shared" si="139"/>
        <v>21358</v>
      </c>
      <c r="E524" s="201">
        <f t="shared" si="139"/>
        <v>30751</v>
      </c>
      <c r="F524" s="201">
        <f t="shared" si="139"/>
        <v>33334</v>
      </c>
      <c r="G524" s="201"/>
      <c r="H524" s="202">
        <f t="shared" si="138"/>
        <v>30845</v>
      </c>
      <c r="I524" s="202">
        <f t="shared" si="138"/>
        <v>40538</v>
      </c>
      <c r="J524" s="202">
        <f t="shared" si="138"/>
        <v>43132</v>
      </c>
      <c r="K524" s="201"/>
    </row>
    <row r="525" spans="1:11" ht="13.2" hidden="1" customHeight="1" x14ac:dyDescent="0.25">
      <c r="A525" s="234" t="s">
        <v>124</v>
      </c>
      <c r="B525" s="233" t="s">
        <v>104</v>
      </c>
      <c r="C525" s="233"/>
      <c r="D525" s="116">
        <v>2689</v>
      </c>
      <c r="E525" s="116">
        <v>4285</v>
      </c>
      <c r="F525" s="116">
        <v>5262</v>
      </c>
      <c r="G525" s="116">
        <v>5595</v>
      </c>
      <c r="H525" s="117">
        <v>3765</v>
      </c>
      <c r="I525" s="117">
        <v>5509</v>
      </c>
      <c r="J525" s="117">
        <v>6684</v>
      </c>
      <c r="K525" s="116">
        <v>7107</v>
      </c>
    </row>
    <row r="526" spans="1:11" ht="32.4" hidden="1" customHeight="1" x14ac:dyDescent="0.25">
      <c r="A526" s="234"/>
      <c r="B526" s="235" t="s">
        <v>76</v>
      </c>
      <c r="C526" s="235"/>
      <c r="D526" s="116">
        <v>2887</v>
      </c>
      <c r="E526" s="116">
        <v>4605</v>
      </c>
      <c r="F526" s="116">
        <v>6160</v>
      </c>
      <c r="G526" s="116">
        <v>6179</v>
      </c>
      <c r="H526" s="117">
        <v>4042</v>
      </c>
      <c r="I526" s="117">
        <v>5920</v>
      </c>
      <c r="J526" s="117">
        <v>7825</v>
      </c>
      <c r="K526" s="116">
        <v>7848</v>
      </c>
    </row>
    <row r="527" spans="1:11" ht="13.2" hidden="1" customHeight="1" x14ac:dyDescent="0.25">
      <c r="A527" s="234"/>
      <c r="B527" s="233" t="s">
        <v>77</v>
      </c>
      <c r="C527" s="233"/>
      <c r="D527" s="116">
        <v>2689</v>
      </c>
      <c r="E527" s="116">
        <v>4285</v>
      </c>
      <c r="F527" s="116">
        <v>5262</v>
      </c>
      <c r="G527" s="116">
        <v>5595</v>
      </c>
      <c r="H527" s="117">
        <v>3765</v>
      </c>
      <c r="I527" s="117">
        <v>5509</v>
      </c>
      <c r="J527" s="117">
        <v>6684</v>
      </c>
      <c r="K527" s="116">
        <v>7107</v>
      </c>
    </row>
    <row r="528" spans="1:11" ht="13.2" hidden="1" customHeight="1" x14ac:dyDescent="0.25">
      <c r="A528" s="234"/>
      <c r="B528" s="233" t="s">
        <v>78</v>
      </c>
      <c r="C528" s="233"/>
      <c r="D528" s="116">
        <v>2913</v>
      </c>
      <c r="E528" s="116">
        <v>4640</v>
      </c>
      <c r="F528" s="116">
        <v>5698</v>
      </c>
      <c r="G528" s="116">
        <v>6059</v>
      </c>
      <c r="H528" s="117">
        <v>4078</v>
      </c>
      <c r="I528" s="117">
        <v>5966</v>
      </c>
      <c r="J528" s="117">
        <v>7238</v>
      </c>
      <c r="K528" s="116">
        <v>7696</v>
      </c>
    </row>
    <row r="529" spans="1:11" ht="13.2" hidden="1" customHeight="1" x14ac:dyDescent="0.25">
      <c r="A529" s="234"/>
      <c r="B529" s="233" t="s">
        <v>79</v>
      </c>
      <c r="C529" s="233"/>
      <c r="D529" s="116">
        <v>4400</v>
      </c>
      <c r="E529" s="116">
        <v>7012</v>
      </c>
      <c r="F529" s="116">
        <v>8607</v>
      </c>
      <c r="G529" s="116">
        <v>9150</v>
      </c>
      <c r="H529" s="117">
        <v>6160</v>
      </c>
      <c r="I529" s="117">
        <v>9016</v>
      </c>
      <c r="J529" s="117">
        <v>10934</v>
      </c>
      <c r="K529" s="116">
        <v>11623</v>
      </c>
    </row>
    <row r="530" spans="1:11" ht="13.2" hidden="1" customHeight="1" x14ac:dyDescent="0.25">
      <c r="A530" s="234"/>
      <c r="B530" s="233" t="s">
        <v>80</v>
      </c>
      <c r="C530" s="233"/>
      <c r="D530" s="116">
        <v>6556</v>
      </c>
      <c r="E530" s="116">
        <v>10415</v>
      </c>
      <c r="F530" s="116">
        <v>12821</v>
      </c>
      <c r="G530" s="116">
        <v>13627</v>
      </c>
      <c r="H530" s="117">
        <v>9178</v>
      </c>
      <c r="I530" s="117">
        <v>13391</v>
      </c>
      <c r="J530" s="117">
        <v>16286</v>
      </c>
      <c r="K530" s="116">
        <v>17309</v>
      </c>
    </row>
    <row r="531" spans="1:11" ht="13.2" hidden="1" customHeight="1" x14ac:dyDescent="0.25">
      <c r="A531" s="234"/>
      <c r="B531" s="233" t="s">
        <v>81</v>
      </c>
      <c r="C531" s="233"/>
      <c r="D531" s="116">
        <v>3453</v>
      </c>
      <c r="E531" s="116">
        <v>5481</v>
      </c>
      <c r="F531" s="116">
        <v>6753</v>
      </c>
      <c r="G531" s="116">
        <v>7180</v>
      </c>
      <c r="H531" s="117">
        <v>4835</v>
      </c>
      <c r="I531" s="117">
        <v>7047</v>
      </c>
      <c r="J531" s="117">
        <v>8578</v>
      </c>
      <c r="K531" s="116">
        <v>9120</v>
      </c>
    </row>
    <row r="532" spans="1:11" ht="13.2" hidden="1" customHeight="1" x14ac:dyDescent="0.25">
      <c r="A532" s="234"/>
      <c r="B532" s="233" t="s">
        <v>82</v>
      </c>
      <c r="C532" s="233"/>
      <c r="D532" s="116">
        <v>3968</v>
      </c>
      <c r="E532" s="116">
        <v>6221</v>
      </c>
      <c r="F532" s="116">
        <v>7705</v>
      </c>
      <c r="G532" s="116">
        <v>8177</v>
      </c>
      <c r="H532" s="117">
        <v>5555</v>
      </c>
      <c r="I532" s="117">
        <v>7998</v>
      </c>
      <c r="J532" s="117">
        <v>9787</v>
      </c>
      <c r="K532" s="116">
        <v>10387</v>
      </c>
    </row>
    <row r="533" spans="1:11" ht="13.2" hidden="1" customHeight="1" x14ac:dyDescent="0.25">
      <c r="A533" s="234"/>
      <c r="B533" s="233" t="s">
        <v>83</v>
      </c>
      <c r="C533" s="233"/>
      <c r="D533" s="116">
        <v>4738</v>
      </c>
      <c r="E533" s="116">
        <v>7426</v>
      </c>
      <c r="F533" s="116">
        <v>9197</v>
      </c>
      <c r="G533" s="116">
        <v>9760</v>
      </c>
      <c r="H533" s="117">
        <v>6633</v>
      </c>
      <c r="I533" s="117">
        <v>9548</v>
      </c>
      <c r="J533" s="117">
        <v>11683</v>
      </c>
      <c r="K533" s="116">
        <v>12398</v>
      </c>
    </row>
    <row r="534" spans="1:11" ht="13.2" hidden="1" customHeight="1" x14ac:dyDescent="0.25">
      <c r="A534" s="234"/>
      <c r="B534" s="233" t="s">
        <v>84</v>
      </c>
      <c r="C534" s="233"/>
      <c r="D534" s="116">
        <v>6417</v>
      </c>
      <c r="E534" s="116">
        <v>10057</v>
      </c>
      <c r="F534" s="116">
        <v>12453</v>
      </c>
      <c r="G534" s="116">
        <v>13214</v>
      </c>
      <c r="H534" s="117">
        <v>8984</v>
      </c>
      <c r="I534" s="117">
        <v>12930</v>
      </c>
      <c r="J534" s="117">
        <v>15819</v>
      </c>
      <c r="K534" s="116">
        <v>16785</v>
      </c>
    </row>
    <row r="535" spans="1:11" ht="13.2" hidden="1" customHeight="1" x14ac:dyDescent="0.25">
      <c r="A535" s="234"/>
      <c r="B535" s="233" t="s">
        <v>85</v>
      </c>
      <c r="C535" s="233"/>
      <c r="D535" s="116">
        <v>10016</v>
      </c>
      <c r="E535" s="116">
        <v>15693</v>
      </c>
      <c r="F535" s="116">
        <v>19430</v>
      </c>
      <c r="G535" s="116">
        <v>20615</v>
      </c>
      <c r="H535" s="117">
        <v>14023</v>
      </c>
      <c r="I535" s="117">
        <v>20177</v>
      </c>
      <c r="J535" s="117">
        <v>24681</v>
      </c>
      <c r="K535" s="116">
        <v>26187</v>
      </c>
    </row>
    <row r="536" spans="1:11" ht="13.2" hidden="1" customHeight="1" x14ac:dyDescent="0.25">
      <c r="A536" s="234"/>
      <c r="B536" s="233" t="s">
        <v>86</v>
      </c>
      <c r="C536" s="233"/>
      <c r="D536" s="116">
        <v>2652</v>
      </c>
      <c r="E536" s="116">
        <v>2909</v>
      </c>
      <c r="F536" s="116">
        <v>2960</v>
      </c>
      <c r="G536" s="116">
        <v>0</v>
      </c>
      <c r="H536" s="117">
        <v>2652</v>
      </c>
      <c r="I536" s="117">
        <v>2909</v>
      </c>
      <c r="J536" s="117">
        <v>2960</v>
      </c>
      <c r="K536" s="116">
        <v>0</v>
      </c>
    </row>
    <row r="537" spans="1:11" ht="13.2" hidden="1" customHeight="1" x14ac:dyDescent="0.25">
      <c r="A537" s="234"/>
      <c r="B537" s="233" t="s">
        <v>87</v>
      </c>
      <c r="C537" s="233"/>
      <c r="D537" s="116">
        <v>2747</v>
      </c>
      <c r="E537" s="116">
        <v>3011</v>
      </c>
      <c r="F537" s="116">
        <v>3062</v>
      </c>
      <c r="G537" s="116">
        <v>0</v>
      </c>
      <c r="H537" s="117">
        <v>2795</v>
      </c>
      <c r="I537" s="117">
        <v>3066</v>
      </c>
      <c r="J537" s="117">
        <v>3128</v>
      </c>
      <c r="K537" s="116">
        <v>0</v>
      </c>
    </row>
    <row r="538" spans="1:11" s="19" customFormat="1" ht="13.2" hidden="1" customHeight="1" x14ac:dyDescent="0.25">
      <c r="A538" s="234"/>
      <c r="B538" s="233" t="s">
        <v>88</v>
      </c>
      <c r="C538" s="233"/>
      <c r="D538" s="116">
        <v>16258</v>
      </c>
      <c r="E538" s="116">
        <v>20991</v>
      </c>
      <c r="F538" s="116">
        <v>23121</v>
      </c>
      <c r="G538" s="116">
        <v>0</v>
      </c>
      <c r="H538" s="117">
        <v>16305</v>
      </c>
      <c r="I538" s="117">
        <v>21046</v>
      </c>
      <c r="J538" s="117">
        <v>23187</v>
      </c>
      <c r="K538" s="116">
        <v>0</v>
      </c>
    </row>
    <row r="539" spans="1:11" ht="13.2" hidden="1" customHeight="1" x14ac:dyDescent="0.25">
      <c r="A539" s="234"/>
      <c r="B539" s="233" t="s">
        <v>89</v>
      </c>
      <c r="C539" s="233"/>
      <c r="D539" s="116">
        <v>583</v>
      </c>
      <c r="E539" s="116">
        <v>1097</v>
      </c>
      <c r="F539" s="116">
        <v>1254</v>
      </c>
      <c r="G539" s="116">
        <v>0</v>
      </c>
      <c r="H539" s="117">
        <v>630</v>
      </c>
      <c r="I539" s="117">
        <v>1152</v>
      </c>
      <c r="J539" s="117">
        <v>1320</v>
      </c>
      <c r="K539" s="116">
        <v>0</v>
      </c>
    </row>
    <row r="540" spans="1:11" ht="13.95" hidden="1" customHeight="1" x14ac:dyDescent="0.25">
      <c r="A540" s="234"/>
      <c r="B540" s="236" t="s">
        <v>90</v>
      </c>
      <c r="C540" s="216" t="s">
        <v>91</v>
      </c>
      <c r="D540" s="116">
        <v>3821</v>
      </c>
      <c r="E540" s="116">
        <v>6159</v>
      </c>
      <c r="F540" s="116">
        <v>7524</v>
      </c>
      <c r="G540" s="116">
        <v>0</v>
      </c>
      <c r="H540" s="117">
        <v>5373</v>
      </c>
      <c r="I540" s="117">
        <v>7919</v>
      </c>
      <c r="J540" s="117">
        <v>9557</v>
      </c>
      <c r="K540" s="116">
        <v>0</v>
      </c>
    </row>
    <row r="541" spans="1:11" ht="13.8" hidden="1" x14ac:dyDescent="0.25">
      <c r="A541" s="234"/>
      <c r="B541" s="236"/>
      <c r="C541" s="216" t="s">
        <v>92</v>
      </c>
      <c r="D541" s="116">
        <v>3086</v>
      </c>
      <c r="E541" s="116">
        <v>4975</v>
      </c>
      <c r="F541" s="116">
        <v>6079</v>
      </c>
      <c r="G541" s="116">
        <v>0</v>
      </c>
      <c r="H541" s="117">
        <v>4340</v>
      </c>
      <c r="I541" s="117">
        <v>6396</v>
      </c>
      <c r="J541" s="117">
        <v>7722</v>
      </c>
      <c r="K541" s="116">
        <v>0</v>
      </c>
    </row>
    <row r="542" spans="1:11" ht="13.8" hidden="1" x14ac:dyDescent="0.25">
      <c r="A542" s="234"/>
      <c r="B542" s="236"/>
      <c r="C542" s="216" t="s">
        <v>93</v>
      </c>
      <c r="D542" s="116">
        <v>4851</v>
      </c>
      <c r="E542" s="116">
        <v>7671</v>
      </c>
      <c r="F542" s="116">
        <v>9122</v>
      </c>
      <c r="G542" s="116">
        <v>0</v>
      </c>
      <c r="H542" s="117">
        <v>6823</v>
      </c>
      <c r="I542" s="117">
        <v>9862</v>
      </c>
      <c r="J542" s="117">
        <v>11587</v>
      </c>
      <c r="K542" s="116">
        <v>0</v>
      </c>
    </row>
    <row r="543" spans="1:11" ht="13.8" hidden="1" x14ac:dyDescent="0.25">
      <c r="A543" s="234"/>
      <c r="B543" s="236"/>
      <c r="C543" s="216" t="s">
        <v>94</v>
      </c>
      <c r="D543" s="116">
        <v>3910</v>
      </c>
      <c r="E543" s="116">
        <v>6184</v>
      </c>
      <c r="F543" s="116">
        <v>7357</v>
      </c>
      <c r="G543" s="116">
        <v>0</v>
      </c>
      <c r="H543" s="117">
        <v>5499</v>
      </c>
      <c r="I543" s="117">
        <v>7951</v>
      </c>
      <c r="J543" s="117">
        <v>9346</v>
      </c>
      <c r="K543" s="116">
        <v>0</v>
      </c>
    </row>
    <row r="544" spans="1:11" ht="13.8" hidden="1" x14ac:dyDescent="0.25">
      <c r="A544" s="234"/>
      <c r="B544" s="236"/>
      <c r="C544" s="216" t="s">
        <v>95</v>
      </c>
      <c r="D544" s="116">
        <v>3086</v>
      </c>
      <c r="E544" s="116">
        <v>4975</v>
      </c>
      <c r="F544" s="116">
        <v>6079</v>
      </c>
      <c r="G544" s="116">
        <v>0</v>
      </c>
      <c r="H544" s="117">
        <v>4340</v>
      </c>
      <c r="I544" s="117">
        <v>6396</v>
      </c>
      <c r="J544" s="117">
        <v>7722</v>
      </c>
      <c r="K544" s="116">
        <v>0</v>
      </c>
    </row>
    <row r="545" spans="1:11" ht="27.6" hidden="1" x14ac:dyDescent="0.25">
      <c r="A545" s="234"/>
      <c r="B545" s="236"/>
      <c r="C545" s="216" t="s">
        <v>96</v>
      </c>
      <c r="D545" s="116">
        <v>3821</v>
      </c>
      <c r="E545" s="116">
        <v>6159</v>
      </c>
      <c r="F545" s="116">
        <v>7524</v>
      </c>
      <c r="G545" s="116">
        <v>0</v>
      </c>
      <c r="H545" s="117">
        <v>5373</v>
      </c>
      <c r="I545" s="117">
        <v>7919</v>
      </c>
      <c r="J545" s="117">
        <v>9557</v>
      </c>
      <c r="K545" s="116">
        <v>0</v>
      </c>
    </row>
    <row r="546" spans="1:11" ht="13.8" hidden="1" x14ac:dyDescent="0.25">
      <c r="A546" s="234"/>
      <c r="B546" s="236"/>
      <c r="C546" s="216" t="s">
        <v>97</v>
      </c>
      <c r="D546" s="116">
        <v>3086</v>
      </c>
      <c r="E546" s="116">
        <v>4975</v>
      </c>
      <c r="F546" s="116">
        <v>6079</v>
      </c>
      <c r="G546" s="116">
        <v>0</v>
      </c>
      <c r="H546" s="117">
        <v>4340</v>
      </c>
      <c r="I546" s="117">
        <v>6396</v>
      </c>
      <c r="J546" s="117">
        <v>7722</v>
      </c>
      <c r="K546" s="116">
        <v>0</v>
      </c>
    </row>
    <row r="547" spans="1:11" ht="27.6" hidden="1" x14ac:dyDescent="0.25">
      <c r="A547" s="234"/>
      <c r="B547" s="236"/>
      <c r="C547" s="216" t="s">
        <v>98</v>
      </c>
      <c r="D547" s="116">
        <v>3821</v>
      </c>
      <c r="E547" s="116">
        <v>6159</v>
      </c>
      <c r="F547" s="116">
        <v>7524</v>
      </c>
      <c r="G547" s="116">
        <v>0</v>
      </c>
      <c r="H547" s="117">
        <v>5373</v>
      </c>
      <c r="I547" s="117">
        <v>7919</v>
      </c>
      <c r="J547" s="117">
        <v>9557</v>
      </c>
      <c r="K547" s="116">
        <v>0</v>
      </c>
    </row>
    <row r="548" spans="1:11" ht="27.6" hidden="1" x14ac:dyDescent="0.25">
      <c r="A548" s="234"/>
      <c r="B548" s="236"/>
      <c r="C548" s="216" t="s">
        <v>99</v>
      </c>
      <c r="D548" s="116">
        <v>0</v>
      </c>
      <c r="E548" s="116">
        <v>0</v>
      </c>
      <c r="F548" s="116">
        <v>0</v>
      </c>
      <c r="G548" s="116">
        <v>0</v>
      </c>
      <c r="H548" s="117">
        <v>0</v>
      </c>
      <c r="I548" s="117">
        <v>0</v>
      </c>
      <c r="J548" s="117">
        <v>0</v>
      </c>
      <c r="K548" s="116">
        <v>0</v>
      </c>
    </row>
    <row r="549" spans="1:11" ht="13.95" hidden="1" customHeight="1" x14ac:dyDescent="0.25">
      <c r="A549" s="234"/>
      <c r="B549" s="236" t="s">
        <v>100</v>
      </c>
      <c r="C549" s="216" t="s">
        <v>91</v>
      </c>
      <c r="D549" s="116">
        <v>17129</v>
      </c>
      <c r="E549" s="116">
        <v>24666</v>
      </c>
      <c r="F549" s="116">
        <v>26743</v>
      </c>
      <c r="G549" s="116">
        <v>0</v>
      </c>
      <c r="H549" s="117">
        <v>24736</v>
      </c>
      <c r="I549" s="117">
        <v>32515</v>
      </c>
      <c r="J549" s="117">
        <v>34603</v>
      </c>
      <c r="K549" s="116">
        <v>0</v>
      </c>
    </row>
    <row r="550" spans="1:11" ht="13.8" hidden="1" x14ac:dyDescent="0.25">
      <c r="A550" s="234"/>
      <c r="B550" s="236"/>
      <c r="C550" s="216" t="s">
        <v>92</v>
      </c>
      <c r="D550" s="116">
        <v>14699</v>
      </c>
      <c r="E550" s="116">
        <v>21170</v>
      </c>
      <c r="F550" s="116">
        <v>22957</v>
      </c>
      <c r="G550" s="116">
        <v>0</v>
      </c>
      <c r="H550" s="117">
        <v>21226</v>
      </c>
      <c r="I550" s="117">
        <v>27905</v>
      </c>
      <c r="J550" s="117">
        <v>29704</v>
      </c>
      <c r="K550" s="116">
        <v>0</v>
      </c>
    </row>
    <row r="551" spans="1:11" ht="13.8" hidden="1" x14ac:dyDescent="0.25">
      <c r="A551" s="234"/>
      <c r="B551" s="236"/>
      <c r="C551" s="216" t="s">
        <v>93</v>
      </c>
      <c r="D551" s="116">
        <v>12527</v>
      </c>
      <c r="E551" s="116">
        <v>18045</v>
      </c>
      <c r="F551" s="116">
        <v>19574</v>
      </c>
      <c r="G551" s="116">
        <v>0</v>
      </c>
      <c r="H551" s="117">
        <v>18089</v>
      </c>
      <c r="I551" s="117">
        <v>23786</v>
      </c>
      <c r="J551" s="117">
        <v>25325</v>
      </c>
      <c r="K551" s="116">
        <v>0</v>
      </c>
    </row>
    <row r="552" spans="1:11" ht="13.8" hidden="1" x14ac:dyDescent="0.25">
      <c r="A552" s="234"/>
      <c r="B552" s="236"/>
      <c r="C552" s="216" t="s">
        <v>94</v>
      </c>
      <c r="D552" s="116">
        <v>9425</v>
      </c>
      <c r="E552" s="116">
        <v>13582</v>
      </c>
      <c r="F552" s="116">
        <v>14741</v>
      </c>
      <c r="G552" s="116">
        <v>0</v>
      </c>
      <c r="H552" s="117">
        <v>13608</v>
      </c>
      <c r="I552" s="117">
        <v>17901</v>
      </c>
      <c r="J552" s="117">
        <v>19071</v>
      </c>
      <c r="K552" s="116">
        <v>0</v>
      </c>
    </row>
    <row r="553" spans="1:11" ht="13.8" hidden="1" x14ac:dyDescent="0.25">
      <c r="A553" s="234"/>
      <c r="B553" s="236"/>
      <c r="C553" s="216" t="s">
        <v>95</v>
      </c>
      <c r="D553" s="116">
        <v>8624</v>
      </c>
      <c r="E553" s="116">
        <v>12429</v>
      </c>
      <c r="F553" s="116">
        <v>13493</v>
      </c>
      <c r="G553" s="116">
        <v>0</v>
      </c>
      <c r="H553" s="117">
        <v>12451</v>
      </c>
      <c r="I553" s="117">
        <v>16381</v>
      </c>
      <c r="J553" s="117">
        <v>17456</v>
      </c>
      <c r="K553" s="116">
        <v>0</v>
      </c>
    </row>
    <row r="554" spans="1:11" ht="27.6" hidden="1" x14ac:dyDescent="0.25">
      <c r="A554" s="234"/>
      <c r="B554" s="236"/>
      <c r="C554" s="216" t="s">
        <v>96</v>
      </c>
      <c r="D554" s="116">
        <v>20531</v>
      </c>
      <c r="E554" s="116">
        <v>29560</v>
      </c>
      <c r="F554" s="116">
        <v>32043</v>
      </c>
      <c r="G554" s="116">
        <v>0</v>
      </c>
      <c r="H554" s="117">
        <v>29650</v>
      </c>
      <c r="I554" s="117">
        <v>38968</v>
      </c>
      <c r="J554" s="117">
        <v>41462</v>
      </c>
      <c r="K554" s="116">
        <v>0</v>
      </c>
    </row>
    <row r="555" spans="1:11" ht="13.8" hidden="1" x14ac:dyDescent="0.25">
      <c r="A555" s="234"/>
      <c r="B555" s="236"/>
      <c r="C555" s="216" t="s">
        <v>97</v>
      </c>
      <c r="D555" s="116">
        <v>8624</v>
      </c>
      <c r="E555" s="116">
        <v>12429</v>
      </c>
      <c r="F555" s="116">
        <v>13493</v>
      </c>
      <c r="G555" s="116">
        <v>0</v>
      </c>
      <c r="H555" s="117">
        <v>12451</v>
      </c>
      <c r="I555" s="117">
        <v>16381</v>
      </c>
      <c r="J555" s="117">
        <v>17456</v>
      </c>
      <c r="K555" s="116">
        <v>0</v>
      </c>
    </row>
    <row r="556" spans="1:11" ht="27.6" hidden="1" x14ac:dyDescent="0.25">
      <c r="A556" s="234"/>
      <c r="B556" s="236"/>
      <c r="C556" s="216" t="s">
        <v>98</v>
      </c>
      <c r="D556" s="116">
        <v>8624</v>
      </c>
      <c r="E556" s="116">
        <v>12429</v>
      </c>
      <c r="F556" s="116">
        <v>13493</v>
      </c>
      <c r="G556" s="116">
        <v>0</v>
      </c>
      <c r="H556" s="117">
        <v>12451</v>
      </c>
      <c r="I556" s="117">
        <v>16381</v>
      </c>
      <c r="J556" s="117">
        <v>17456</v>
      </c>
      <c r="K556" s="116">
        <v>0</v>
      </c>
    </row>
    <row r="557" spans="1:11" ht="27.6" hidden="1" x14ac:dyDescent="0.25">
      <c r="A557" s="234"/>
      <c r="B557" s="236"/>
      <c r="C557" s="216" t="s">
        <v>99</v>
      </c>
      <c r="D557" s="116">
        <v>0</v>
      </c>
      <c r="E557" s="116">
        <v>0</v>
      </c>
      <c r="F557" s="116">
        <v>0</v>
      </c>
      <c r="G557" s="116">
        <v>0</v>
      </c>
      <c r="H557" s="117">
        <v>0</v>
      </c>
      <c r="I557" s="117">
        <v>0</v>
      </c>
      <c r="J557" s="117">
        <v>0</v>
      </c>
      <c r="K557" s="116">
        <v>0</v>
      </c>
    </row>
    <row r="558" spans="1:11" ht="13.95" hidden="1" customHeight="1" x14ac:dyDescent="0.25">
      <c r="A558" s="234"/>
      <c r="B558" s="236" t="s">
        <v>101</v>
      </c>
      <c r="C558" s="216" t="s">
        <v>91</v>
      </c>
      <c r="D558" s="116">
        <v>20531</v>
      </c>
      <c r="E558" s="116">
        <v>29560</v>
      </c>
      <c r="F558" s="116">
        <v>32043</v>
      </c>
      <c r="G558" s="116">
        <v>0</v>
      </c>
      <c r="H558" s="117">
        <v>29650</v>
      </c>
      <c r="I558" s="117">
        <v>38968</v>
      </c>
      <c r="J558" s="117">
        <v>41462</v>
      </c>
      <c r="K558" s="116">
        <v>0</v>
      </c>
    </row>
    <row r="559" spans="1:11" ht="13.8" hidden="1" x14ac:dyDescent="0.25">
      <c r="A559" s="234"/>
      <c r="B559" s="236"/>
      <c r="C559" s="216" t="s">
        <v>92</v>
      </c>
      <c r="D559" s="116">
        <v>20531</v>
      </c>
      <c r="E559" s="116">
        <v>29560</v>
      </c>
      <c r="F559" s="116">
        <v>32043</v>
      </c>
      <c r="G559" s="116">
        <v>0</v>
      </c>
      <c r="H559" s="117">
        <v>29650</v>
      </c>
      <c r="I559" s="117">
        <v>38968</v>
      </c>
      <c r="J559" s="117">
        <v>41462</v>
      </c>
      <c r="K559" s="116">
        <v>0</v>
      </c>
    </row>
    <row r="560" spans="1:11" ht="13.8" hidden="1" x14ac:dyDescent="0.25">
      <c r="A560" s="234"/>
      <c r="B560" s="236"/>
      <c r="C560" s="216" t="s">
        <v>93</v>
      </c>
      <c r="D560" s="116">
        <v>16072</v>
      </c>
      <c r="E560" s="116">
        <v>23146</v>
      </c>
      <c r="F560" s="116">
        <v>25097</v>
      </c>
      <c r="G560" s="116">
        <v>0</v>
      </c>
      <c r="H560" s="117">
        <v>23210</v>
      </c>
      <c r="I560" s="117">
        <v>30511</v>
      </c>
      <c r="J560" s="117">
        <v>32473</v>
      </c>
      <c r="K560" s="116">
        <v>0</v>
      </c>
    </row>
    <row r="561" spans="1:11" ht="13.8" hidden="1" x14ac:dyDescent="0.25">
      <c r="A561" s="234"/>
      <c r="B561" s="236"/>
      <c r="C561" s="216" t="s">
        <v>94</v>
      </c>
      <c r="D561" s="116">
        <v>12527</v>
      </c>
      <c r="E561" s="116">
        <v>18045</v>
      </c>
      <c r="F561" s="116">
        <v>19574</v>
      </c>
      <c r="G561" s="116">
        <v>0</v>
      </c>
      <c r="H561" s="117">
        <v>18089</v>
      </c>
      <c r="I561" s="117">
        <v>23786</v>
      </c>
      <c r="J561" s="117">
        <v>25325</v>
      </c>
      <c r="K561" s="116">
        <v>0</v>
      </c>
    </row>
    <row r="562" spans="1:11" ht="13.8" hidden="1" x14ac:dyDescent="0.25">
      <c r="A562" s="234"/>
      <c r="B562" s="236"/>
      <c r="C562" s="216" t="s">
        <v>95</v>
      </c>
      <c r="D562" s="116">
        <v>0</v>
      </c>
      <c r="E562" s="116">
        <v>0</v>
      </c>
      <c r="F562" s="116">
        <v>0</v>
      </c>
      <c r="G562" s="116">
        <v>0</v>
      </c>
      <c r="H562" s="117">
        <v>0</v>
      </c>
      <c r="I562" s="117">
        <v>0</v>
      </c>
      <c r="J562" s="117">
        <v>0</v>
      </c>
      <c r="K562" s="116">
        <v>0</v>
      </c>
    </row>
    <row r="563" spans="1:11" ht="27.6" hidden="1" x14ac:dyDescent="0.25">
      <c r="A563" s="234"/>
      <c r="B563" s="236"/>
      <c r="C563" s="216" t="s">
        <v>96</v>
      </c>
      <c r="D563" s="116">
        <v>20531</v>
      </c>
      <c r="E563" s="116">
        <v>29560</v>
      </c>
      <c r="F563" s="116">
        <v>32043</v>
      </c>
      <c r="G563" s="116">
        <v>0</v>
      </c>
      <c r="H563" s="117">
        <v>29650</v>
      </c>
      <c r="I563" s="117">
        <v>38968</v>
      </c>
      <c r="J563" s="117">
        <v>41462</v>
      </c>
      <c r="K563" s="116">
        <v>0</v>
      </c>
    </row>
    <row r="564" spans="1:11" ht="13.8" hidden="1" x14ac:dyDescent="0.25">
      <c r="A564" s="234"/>
      <c r="B564" s="236"/>
      <c r="C564" s="216" t="s">
        <v>97</v>
      </c>
      <c r="D564" s="116">
        <v>0</v>
      </c>
      <c r="E564" s="116">
        <v>0</v>
      </c>
      <c r="F564" s="116">
        <v>0</v>
      </c>
      <c r="G564" s="116">
        <v>0</v>
      </c>
      <c r="H564" s="117">
        <v>0</v>
      </c>
      <c r="I564" s="117">
        <v>0</v>
      </c>
      <c r="J564" s="117">
        <v>0</v>
      </c>
      <c r="K564" s="116">
        <v>0</v>
      </c>
    </row>
    <row r="565" spans="1:11" ht="27.6" hidden="1" x14ac:dyDescent="0.25">
      <c r="A565" s="234"/>
      <c r="B565" s="236"/>
      <c r="C565" s="216" t="s">
        <v>98</v>
      </c>
      <c r="D565" s="116">
        <v>11459</v>
      </c>
      <c r="E565" s="116">
        <v>16508</v>
      </c>
      <c r="F565" s="116">
        <v>17910</v>
      </c>
      <c r="G565" s="116">
        <v>0</v>
      </c>
      <c r="H565" s="117">
        <v>16546</v>
      </c>
      <c r="I565" s="117">
        <v>21759</v>
      </c>
      <c r="J565" s="117">
        <v>23172</v>
      </c>
      <c r="K565" s="116">
        <v>0</v>
      </c>
    </row>
    <row r="566" spans="1:11" ht="27.6" hidden="1" x14ac:dyDescent="0.25">
      <c r="A566" s="234"/>
      <c r="B566" s="236"/>
      <c r="C566" s="216" t="s">
        <v>99</v>
      </c>
      <c r="D566" s="116">
        <v>8624</v>
      </c>
      <c r="E566" s="116">
        <v>12429</v>
      </c>
      <c r="F566" s="116">
        <v>13493</v>
      </c>
      <c r="G566" s="116">
        <v>0</v>
      </c>
      <c r="H566" s="117">
        <v>12451</v>
      </c>
      <c r="I566" s="117">
        <v>16381</v>
      </c>
      <c r="J566" s="117">
        <v>17456</v>
      </c>
      <c r="K566" s="116">
        <v>0</v>
      </c>
    </row>
    <row r="567" spans="1:11" ht="13.95" hidden="1" customHeight="1" x14ac:dyDescent="0.25">
      <c r="A567" s="234"/>
      <c r="B567" s="236" t="s">
        <v>102</v>
      </c>
      <c r="C567" s="216" t="s">
        <v>91</v>
      </c>
      <c r="D567" s="116">
        <v>20531</v>
      </c>
      <c r="E567" s="116">
        <v>29560</v>
      </c>
      <c r="F567" s="116">
        <v>32043</v>
      </c>
      <c r="G567" s="116">
        <v>0</v>
      </c>
      <c r="H567" s="117">
        <v>29650</v>
      </c>
      <c r="I567" s="117">
        <v>38968</v>
      </c>
      <c r="J567" s="117">
        <v>41462</v>
      </c>
      <c r="K567" s="116">
        <v>0</v>
      </c>
    </row>
    <row r="568" spans="1:11" ht="13.8" hidden="1" x14ac:dyDescent="0.25">
      <c r="A568" s="234"/>
      <c r="B568" s="236"/>
      <c r="C568" s="216" t="s">
        <v>92</v>
      </c>
      <c r="D568" s="116">
        <v>0</v>
      </c>
      <c r="E568" s="116">
        <v>0</v>
      </c>
      <c r="F568" s="116">
        <v>0</v>
      </c>
      <c r="G568" s="116">
        <v>0</v>
      </c>
      <c r="H568" s="117">
        <v>0</v>
      </c>
      <c r="I568" s="117">
        <v>0</v>
      </c>
      <c r="J568" s="117">
        <v>0</v>
      </c>
      <c r="K568" s="116">
        <v>0</v>
      </c>
    </row>
    <row r="569" spans="1:11" ht="13.8" hidden="1" x14ac:dyDescent="0.25">
      <c r="A569" s="234"/>
      <c r="B569" s="236"/>
      <c r="C569" s="216" t="s">
        <v>93</v>
      </c>
      <c r="D569" s="116">
        <v>22454</v>
      </c>
      <c r="E569" s="116">
        <v>32327</v>
      </c>
      <c r="F569" s="116">
        <v>35038</v>
      </c>
      <c r="G569" s="116">
        <v>0</v>
      </c>
      <c r="H569" s="117">
        <v>32428</v>
      </c>
      <c r="I569" s="117">
        <v>42616</v>
      </c>
      <c r="J569" s="117">
        <v>45338</v>
      </c>
      <c r="K569" s="116">
        <v>0</v>
      </c>
    </row>
    <row r="570" spans="1:11" ht="13.8" hidden="1" x14ac:dyDescent="0.25">
      <c r="A570" s="234"/>
      <c r="B570" s="236"/>
      <c r="C570" s="216" t="s">
        <v>94</v>
      </c>
      <c r="D570" s="116">
        <v>0</v>
      </c>
      <c r="E570" s="116">
        <v>0</v>
      </c>
      <c r="F570" s="116">
        <v>0</v>
      </c>
      <c r="G570" s="116">
        <v>0</v>
      </c>
      <c r="H570" s="117">
        <v>0</v>
      </c>
      <c r="I570" s="117">
        <v>0</v>
      </c>
      <c r="J570" s="117">
        <v>0</v>
      </c>
      <c r="K570" s="116">
        <v>0</v>
      </c>
    </row>
    <row r="571" spans="1:11" ht="13.8" hidden="1" x14ac:dyDescent="0.25">
      <c r="A571" s="234"/>
      <c r="B571" s="236"/>
      <c r="C571" s="216" t="s">
        <v>95</v>
      </c>
      <c r="D571" s="116">
        <v>0</v>
      </c>
      <c r="E571" s="116">
        <v>0</v>
      </c>
      <c r="F571" s="116">
        <v>0</v>
      </c>
      <c r="G571" s="116">
        <v>0</v>
      </c>
      <c r="H571" s="117">
        <v>0</v>
      </c>
      <c r="I571" s="117">
        <v>0</v>
      </c>
      <c r="J571" s="117">
        <v>0</v>
      </c>
      <c r="K571" s="116">
        <v>0</v>
      </c>
    </row>
    <row r="572" spans="1:11" ht="27.6" hidden="1" x14ac:dyDescent="0.25">
      <c r="A572" s="234"/>
      <c r="B572" s="236"/>
      <c r="C572" s="216" t="s">
        <v>96</v>
      </c>
      <c r="D572" s="116">
        <v>20531</v>
      </c>
      <c r="E572" s="116">
        <v>29560</v>
      </c>
      <c r="F572" s="116">
        <v>32043</v>
      </c>
      <c r="G572" s="116">
        <v>0</v>
      </c>
      <c r="H572" s="117">
        <v>29650</v>
      </c>
      <c r="I572" s="117">
        <v>38968</v>
      </c>
      <c r="J572" s="117">
        <v>41462</v>
      </c>
      <c r="K572" s="116">
        <v>0</v>
      </c>
    </row>
    <row r="573" spans="1:11" ht="13.8" hidden="1" x14ac:dyDescent="0.25">
      <c r="A573" s="234"/>
      <c r="B573" s="236"/>
      <c r="C573" s="216" t="s">
        <v>97</v>
      </c>
      <c r="D573" s="116">
        <v>0</v>
      </c>
      <c r="E573" s="116">
        <v>0</v>
      </c>
      <c r="F573" s="116">
        <v>0</v>
      </c>
      <c r="G573" s="116">
        <v>0</v>
      </c>
      <c r="H573" s="117">
        <v>0</v>
      </c>
      <c r="I573" s="117">
        <v>0</v>
      </c>
      <c r="J573" s="117">
        <v>0</v>
      </c>
      <c r="K573" s="116">
        <v>0</v>
      </c>
    </row>
    <row r="574" spans="1:11" ht="27.6" hidden="1" x14ac:dyDescent="0.25">
      <c r="A574" s="234"/>
      <c r="B574" s="236"/>
      <c r="C574" s="216" t="s">
        <v>98</v>
      </c>
      <c r="D574" s="116">
        <v>20531</v>
      </c>
      <c r="E574" s="116">
        <v>29560</v>
      </c>
      <c r="F574" s="116">
        <v>32043</v>
      </c>
      <c r="G574" s="116">
        <v>0</v>
      </c>
      <c r="H574" s="117">
        <v>29650</v>
      </c>
      <c r="I574" s="117">
        <v>38968</v>
      </c>
      <c r="J574" s="117">
        <v>41462</v>
      </c>
      <c r="K574" s="116">
        <v>0</v>
      </c>
    </row>
    <row r="575" spans="1:11" ht="27.6" hidden="1" x14ac:dyDescent="0.25">
      <c r="A575" s="234"/>
      <c r="B575" s="236"/>
      <c r="C575" s="216" t="s">
        <v>99</v>
      </c>
      <c r="D575" s="116">
        <v>20531</v>
      </c>
      <c r="E575" s="116">
        <v>29560</v>
      </c>
      <c r="F575" s="116">
        <v>32043</v>
      </c>
      <c r="G575" s="116">
        <v>0</v>
      </c>
      <c r="H575" s="117">
        <v>29650</v>
      </c>
      <c r="I575" s="117">
        <v>38968</v>
      </c>
      <c r="J575" s="117">
        <v>41462</v>
      </c>
      <c r="K575" s="116">
        <v>0</v>
      </c>
    </row>
    <row r="576" spans="1:11" ht="13.2" hidden="1" customHeight="1" x14ac:dyDescent="0.25">
      <c r="A576" s="234" t="s">
        <v>125</v>
      </c>
      <c r="B576" s="233" t="s">
        <v>104</v>
      </c>
      <c r="C576" s="233"/>
      <c r="D576" s="116" t="e">
        <f>#N/A</f>
        <v>#N/A</v>
      </c>
      <c r="E576" s="116" t="e">
        <f>#N/A</f>
        <v>#N/A</v>
      </c>
      <c r="F576" s="116" t="e">
        <f>#N/A</f>
        <v>#N/A</v>
      </c>
      <c r="G576" s="116"/>
      <c r="H576" s="117" t="e">
        <f>#N/A</f>
        <v>#N/A</v>
      </c>
      <c r="I576" s="117" t="e">
        <f>#N/A</f>
        <v>#N/A</v>
      </c>
      <c r="J576" s="117" t="e">
        <f>#N/A</f>
        <v>#N/A</v>
      </c>
      <c r="K576" s="116"/>
    </row>
    <row r="577" spans="1:11" ht="21.6" hidden="1" customHeight="1" x14ac:dyDescent="0.25">
      <c r="A577" s="234"/>
      <c r="B577" s="235" t="s">
        <v>107</v>
      </c>
      <c r="C577" s="235"/>
      <c r="D577" s="116" t="e">
        <f>#N/A</f>
        <v>#N/A</v>
      </c>
      <c r="E577" s="116" t="e">
        <f>#N/A</f>
        <v>#N/A</v>
      </c>
      <c r="F577" s="116" t="e">
        <f>#N/A</f>
        <v>#N/A</v>
      </c>
      <c r="G577" s="116"/>
      <c r="H577" s="117" t="e">
        <f>#N/A</f>
        <v>#N/A</v>
      </c>
      <c r="I577" s="117" t="e">
        <f>#N/A</f>
        <v>#N/A</v>
      </c>
      <c r="J577" s="117" t="e">
        <f>#N/A</f>
        <v>#N/A</v>
      </c>
      <c r="K577" s="116"/>
    </row>
    <row r="578" spans="1:11" ht="13.2" hidden="1" customHeight="1" x14ac:dyDescent="0.25">
      <c r="A578" s="234"/>
      <c r="B578" s="233" t="s">
        <v>77</v>
      </c>
      <c r="C578" s="233"/>
      <c r="D578" s="116" t="e">
        <f>#N/A</f>
        <v>#N/A</v>
      </c>
      <c r="E578" s="116" t="e">
        <f>#N/A</f>
        <v>#N/A</v>
      </c>
      <c r="F578" s="116" t="e">
        <f>#N/A</f>
        <v>#N/A</v>
      </c>
      <c r="G578" s="116"/>
      <c r="H578" s="117" t="e">
        <f>#N/A</f>
        <v>#N/A</v>
      </c>
      <c r="I578" s="117" t="e">
        <f>#N/A</f>
        <v>#N/A</v>
      </c>
      <c r="J578" s="117" t="e">
        <f>#N/A</f>
        <v>#N/A</v>
      </c>
      <c r="K578" s="116"/>
    </row>
    <row r="579" spans="1:11" ht="13.2" hidden="1" customHeight="1" x14ac:dyDescent="0.25">
      <c r="A579" s="234"/>
      <c r="B579" s="233" t="s">
        <v>78</v>
      </c>
      <c r="C579" s="233"/>
      <c r="D579" s="116" t="e">
        <f>#N/A</f>
        <v>#N/A</v>
      </c>
      <c r="E579" s="116" t="e">
        <f>#N/A</f>
        <v>#N/A</v>
      </c>
      <c r="F579" s="116" t="e">
        <f>#N/A</f>
        <v>#N/A</v>
      </c>
      <c r="G579" s="116"/>
      <c r="H579" s="117" t="e">
        <f>#N/A</f>
        <v>#N/A</v>
      </c>
      <c r="I579" s="117" t="e">
        <f>#N/A</f>
        <v>#N/A</v>
      </c>
      <c r="J579" s="117" t="e">
        <f>#N/A</f>
        <v>#N/A</v>
      </c>
      <c r="K579" s="116"/>
    </row>
    <row r="580" spans="1:11" ht="13.2" hidden="1" customHeight="1" x14ac:dyDescent="0.25">
      <c r="A580" s="234"/>
      <c r="B580" s="233" t="s">
        <v>79</v>
      </c>
      <c r="C580" s="233"/>
      <c r="D580" s="116" t="e">
        <f>#N/A</f>
        <v>#N/A</v>
      </c>
      <c r="E580" s="116" t="e">
        <f>#N/A</f>
        <v>#N/A</v>
      </c>
      <c r="F580" s="116" t="e">
        <f>#N/A</f>
        <v>#N/A</v>
      </c>
      <c r="G580" s="116"/>
      <c r="H580" s="117" t="e">
        <f>#N/A</f>
        <v>#N/A</v>
      </c>
      <c r="I580" s="117" t="e">
        <f>#N/A</f>
        <v>#N/A</v>
      </c>
      <c r="J580" s="117" t="e">
        <f>#N/A</f>
        <v>#N/A</v>
      </c>
      <c r="K580" s="116"/>
    </row>
    <row r="581" spans="1:11" ht="13.2" hidden="1" customHeight="1" x14ac:dyDescent="0.25">
      <c r="A581" s="234"/>
      <c r="B581" s="233" t="s">
        <v>80</v>
      </c>
      <c r="C581" s="233"/>
      <c r="D581" s="116" t="e">
        <f>#N/A</f>
        <v>#N/A</v>
      </c>
      <c r="E581" s="116" t="e">
        <f>#N/A</f>
        <v>#N/A</v>
      </c>
      <c r="F581" s="116" t="e">
        <f>#N/A</f>
        <v>#N/A</v>
      </c>
      <c r="G581" s="116"/>
      <c r="H581" s="117" t="e">
        <f>#N/A</f>
        <v>#N/A</v>
      </c>
      <c r="I581" s="117" t="e">
        <f>#N/A</f>
        <v>#N/A</v>
      </c>
      <c r="J581" s="117" t="e">
        <f>#N/A</f>
        <v>#N/A</v>
      </c>
      <c r="K581" s="116"/>
    </row>
    <row r="582" spans="1:11" ht="13.2" hidden="1" customHeight="1" x14ac:dyDescent="0.25">
      <c r="A582" s="234"/>
      <c r="B582" s="233" t="s">
        <v>81</v>
      </c>
      <c r="C582" s="233"/>
      <c r="D582" s="116" t="e">
        <f>#N/A</f>
        <v>#N/A</v>
      </c>
      <c r="E582" s="116" t="e">
        <f>#N/A</f>
        <v>#N/A</v>
      </c>
      <c r="F582" s="116" t="e">
        <f>#N/A</f>
        <v>#N/A</v>
      </c>
      <c r="G582" s="116"/>
      <c r="H582" s="117" t="e">
        <f>#N/A</f>
        <v>#N/A</v>
      </c>
      <c r="I582" s="117" t="e">
        <f>#N/A</f>
        <v>#N/A</v>
      </c>
      <c r="J582" s="117" t="e">
        <f>#N/A</f>
        <v>#N/A</v>
      </c>
      <c r="K582" s="116"/>
    </row>
    <row r="583" spans="1:11" ht="13.2" hidden="1" customHeight="1" x14ac:dyDescent="0.25">
      <c r="A583" s="234"/>
      <c r="B583" s="233" t="s">
        <v>82</v>
      </c>
      <c r="C583" s="233"/>
      <c r="D583" s="116" t="e">
        <f>#N/A</f>
        <v>#N/A</v>
      </c>
      <c r="E583" s="116" t="e">
        <f>#N/A</f>
        <v>#N/A</v>
      </c>
      <c r="F583" s="116" t="e">
        <f>#N/A</f>
        <v>#N/A</v>
      </c>
      <c r="G583" s="116"/>
      <c r="H583" s="117" t="e">
        <f>#N/A</f>
        <v>#N/A</v>
      </c>
      <c r="I583" s="117" t="e">
        <f>#N/A</f>
        <v>#N/A</v>
      </c>
      <c r="J583" s="117" t="e">
        <f>#N/A</f>
        <v>#N/A</v>
      </c>
      <c r="K583" s="116"/>
    </row>
    <row r="584" spans="1:11" ht="13.2" hidden="1" customHeight="1" x14ac:dyDescent="0.25">
      <c r="A584" s="234"/>
      <c r="B584" s="233" t="s">
        <v>83</v>
      </c>
      <c r="C584" s="233"/>
      <c r="D584" s="116" t="e">
        <f>#N/A</f>
        <v>#N/A</v>
      </c>
      <c r="E584" s="116" t="e">
        <f>#N/A</f>
        <v>#N/A</v>
      </c>
      <c r="F584" s="116" t="e">
        <f>#N/A</f>
        <v>#N/A</v>
      </c>
      <c r="G584" s="116"/>
      <c r="H584" s="117" t="e">
        <f>#N/A</f>
        <v>#N/A</v>
      </c>
      <c r="I584" s="117" t="e">
        <f>#N/A</f>
        <v>#N/A</v>
      </c>
      <c r="J584" s="117" t="e">
        <f>#N/A</f>
        <v>#N/A</v>
      </c>
      <c r="K584" s="116"/>
    </row>
    <row r="585" spans="1:11" ht="13.2" hidden="1" customHeight="1" x14ac:dyDescent="0.25">
      <c r="A585" s="234"/>
      <c r="B585" s="233" t="s">
        <v>84</v>
      </c>
      <c r="C585" s="233"/>
      <c r="D585" s="116" t="e">
        <f>#N/A</f>
        <v>#N/A</v>
      </c>
      <c r="E585" s="116" t="e">
        <f>#N/A</f>
        <v>#N/A</v>
      </c>
      <c r="F585" s="116" t="e">
        <f>#N/A</f>
        <v>#N/A</v>
      </c>
      <c r="G585" s="116"/>
      <c r="H585" s="117" t="e">
        <f>#N/A</f>
        <v>#N/A</v>
      </c>
      <c r="I585" s="117" t="e">
        <f>#N/A</f>
        <v>#N/A</v>
      </c>
      <c r="J585" s="117" t="e">
        <f>#N/A</f>
        <v>#N/A</v>
      </c>
      <c r="K585" s="116"/>
    </row>
    <row r="586" spans="1:11" ht="13.2" hidden="1" customHeight="1" x14ac:dyDescent="0.25">
      <c r="A586" s="234"/>
      <c r="B586" s="233" t="s">
        <v>85</v>
      </c>
      <c r="C586" s="233"/>
      <c r="D586" s="116" t="e">
        <f>#N/A</f>
        <v>#N/A</v>
      </c>
      <c r="E586" s="116" t="e">
        <f>#N/A</f>
        <v>#N/A</v>
      </c>
      <c r="F586" s="116" t="e">
        <f>#N/A</f>
        <v>#N/A</v>
      </c>
      <c r="G586" s="116"/>
      <c r="H586" s="117" t="e">
        <f>#N/A</f>
        <v>#N/A</v>
      </c>
      <c r="I586" s="117" t="e">
        <f>#N/A</f>
        <v>#N/A</v>
      </c>
      <c r="J586" s="117" t="e">
        <f>#N/A</f>
        <v>#N/A</v>
      </c>
      <c r="K586" s="116"/>
    </row>
    <row r="587" spans="1:11" ht="13.2" hidden="1" customHeight="1" x14ac:dyDescent="0.25">
      <c r="A587" s="234"/>
      <c r="B587" s="233" t="s">
        <v>86</v>
      </c>
      <c r="C587" s="233"/>
      <c r="D587" s="116" t="e">
        <f>#N/A</f>
        <v>#N/A</v>
      </c>
      <c r="E587" s="116" t="e">
        <f>#N/A</f>
        <v>#N/A</v>
      </c>
      <c r="F587" s="116" t="e">
        <f>#N/A</f>
        <v>#N/A</v>
      </c>
      <c r="G587" s="116"/>
      <c r="H587" s="117" t="e">
        <f>#N/A</f>
        <v>#N/A</v>
      </c>
      <c r="I587" s="117" t="e">
        <f>#N/A</f>
        <v>#N/A</v>
      </c>
      <c r="J587" s="117" t="e">
        <f>#N/A</f>
        <v>#N/A</v>
      </c>
      <c r="K587" s="116"/>
    </row>
    <row r="588" spans="1:11" ht="13.2" hidden="1" customHeight="1" x14ac:dyDescent="0.25">
      <c r="A588" s="234"/>
      <c r="B588" s="233" t="s">
        <v>87</v>
      </c>
      <c r="C588" s="233"/>
      <c r="D588" s="116" t="e">
        <f>#N/A</f>
        <v>#N/A</v>
      </c>
      <c r="E588" s="116" t="e">
        <f>#N/A</f>
        <v>#N/A</v>
      </c>
      <c r="F588" s="116" t="e">
        <f>#N/A</f>
        <v>#N/A</v>
      </c>
      <c r="G588" s="116"/>
      <c r="H588" s="117" t="e">
        <f>#N/A</f>
        <v>#N/A</v>
      </c>
      <c r="I588" s="117" t="e">
        <f>#N/A</f>
        <v>#N/A</v>
      </c>
      <c r="J588" s="117" t="e">
        <f>#N/A</f>
        <v>#N/A</v>
      </c>
      <c r="K588" s="116"/>
    </row>
    <row r="589" spans="1:11" ht="13.2" hidden="1" customHeight="1" x14ac:dyDescent="0.25">
      <c r="A589" s="234"/>
      <c r="B589" s="233" t="s">
        <v>88</v>
      </c>
      <c r="C589" s="233"/>
      <c r="D589" s="116" t="e">
        <f>#N/A</f>
        <v>#N/A</v>
      </c>
      <c r="E589" s="116" t="e">
        <f>#N/A</f>
        <v>#N/A</v>
      </c>
      <c r="F589" s="116" t="e">
        <f>#N/A</f>
        <v>#N/A</v>
      </c>
      <c r="G589" s="116"/>
      <c r="H589" s="117" t="e">
        <f>#N/A</f>
        <v>#N/A</v>
      </c>
      <c r="I589" s="117" t="e">
        <f>#N/A</f>
        <v>#N/A</v>
      </c>
      <c r="J589" s="117" t="e">
        <f>#N/A</f>
        <v>#N/A</v>
      </c>
      <c r="K589" s="116"/>
    </row>
    <row r="590" spans="1:11" ht="13.2" hidden="1" customHeight="1" x14ac:dyDescent="0.25">
      <c r="A590" s="234"/>
      <c r="B590" s="233" t="s">
        <v>89</v>
      </c>
      <c r="C590" s="233"/>
      <c r="D590" s="116" t="e">
        <f>#N/A</f>
        <v>#N/A</v>
      </c>
      <c r="E590" s="116" t="e">
        <f>#N/A</f>
        <v>#N/A</v>
      </c>
      <c r="F590" s="116" t="e">
        <f>#N/A</f>
        <v>#N/A</v>
      </c>
      <c r="G590" s="116"/>
      <c r="H590" s="117" t="e">
        <f>#N/A</f>
        <v>#N/A</v>
      </c>
      <c r="I590" s="117" t="e">
        <f>#N/A</f>
        <v>#N/A</v>
      </c>
      <c r="J590" s="117" t="e">
        <f>#N/A</f>
        <v>#N/A</v>
      </c>
      <c r="K590" s="116"/>
    </row>
    <row r="591" spans="1:11" ht="13.95" hidden="1" customHeight="1" x14ac:dyDescent="0.25">
      <c r="A591" s="234"/>
      <c r="B591" s="236" t="s">
        <v>90</v>
      </c>
      <c r="C591" s="216" t="s">
        <v>91</v>
      </c>
      <c r="D591" s="116" t="e">
        <f>#N/A</f>
        <v>#N/A</v>
      </c>
      <c r="E591" s="116" t="e">
        <f>#N/A</f>
        <v>#N/A</v>
      </c>
      <c r="F591" s="116" t="e">
        <f>#N/A</f>
        <v>#N/A</v>
      </c>
      <c r="G591" s="116"/>
      <c r="H591" s="117" t="e">
        <f>#N/A</f>
        <v>#N/A</v>
      </c>
      <c r="I591" s="117" t="e">
        <f>#N/A</f>
        <v>#N/A</v>
      </c>
      <c r="J591" s="117" t="e">
        <f>#N/A</f>
        <v>#N/A</v>
      </c>
      <c r="K591" s="116"/>
    </row>
    <row r="592" spans="1:11" ht="13.8" hidden="1" x14ac:dyDescent="0.25">
      <c r="A592" s="234"/>
      <c r="B592" s="236"/>
      <c r="C592" s="216" t="s">
        <v>92</v>
      </c>
      <c r="D592" s="116" t="e">
        <f>#N/A</f>
        <v>#N/A</v>
      </c>
      <c r="E592" s="116" t="e">
        <f>#N/A</f>
        <v>#N/A</v>
      </c>
      <c r="F592" s="116" t="e">
        <f>#N/A</f>
        <v>#N/A</v>
      </c>
      <c r="G592" s="116"/>
      <c r="H592" s="117" t="e">
        <f>#N/A</f>
        <v>#N/A</v>
      </c>
      <c r="I592" s="117" t="e">
        <f>#N/A</f>
        <v>#N/A</v>
      </c>
      <c r="J592" s="117" t="e">
        <f>#N/A</f>
        <v>#N/A</v>
      </c>
      <c r="K592" s="116"/>
    </row>
    <row r="593" spans="1:11" ht="13.8" hidden="1" x14ac:dyDescent="0.25">
      <c r="A593" s="234"/>
      <c r="B593" s="236"/>
      <c r="C593" s="216" t="s">
        <v>93</v>
      </c>
      <c r="D593" s="116" t="e">
        <f>#N/A</f>
        <v>#N/A</v>
      </c>
      <c r="E593" s="116" t="e">
        <f>#N/A</f>
        <v>#N/A</v>
      </c>
      <c r="F593" s="116" t="e">
        <f>#N/A</f>
        <v>#N/A</v>
      </c>
      <c r="G593" s="116"/>
      <c r="H593" s="117" t="e">
        <f>#N/A</f>
        <v>#N/A</v>
      </c>
      <c r="I593" s="117" t="e">
        <f>#N/A</f>
        <v>#N/A</v>
      </c>
      <c r="J593" s="117" t="e">
        <f>#N/A</f>
        <v>#N/A</v>
      </c>
      <c r="K593" s="116"/>
    </row>
    <row r="594" spans="1:11" ht="13.8" hidden="1" x14ac:dyDescent="0.25">
      <c r="A594" s="234"/>
      <c r="B594" s="236"/>
      <c r="C594" s="216" t="s">
        <v>94</v>
      </c>
      <c r="D594" s="116" t="e">
        <f>#N/A</f>
        <v>#N/A</v>
      </c>
      <c r="E594" s="116" t="e">
        <f>#N/A</f>
        <v>#N/A</v>
      </c>
      <c r="F594" s="116" t="e">
        <f>#N/A</f>
        <v>#N/A</v>
      </c>
      <c r="G594" s="116"/>
      <c r="H594" s="117" t="e">
        <f>#N/A</f>
        <v>#N/A</v>
      </c>
      <c r="I594" s="117" t="e">
        <f>#N/A</f>
        <v>#N/A</v>
      </c>
      <c r="J594" s="117" t="e">
        <f>#N/A</f>
        <v>#N/A</v>
      </c>
      <c r="K594" s="116"/>
    </row>
    <row r="595" spans="1:11" ht="13.8" hidden="1" x14ac:dyDescent="0.25">
      <c r="A595" s="234"/>
      <c r="B595" s="236"/>
      <c r="C595" s="216" t="s">
        <v>95</v>
      </c>
      <c r="D595" s="116" t="e">
        <f>#N/A</f>
        <v>#N/A</v>
      </c>
      <c r="E595" s="116" t="e">
        <f>#N/A</f>
        <v>#N/A</v>
      </c>
      <c r="F595" s="116" t="e">
        <f>#N/A</f>
        <v>#N/A</v>
      </c>
      <c r="G595" s="116"/>
      <c r="H595" s="117" t="e">
        <f>#N/A</f>
        <v>#N/A</v>
      </c>
      <c r="I595" s="117" t="e">
        <f>#N/A</f>
        <v>#N/A</v>
      </c>
      <c r="J595" s="117" t="e">
        <f>#N/A</f>
        <v>#N/A</v>
      </c>
      <c r="K595" s="116"/>
    </row>
    <row r="596" spans="1:11" ht="27.6" hidden="1" x14ac:dyDescent="0.25">
      <c r="A596" s="234"/>
      <c r="B596" s="236"/>
      <c r="C596" s="216" t="s">
        <v>96</v>
      </c>
      <c r="D596" s="116" t="e">
        <f>#N/A</f>
        <v>#N/A</v>
      </c>
      <c r="E596" s="116" t="e">
        <f>#N/A</f>
        <v>#N/A</v>
      </c>
      <c r="F596" s="116" t="e">
        <f>#N/A</f>
        <v>#N/A</v>
      </c>
      <c r="G596" s="116"/>
      <c r="H596" s="117" t="e">
        <f>#N/A</f>
        <v>#N/A</v>
      </c>
      <c r="I596" s="117" t="e">
        <f>#N/A</f>
        <v>#N/A</v>
      </c>
      <c r="J596" s="117" t="e">
        <f>#N/A</f>
        <v>#N/A</v>
      </c>
      <c r="K596" s="116"/>
    </row>
    <row r="597" spans="1:11" ht="13.8" hidden="1" x14ac:dyDescent="0.25">
      <c r="A597" s="234"/>
      <c r="B597" s="236"/>
      <c r="C597" s="216" t="s">
        <v>97</v>
      </c>
      <c r="D597" s="116" t="e">
        <f>#N/A</f>
        <v>#N/A</v>
      </c>
      <c r="E597" s="116" t="e">
        <f>#N/A</f>
        <v>#N/A</v>
      </c>
      <c r="F597" s="116" t="e">
        <f>#N/A</f>
        <v>#N/A</v>
      </c>
      <c r="G597" s="116"/>
      <c r="H597" s="117" t="e">
        <f>#N/A</f>
        <v>#N/A</v>
      </c>
      <c r="I597" s="117" t="e">
        <f>#N/A</f>
        <v>#N/A</v>
      </c>
      <c r="J597" s="117" t="e">
        <f>#N/A</f>
        <v>#N/A</v>
      </c>
      <c r="K597" s="116"/>
    </row>
    <row r="598" spans="1:11" ht="27.6" hidden="1" x14ac:dyDescent="0.25">
      <c r="A598" s="234"/>
      <c r="B598" s="236"/>
      <c r="C598" s="216" t="s">
        <v>98</v>
      </c>
      <c r="D598" s="116" t="e">
        <f>#N/A</f>
        <v>#N/A</v>
      </c>
      <c r="E598" s="116" t="e">
        <f>#N/A</f>
        <v>#N/A</v>
      </c>
      <c r="F598" s="116" t="e">
        <f>#N/A</f>
        <v>#N/A</v>
      </c>
      <c r="G598" s="116"/>
      <c r="H598" s="117" t="e">
        <f>#N/A</f>
        <v>#N/A</v>
      </c>
      <c r="I598" s="117" t="e">
        <f>#N/A</f>
        <v>#N/A</v>
      </c>
      <c r="J598" s="117" t="e">
        <f>#N/A</f>
        <v>#N/A</v>
      </c>
      <c r="K598" s="116"/>
    </row>
    <row r="599" spans="1:11" ht="27.6" hidden="1" x14ac:dyDescent="0.25">
      <c r="A599" s="234"/>
      <c r="B599" s="236"/>
      <c r="C599" s="216" t="s">
        <v>99</v>
      </c>
      <c r="D599" s="116"/>
      <c r="E599" s="116"/>
      <c r="F599" s="116"/>
      <c r="G599" s="116"/>
      <c r="H599" s="117"/>
      <c r="I599" s="117"/>
      <c r="J599" s="117"/>
      <c r="K599" s="116"/>
    </row>
    <row r="600" spans="1:11" ht="13.95" hidden="1" customHeight="1" x14ac:dyDescent="0.25">
      <c r="A600" s="234"/>
      <c r="B600" s="236" t="s">
        <v>100</v>
      </c>
      <c r="C600" s="216" t="s">
        <v>91</v>
      </c>
      <c r="D600" s="116" t="e">
        <f>#N/A</f>
        <v>#N/A</v>
      </c>
      <c r="E600" s="116" t="e">
        <f>#N/A</f>
        <v>#N/A</v>
      </c>
      <c r="F600" s="116" t="e">
        <f>#N/A</f>
        <v>#N/A</v>
      </c>
      <c r="G600" s="116"/>
      <c r="H600" s="117" t="e">
        <f>#N/A</f>
        <v>#N/A</v>
      </c>
      <c r="I600" s="117" t="e">
        <f>#N/A</f>
        <v>#N/A</v>
      </c>
      <c r="J600" s="117" t="e">
        <f>#N/A</f>
        <v>#N/A</v>
      </c>
      <c r="K600" s="116"/>
    </row>
    <row r="601" spans="1:11" ht="13.8" hidden="1" x14ac:dyDescent="0.25">
      <c r="A601" s="234"/>
      <c r="B601" s="236"/>
      <c r="C601" s="216" t="s">
        <v>92</v>
      </c>
      <c r="D601" s="116" t="e">
        <f>#N/A</f>
        <v>#N/A</v>
      </c>
      <c r="E601" s="116" t="e">
        <f>#N/A</f>
        <v>#N/A</v>
      </c>
      <c r="F601" s="116" t="e">
        <f>#N/A</f>
        <v>#N/A</v>
      </c>
      <c r="G601" s="116"/>
      <c r="H601" s="117" t="e">
        <f>#N/A</f>
        <v>#N/A</v>
      </c>
      <c r="I601" s="117" t="e">
        <f>#N/A</f>
        <v>#N/A</v>
      </c>
      <c r="J601" s="117" t="e">
        <f>#N/A</f>
        <v>#N/A</v>
      </c>
      <c r="K601" s="116"/>
    </row>
    <row r="602" spans="1:11" ht="13.8" hidden="1" x14ac:dyDescent="0.25">
      <c r="A602" s="234"/>
      <c r="B602" s="236"/>
      <c r="C602" s="216" t="s">
        <v>93</v>
      </c>
      <c r="D602" s="116" t="e">
        <f>#N/A</f>
        <v>#N/A</v>
      </c>
      <c r="E602" s="116" t="e">
        <f>#N/A</f>
        <v>#N/A</v>
      </c>
      <c r="F602" s="116" t="e">
        <f>#N/A</f>
        <v>#N/A</v>
      </c>
      <c r="G602" s="116"/>
      <c r="H602" s="117" t="e">
        <f>#N/A</f>
        <v>#N/A</v>
      </c>
      <c r="I602" s="117" t="e">
        <f>#N/A</f>
        <v>#N/A</v>
      </c>
      <c r="J602" s="117" t="e">
        <f>#N/A</f>
        <v>#N/A</v>
      </c>
      <c r="K602" s="116"/>
    </row>
    <row r="603" spans="1:11" ht="13.8" hidden="1" x14ac:dyDescent="0.25">
      <c r="A603" s="234"/>
      <c r="B603" s="236"/>
      <c r="C603" s="216" t="s">
        <v>94</v>
      </c>
      <c r="D603" s="116" t="e">
        <f>#N/A</f>
        <v>#N/A</v>
      </c>
      <c r="E603" s="116" t="e">
        <f>#N/A</f>
        <v>#N/A</v>
      </c>
      <c r="F603" s="116" t="e">
        <f>#N/A</f>
        <v>#N/A</v>
      </c>
      <c r="G603" s="116"/>
      <c r="H603" s="117" t="e">
        <f>#N/A</f>
        <v>#N/A</v>
      </c>
      <c r="I603" s="117" t="e">
        <f>#N/A</f>
        <v>#N/A</v>
      </c>
      <c r="J603" s="117" t="e">
        <f>#N/A</f>
        <v>#N/A</v>
      </c>
      <c r="K603" s="116"/>
    </row>
    <row r="604" spans="1:11" ht="13.8" hidden="1" x14ac:dyDescent="0.25">
      <c r="A604" s="234"/>
      <c r="B604" s="236"/>
      <c r="C604" s="216" t="s">
        <v>95</v>
      </c>
      <c r="D604" s="116" t="e">
        <f>#N/A</f>
        <v>#N/A</v>
      </c>
      <c r="E604" s="116" t="e">
        <f>#N/A</f>
        <v>#N/A</v>
      </c>
      <c r="F604" s="116" t="e">
        <f>#N/A</f>
        <v>#N/A</v>
      </c>
      <c r="G604" s="116"/>
      <c r="H604" s="117" t="e">
        <f>#N/A</f>
        <v>#N/A</v>
      </c>
      <c r="I604" s="117" t="e">
        <f>#N/A</f>
        <v>#N/A</v>
      </c>
      <c r="J604" s="117" t="e">
        <f>#N/A</f>
        <v>#N/A</v>
      </c>
      <c r="K604" s="116"/>
    </row>
    <row r="605" spans="1:11" ht="27.6" hidden="1" x14ac:dyDescent="0.25">
      <c r="A605" s="234"/>
      <c r="B605" s="236"/>
      <c r="C605" s="216" t="s">
        <v>96</v>
      </c>
      <c r="D605" s="116" t="e">
        <f>#N/A</f>
        <v>#N/A</v>
      </c>
      <c r="E605" s="116" t="e">
        <f>#N/A</f>
        <v>#N/A</v>
      </c>
      <c r="F605" s="116" t="e">
        <f>#N/A</f>
        <v>#N/A</v>
      </c>
      <c r="G605" s="116"/>
      <c r="H605" s="117" t="e">
        <f>#N/A</f>
        <v>#N/A</v>
      </c>
      <c r="I605" s="117" t="e">
        <f>#N/A</f>
        <v>#N/A</v>
      </c>
      <c r="J605" s="117" t="e">
        <f>#N/A</f>
        <v>#N/A</v>
      </c>
      <c r="K605" s="116"/>
    </row>
    <row r="606" spans="1:11" ht="13.8" hidden="1" x14ac:dyDescent="0.25">
      <c r="A606" s="234"/>
      <c r="B606" s="236"/>
      <c r="C606" s="216" t="s">
        <v>97</v>
      </c>
      <c r="D606" s="116" t="e">
        <f>#N/A</f>
        <v>#N/A</v>
      </c>
      <c r="E606" s="116" t="e">
        <f>#N/A</f>
        <v>#N/A</v>
      </c>
      <c r="F606" s="116" t="e">
        <f>#N/A</f>
        <v>#N/A</v>
      </c>
      <c r="G606" s="116"/>
      <c r="H606" s="117" t="e">
        <f>#N/A</f>
        <v>#N/A</v>
      </c>
      <c r="I606" s="117" t="e">
        <f>#N/A</f>
        <v>#N/A</v>
      </c>
      <c r="J606" s="117" t="e">
        <f>#N/A</f>
        <v>#N/A</v>
      </c>
      <c r="K606" s="116"/>
    </row>
    <row r="607" spans="1:11" ht="27.6" hidden="1" x14ac:dyDescent="0.25">
      <c r="A607" s="234"/>
      <c r="B607" s="236"/>
      <c r="C607" s="216" t="s">
        <v>98</v>
      </c>
      <c r="D607" s="116" t="e">
        <f>#N/A</f>
        <v>#N/A</v>
      </c>
      <c r="E607" s="116" t="e">
        <f>#N/A</f>
        <v>#N/A</v>
      </c>
      <c r="F607" s="116" t="e">
        <f>#N/A</f>
        <v>#N/A</v>
      </c>
      <c r="G607" s="116"/>
      <c r="H607" s="117" t="e">
        <f>#N/A</f>
        <v>#N/A</v>
      </c>
      <c r="I607" s="117" t="e">
        <f>#N/A</f>
        <v>#N/A</v>
      </c>
      <c r="J607" s="117" t="e">
        <f>#N/A</f>
        <v>#N/A</v>
      </c>
      <c r="K607" s="116"/>
    </row>
    <row r="608" spans="1:11" ht="27.6" hidden="1" x14ac:dyDescent="0.25">
      <c r="A608" s="234"/>
      <c r="B608" s="236"/>
      <c r="C608" s="216" t="s">
        <v>99</v>
      </c>
      <c r="D608" s="116"/>
      <c r="E608" s="116"/>
      <c r="F608" s="116"/>
      <c r="G608" s="116"/>
      <c r="H608" s="117"/>
      <c r="I608" s="117"/>
      <c r="J608" s="117"/>
      <c r="K608" s="116"/>
    </row>
    <row r="609" spans="1:11" ht="13.95" hidden="1" customHeight="1" x14ac:dyDescent="0.25">
      <c r="A609" s="234"/>
      <c r="B609" s="236" t="s">
        <v>101</v>
      </c>
      <c r="C609" s="216" t="s">
        <v>91</v>
      </c>
      <c r="D609" s="116" t="e">
        <f>#N/A</f>
        <v>#N/A</v>
      </c>
      <c r="E609" s="116" t="e">
        <f>#N/A</f>
        <v>#N/A</v>
      </c>
      <c r="F609" s="116" t="e">
        <f>#N/A</f>
        <v>#N/A</v>
      </c>
      <c r="G609" s="116"/>
      <c r="H609" s="117" t="e">
        <f>#N/A</f>
        <v>#N/A</v>
      </c>
      <c r="I609" s="117" t="e">
        <f>#N/A</f>
        <v>#N/A</v>
      </c>
      <c r="J609" s="117" t="e">
        <f>#N/A</f>
        <v>#N/A</v>
      </c>
      <c r="K609" s="116"/>
    </row>
    <row r="610" spans="1:11" ht="13.8" hidden="1" x14ac:dyDescent="0.25">
      <c r="A610" s="234"/>
      <c r="B610" s="236"/>
      <c r="C610" s="216" t="s">
        <v>92</v>
      </c>
      <c r="D610" s="116" t="e">
        <f>#N/A</f>
        <v>#N/A</v>
      </c>
      <c r="E610" s="116" t="e">
        <f>#N/A</f>
        <v>#N/A</v>
      </c>
      <c r="F610" s="116" t="e">
        <f>#N/A</f>
        <v>#N/A</v>
      </c>
      <c r="G610" s="116"/>
      <c r="H610" s="117" t="e">
        <f>#N/A</f>
        <v>#N/A</v>
      </c>
      <c r="I610" s="117" t="e">
        <f>#N/A</f>
        <v>#N/A</v>
      </c>
      <c r="J610" s="117" t="e">
        <f>#N/A</f>
        <v>#N/A</v>
      </c>
      <c r="K610" s="116"/>
    </row>
    <row r="611" spans="1:11" ht="13.8" hidden="1" x14ac:dyDescent="0.25">
      <c r="A611" s="234"/>
      <c r="B611" s="236"/>
      <c r="C611" s="216" t="s">
        <v>93</v>
      </c>
      <c r="D611" s="116" t="e">
        <f>#N/A</f>
        <v>#N/A</v>
      </c>
      <c r="E611" s="116" t="e">
        <f>#N/A</f>
        <v>#N/A</v>
      </c>
      <c r="F611" s="116" t="e">
        <f>#N/A</f>
        <v>#N/A</v>
      </c>
      <c r="G611" s="116"/>
      <c r="H611" s="117" t="e">
        <f>#N/A</f>
        <v>#N/A</v>
      </c>
      <c r="I611" s="117" t="e">
        <f>#N/A</f>
        <v>#N/A</v>
      </c>
      <c r="J611" s="117" t="e">
        <f>#N/A</f>
        <v>#N/A</v>
      </c>
      <c r="K611" s="116"/>
    </row>
    <row r="612" spans="1:11" ht="13.8" hidden="1" x14ac:dyDescent="0.25">
      <c r="A612" s="234"/>
      <c r="B612" s="236"/>
      <c r="C612" s="216" t="s">
        <v>94</v>
      </c>
      <c r="D612" s="116" t="e">
        <f>#N/A</f>
        <v>#N/A</v>
      </c>
      <c r="E612" s="116" t="e">
        <f>#N/A</f>
        <v>#N/A</v>
      </c>
      <c r="F612" s="116" t="e">
        <f>#N/A</f>
        <v>#N/A</v>
      </c>
      <c r="G612" s="116"/>
      <c r="H612" s="117" t="e">
        <f>#N/A</f>
        <v>#N/A</v>
      </c>
      <c r="I612" s="117" t="e">
        <f>#N/A</f>
        <v>#N/A</v>
      </c>
      <c r="J612" s="117" t="e">
        <f>#N/A</f>
        <v>#N/A</v>
      </c>
      <c r="K612" s="116"/>
    </row>
    <row r="613" spans="1:11" ht="13.8" hidden="1" x14ac:dyDescent="0.25">
      <c r="A613" s="234"/>
      <c r="B613" s="236"/>
      <c r="C613" s="216" t="s">
        <v>95</v>
      </c>
      <c r="D613" s="116"/>
      <c r="E613" s="116"/>
      <c r="F613" s="116"/>
      <c r="G613" s="116"/>
      <c r="H613" s="117"/>
      <c r="I613" s="117"/>
      <c r="J613" s="117"/>
      <c r="K613" s="116"/>
    </row>
    <row r="614" spans="1:11" ht="27.6" hidden="1" x14ac:dyDescent="0.25">
      <c r="A614" s="234"/>
      <c r="B614" s="236"/>
      <c r="C614" s="216" t="s">
        <v>96</v>
      </c>
      <c r="D614" s="116">
        <f>D512-D563</f>
        <v>827</v>
      </c>
      <c r="E614" s="116">
        <f>E512-E563</f>
        <v>1191</v>
      </c>
      <c r="F614" s="116">
        <f>F512-F563</f>
        <v>1291</v>
      </c>
      <c r="G614" s="116"/>
      <c r="H614" s="117">
        <f>H512-H563</f>
        <v>1195</v>
      </c>
      <c r="I614" s="117">
        <f>I512-I563</f>
        <v>1570</v>
      </c>
      <c r="J614" s="117">
        <f>J512-J563</f>
        <v>1670</v>
      </c>
      <c r="K614" s="116"/>
    </row>
    <row r="615" spans="1:11" ht="13.8" hidden="1" x14ac:dyDescent="0.25">
      <c r="A615" s="234"/>
      <c r="B615" s="236"/>
      <c r="C615" s="216" t="s">
        <v>97</v>
      </c>
      <c r="D615" s="116"/>
      <c r="E615" s="116"/>
      <c r="F615" s="116"/>
      <c r="G615" s="116"/>
      <c r="H615" s="117"/>
      <c r="I615" s="117"/>
      <c r="J615" s="117"/>
      <c r="K615" s="116"/>
    </row>
    <row r="616" spans="1:11" ht="27.6" hidden="1" x14ac:dyDescent="0.25">
      <c r="A616" s="234"/>
      <c r="B616" s="236"/>
      <c r="C616" s="216" t="s">
        <v>98</v>
      </c>
      <c r="D616" s="116" t="e">
        <f>#N/A</f>
        <v>#N/A</v>
      </c>
      <c r="E616" s="116" t="e">
        <f>#N/A</f>
        <v>#N/A</v>
      </c>
      <c r="F616" s="116" t="e">
        <f>#N/A</f>
        <v>#N/A</v>
      </c>
      <c r="G616" s="116"/>
      <c r="H616" s="117" t="e">
        <f>#N/A</f>
        <v>#N/A</v>
      </c>
      <c r="I616" s="117" t="e">
        <f>#N/A</f>
        <v>#N/A</v>
      </c>
      <c r="J616" s="117" t="e">
        <f>#N/A</f>
        <v>#N/A</v>
      </c>
      <c r="K616" s="116"/>
    </row>
    <row r="617" spans="1:11" ht="27.6" hidden="1" x14ac:dyDescent="0.25">
      <c r="A617" s="234"/>
      <c r="B617" s="236"/>
      <c r="C617" s="216" t="s">
        <v>99</v>
      </c>
      <c r="D617" s="116" t="e">
        <f>#N/A</f>
        <v>#N/A</v>
      </c>
      <c r="E617" s="116" t="e">
        <f>#N/A</f>
        <v>#N/A</v>
      </c>
      <c r="F617" s="116" t="e">
        <f>#N/A</f>
        <v>#N/A</v>
      </c>
      <c r="G617" s="116"/>
      <c r="H617" s="117" t="e">
        <f>#N/A</f>
        <v>#N/A</v>
      </c>
      <c r="I617" s="117" t="e">
        <f>#N/A</f>
        <v>#N/A</v>
      </c>
      <c r="J617" s="117" t="e">
        <f>#N/A</f>
        <v>#N/A</v>
      </c>
      <c r="K617" s="116"/>
    </row>
    <row r="618" spans="1:11" ht="13.95" hidden="1" customHeight="1" x14ac:dyDescent="0.25">
      <c r="A618" s="234"/>
      <c r="B618" s="236" t="s">
        <v>102</v>
      </c>
      <c r="C618" s="216" t="s">
        <v>91</v>
      </c>
      <c r="D618" s="116" t="e">
        <f>#N/A</f>
        <v>#N/A</v>
      </c>
      <c r="E618" s="116" t="e">
        <f>#N/A</f>
        <v>#N/A</v>
      </c>
      <c r="F618" s="116" t="e">
        <f>#N/A</f>
        <v>#N/A</v>
      </c>
      <c r="G618" s="116"/>
      <c r="H618" s="117" t="e">
        <f>#N/A</f>
        <v>#N/A</v>
      </c>
      <c r="I618" s="117" t="e">
        <f>#N/A</f>
        <v>#N/A</v>
      </c>
      <c r="J618" s="117" t="e">
        <f>#N/A</f>
        <v>#N/A</v>
      </c>
      <c r="K618" s="116"/>
    </row>
    <row r="619" spans="1:11" ht="13.8" hidden="1" x14ac:dyDescent="0.25">
      <c r="A619" s="234"/>
      <c r="B619" s="236"/>
      <c r="C619" s="216" t="s">
        <v>92</v>
      </c>
      <c r="D619" s="116"/>
      <c r="E619" s="116"/>
      <c r="F619" s="116"/>
      <c r="G619" s="116"/>
      <c r="H619" s="117"/>
      <c r="I619" s="117"/>
      <c r="J619" s="117"/>
      <c r="K619" s="116"/>
    </row>
    <row r="620" spans="1:11" ht="13.8" hidden="1" x14ac:dyDescent="0.25">
      <c r="A620" s="234"/>
      <c r="B620" s="236"/>
      <c r="C620" s="216" t="s">
        <v>93</v>
      </c>
      <c r="D620" s="116">
        <f>D518-D569</f>
        <v>904</v>
      </c>
      <c r="E620" s="116">
        <f>E518-E569</f>
        <v>1302</v>
      </c>
      <c r="F620" s="116">
        <f>F518-F569</f>
        <v>1412</v>
      </c>
      <c r="G620" s="116"/>
      <c r="H620" s="117">
        <f>H518-H569</f>
        <v>1306</v>
      </c>
      <c r="I620" s="117">
        <f>I518-I569</f>
        <v>1716</v>
      </c>
      <c r="J620" s="117">
        <f>J518-J569</f>
        <v>1826</v>
      </c>
      <c r="K620" s="116"/>
    </row>
    <row r="621" spans="1:11" ht="13.8" hidden="1" x14ac:dyDescent="0.25">
      <c r="A621" s="234"/>
      <c r="B621" s="236"/>
      <c r="C621" s="216" t="s">
        <v>94</v>
      </c>
      <c r="D621" s="116"/>
      <c r="E621" s="116"/>
      <c r="F621" s="116"/>
      <c r="G621" s="116"/>
      <c r="H621" s="117"/>
      <c r="I621" s="117"/>
      <c r="J621" s="117"/>
      <c r="K621" s="116"/>
    </row>
    <row r="622" spans="1:11" ht="13.8" hidden="1" x14ac:dyDescent="0.25">
      <c r="A622" s="234"/>
      <c r="B622" s="236"/>
      <c r="C622" s="216" t="s">
        <v>95</v>
      </c>
      <c r="D622" s="116"/>
      <c r="E622" s="116"/>
      <c r="F622" s="116"/>
      <c r="G622" s="116"/>
      <c r="H622" s="117"/>
      <c r="I622" s="117"/>
      <c r="J622" s="117"/>
      <c r="K622" s="116"/>
    </row>
    <row r="623" spans="1:11" ht="27.6" hidden="1" x14ac:dyDescent="0.25">
      <c r="A623" s="234"/>
      <c r="B623" s="236"/>
      <c r="C623" s="216" t="s">
        <v>96</v>
      </c>
      <c r="D623" s="116">
        <f>D521-D572</f>
        <v>827</v>
      </c>
      <c r="E623" s="116">
        <f>E521-E572</f>
        <v>1191</v>
      </c>
      <c r="F623" s="116">
        <f>F521-F572</f>
        <v>1291</v>
      </c>
      <c r="G623" s="116"/>
      <c r="H623" s="117">
        <f>H521-H572</f>
        <v>1195</v>
      </c>
      <c r="I623" s="117">
        <f>I521-I572</f>
        <v>1570</v>
      </c>
      <c r="J623" s="117">
        <f>J521-J572</f>
        <v>1670</v>
      </c>
      <c r="K623" s="116"/>
    </row>
    <row r="624" spans="1:11" ht="13.8" hidden="1" x14ac:dyDescent="0.25">
      <c r="A624" s="234"/>
      <c r="B624" s="236"/>
      <c r="C624" s="216" t="s">
        <v>97</v>
      </c>
      <c r="D624" s="116"/>
      <c r="E624" s="116"/>
      <c r="F624" s="116"/>
      <c r="G624" s="116"/>
      <c r="H624" s="117"/>
      <c r="I624" s="117"/>
      <c r="J624" s="117"/>
      <c r="K624" s="116"/>
    </row>
    <row r="625" spans="1:11" ht="27.6" hidden="1" x14ac:dyDescent="0.25">
      <c r="A625" s="234"/>
      <c r="B625" s="236"/>
      <c r="C625" s="216" t="s">
        <v>98</v>
      </c>
      <c r="D625" s="116" t="e">
        <f>#N/A</f>
        <v>#N/A</v>
      </c>
      <c r="E625" s="116" t="e">
        <f>#N/A</f>
        <v>#N/A</v>
      </c>
      <c r="F625" s="116" t="e">
        <f>#N/A</f>
        <v>#N/A</v>
      </c>
      <c r="G625" s="116"/>
      <c r="H625" s="117" t="e">
        <f>#N/A</f>
        <v>#N/A</v>
      </c>
      <c r="I625" s="117" t="e">
        <f>#N/A</f>
        <v>#N/A</v>
      </c>
      <c r="J625" s="117" t="e">
        <f>#N/A</f>
        <v>#N/A</v>
      </c>
      <c r="K625" s="116"/>
    </row>
    <row r="626" spans="1:11" ht="27.6" hidden="1" x14ac:dyDescent="0.25">
      <c r="A626" s="234"/>
      <c r="B626" s="236"/>
      <c r="C626" s="216" t="s">
        <v>99</v>
      </c>
      <c r="D626" s="116" t="e">
        <f>#N/A</f>
        <v>#N/A</v>
      </c>
      <c r="E626" s="116" t="e">
        <f>#N/A</f>
        <v>#N/A</v>
      </c>
      <c r="F626" s="116" t="e">
        <f>#N/A</f>
        <v>#N/A</v>
      </c>
      <c r="G626" s="116"/>
      <c r="H626" s="117" t="e">
        <f>#N/A</f>
        <v>#N/A</v>
      </c>
      <c r="I626" s="117" t="e">
        <f>#N/A</f>
        <v>#N/A</v>
      </c>
      <c r="J626" s="117" t="e">
        <f>#N/A</f>
        <v>#N/A</v>
      </c>
      <c r="K626" s="116"/>
    </row>
    <row r="627" spans="1:11" ht="13.2" hidden="1" customHeight="1" x14ac:dyDescent="0.25">
      <c r="A627" s="234" t="s">
        <v>126</v>
      </c>
      <c r="B627" s="233" t="s">
        <v>104</v>
      </c>
      <c r="C627" s="233"/>
      <c r="D627" s="118" t="e">
        <f>#N/A</f>
        <v>#N/A</v>
      </c>
      <c r="E627" s="118" t="e">
        <f>#N/A</f>
        <v>#N/A</v>
      </c>
      <c r="F627" s="118" t="e">
        <f>#N/A</f>
        <v>#N/A</v>
      </c>
      <c r="G627" s="118"/>
      <c r="H627" s="119" t="e">
        <f>#N/A</f>
        <v>#N/A</v>
      </c>
      <c r="I627" s="119" t="e">
        <f>#N/A</f>
        <v>#N/A</v>
      </c>
      <c r="J627" s="119" t="e">
        <f>#N/A</f>
        <v>#N/A</v>
      </c>
      <c r="K627" s="118"/>
    </row>
    <row r="628" spans="1:11" ht="23.4" hidden="1" customHeight="1" x14ac:dyDescent="0.25">
      <c r="A628" s="234"/>
      <c r="B628" s="235" t="s">
        <v>107</v>
      </c>
      <c r="C628" s="235"/>
      <c r="D628" s="118" t="e">
        <f>#N/A</f>
        <v>#N/A</v>
      </c>
      <c r="E628" s="118" t="e">
        <f>#N/A</f>
        <v>#N/A</v>
      </c>
      <c r="F628" s="118" t="e">
        <f>#N/A</f>
        <v>#N/A</v>
      </c>
      <c r="G628" s="118"/>
      <c r="H628" s="119" t="e">
        <f>#N/A</f>
        <v>#N/A</v>
      </c>
      <c r="I628" s="119" t="e">
        <f>#N/A</f>
        <v>#N/A</v>
      </c>
      <c r="J628" s="119" t="e">
        <f>#N/A</f>
        <v>#N/A</v>
      </c>
      <c r="K628" s="118"/>
    </row>
    <row r="629" spans="1:11" ht="13.2" hidden="1" customHeight="1" x14ac:dyDescent="0.25">
      <c r="A629" s="234"/>
      <c r="B629" s="233" t="s">
        <v>77</v>
      </c>
      <c r="C629" s="233"/>
      <c r="D629" s="118" t="e">
        <f>#N/A</f>
        <v>#N/A</v>
      </c>
      <c r="E629" s="118" t="e">
        <f>#N/A</f>
        <v>#N/A</v>
      </c>
      <c r="F629" s="118" t="e">
        <f>#N/A</f>
        <v>#N/A</v>
      </c>
      <c r="G629" s="118"/>
      <c r="H629" s="119" t="e">
        <f>#N/A</f>
        <v>#N/A</v>
      </c>
      <c r="I629" s="119" t="e">
        <f>#N/A</f>
        <v>#N/A</v>
      </c>
      <c r="J629" s="119" t="e">
        <f>#N/A</f>
        <v>#N/A</v>
      </c>
      <c r="K629" s="118"/>
    </row>
    <row r="630" spans="1:11" ht="13.2" hidden="1" customHeight="1" x14ac:dyDescent="0.25">
      <c r="A630" s="234"/>
      <c r="B630" s="233" t="s">
        <v>78</v>
      </c>
      <c r="C630" s="233"/>
      <c r="D630" s="118" t="e">
        <f>#N/A</f>
        <v>#N/A</v>
      </c>
      <c r="E630" s="118" t="e">
        <f>#N/A</f>
        <v>#N/A</v>
      </c>
      <c r="F630" s="118" t="e">
        <f>#N/A</f>
        <v>#N/A</v>
      </c>
      <c r="G630" s="118"/>
      <c r="H630" s="119" t="e">
        <f>#N/A</f>
        <v>#N/A</v>
      </c>
      <c r="I630" s="119" t="e">
        <f>#N/A</f>
        <v>#N/A</v>
      </c>
      <c r="J630" s="119" t="e">
        <f>#N/A</f>
        <v>#N/A</v>
      </c>
      <c r="K630" s="118"/>
    </row>
    <row r="631" spans="1:11" ht="13.2" hidden="1" customHeight="1" x14ac:dyDescent="0.25">
      <c r="A631" s="234"/>
      <c r="B631" s="233" t="s">
        <v>79</v>
      </c>
      <c r="C631" s="233"/>
      <c r="D631" s="118" t="e">
        <f>#N/A</f>
        <v>#N/A</v>
      </c>
      <c r="E631" s="118" t="e">
        <f>#N/A</f>
        <v>#N/A</v>
      </c>
      <c r="F631" s="118" t="e">
        <f>#N/A</f>
        <v>#N/A</v>
      </c>
      <c r="G631" s="118"/>
      <c r="H631" s="119" t="e">
        <f>#N/A</f>
        <v>#N/A</v>
      </c>
      <c r="I631" s="119" t="e">
        <f>#N/A</f>
        <v>#N/A</v>
      </c>
      <c r="J631" s="119" t="e">
        <f>#N/A</f>
        <v>#N/A</v>
      </c>
      <c r="K631" s="118"/>
    </row>
    <row r="632" spans="1:11" ht="13.2" hidden="1" customHeight="1" x14ac:dyDescent="0.25">
      <c r="A632" s="234"/>
      <c r="B632" s="233" t="s">
        <v>80</v>
      </c>
      <c r="C632" s="233"/>
      <c r="D632" s="118" t="e">
        <f>#N/A</f>
        <v>#N/A</v>
      </c>
      <c r="E632" s="118" t="e">
        <f>#N/A</f>
        <v>#N/A</v>
      </c>
      <c r="F632" s="118" t="e">
        <f>#N/A</f>
        <v>#N/A</v>
      </c>
      <c r="G632" s="118"/>
      <c r="H632" s="119" t="e">
        <f>#N/A</f>
        <v>#N/A</v>
      </c>
      <c r="I632" s="119" t="e">
        <f>#N/A</f>
        <v>#N/A</v>
      </c>
      <c r="J632" s="119" t="e">
        <f>#N/A</f>
        <v>#N/A</v>
      </c>
      <c r="K632" s="118"/>
    </row>
    <row r="633" spans="1:11" ht="13.2" hidden="1" customHeight="1" x14ac:dyDescent="0.25">
      <c r="A633" s="234"/>
      <c r="B633" s="233" t="s">
        <v>81</v>
      </c>
      <c r="C633" s="233"/>
      <c r="D633" s="118" t="e">
        <f>#N/A</f>
        <v>#N/A</v>
      </c>
      <c r="E633" s="118" t="e">
        <f>#N/A</f>
        <v>#N/A</v>
      </c>
      <c r="F633" s="118" t="e">
        <f>#N/A</f>
        <v>#N/A</v>
      </c>
      <c r="G633" s="118"/>
      <c r="H633" s="119" t="e">
        <f>#N/A</f>
        <v>#N/A</v>
      </c>
      <c r="I633" s="119" t="e">
        <f>#N/A</f>
        <v>#N/A</v>
      </c>
      <c r="J633" s="119" t="e">
        <f>#N/A</f>
        <v>#N/A</v>
      </c>
      <c r="K633" s="118"/>
    </row>
    <row r="634" spans="1:11" ht="13.2" hidden="1" customHeight="1" x14ac:dyDescent="0.25">
      <c r="A634" s="234"/>
      <c r="B634" s="233" t="s">
        <v>82</v>
      </c>
      <c r="C634" s="233"/>
      <c r="D634" s="118" t="e">
        <f>#N/A</f>
        <v>#N/A</v>
      </c>
      <c r="E634" s="118" t="e">
        <f>#N/A</f>
        <v>#N/A</v>
      </c>
      <c r="F634" s="118" t="e">
        <f>#N/A</f>
        <v>#N/A</v>
      </c>
      <c r="G634" s="118"/>
      <c r="H634" s="119" t="e">
        <f>#N/A</f>
        <v>#N/A</v>
      </c>
      <c r="I634" s="119" t="e">
        <f>#N/A</f>
        <v>#N/A</v>
      </c>
      <c r="J634" s="119" t="e">
        <f>#N/A</f>
        <v>#N/A</v>
      </c>
      <c r="K634" s="118"/>
    </row>
    <row r="635" spans="1:11" ht="13.2" hidden="1" customHeight="1" x14ac:dyDescent="0.25">
      <c r="A635" s="234"/>
      <c r="B635" s="233" t="s">
        <v>83</v>
      </c>
      <c r="C635" s="233"/>
      <c r="D635" s="118" t="e">
        <f>#N/A</f>
        <v>#N/A</v>
      </c>
      <c r="E635" s="118" t="e">
        <f>#N/A</f>
        <v>#N/A</v>
      </c>
      <c r="F635" s="118" t="e">
        <f>#N/A</f>
        <v>#N/A</v>
      </c>
      <c r="G635" s="118"/>
      <c r="H635" s="119" t="e">
        <f>#N/A</f>
        <v>#N/A</v>
      </c>
      <c r="I635" s="119" t="e">
        <f>#N/A</f>
        <v>#N/A</v>
      </c>
      <c r="J635" s="119" t="e">
        <f>#N/A</f>
        <v>#N/A</v>
      </c>
      <c r="K635" s="118"/>
    </row>
    <row r="636" spans="1:11" ht="13.2" hidden="1" customHeight="1" x14ac:dyDescent="0.25">
      <c r="A636" s="234"/>
      <c r="B636" s="233" t="s">
        <v>84</v>
      </c>
      <c r="C636" s="233"/>
      <c r="D636" s="118" t="e">
        <f>#N/A</f>
        <v>#N/A</v>
      </c>
      <c r="E636" s="118" t="e">
        <f>#N/A</f>
        <v>#N/A</v>
      </c>
      <c r="F636" s="118" t="e">
        <f>#N/A</f>
        <v>#N/A</v>
      </c>
      <c r="G636" s="118"/>
      <c r="H636" s="119" t="e">
        <f>#N/A</f>
        <v>#N/A</v>
      </c>
      <c r="I636" s="119" t="e">
        <f>#N/A</f>
        <v>#N/A</v>
      </c>
      <c r="J636" s="119" t="e">
        <f>#N/A</f>
        <v>#N/A</v>
      </c>
      <c r="K636" s="118"/>
    </row>
    <row r="637" spans="1:11" ht="13.2" hidden="1" customHeight="1" x14ac:dyDescent="0.25">
      <c r="A637" s="234"/>
      <c r="B637" s="233" t="s">
        <v>85</v>
      </c>
      <c r="C637" s="233"/>
      <c r="D637" s="118" t="e">
        <f>#N/A</f>
        <v>#N/A</v>
      </c>
      <c r="E637" s="118" t="e">
        <f>#N/A</f>
        <v>#N/A</v>
      </c>
      <c r="F637" s="118" t="e">
        <f>#N/A</f>
        <v>#N/A</v>
      </c>
      <c r="G637" s="118"/>
      <c r="H637" s="119" t="e">
        <f>#N/A</f>
        <v>#N/A</v>
      </c>
      <c r="I637" s="119" t="e">
        <f>#N/A</f>
        <v>#N/A</v>
      </c>
      <c r="J637" s="119" t="e">
        <f>#N/A</f>
        <v>#N/A</v>
      </c>
      <c r="K637" s="118"/>
    </row>
    <row r="638" spans="1:11" ht="13.2" hidden="1" customHeight="1" x14ac:dyDescent="0.25">
      <c r="A638" s="234"/>
      <c r="B638" s="233" t="s">
        <v>86</v>
      </c>
      <c r="C638" s="233"/>
      <c r="D638" s="118" t="e">
        <f>#N/A</f>
        <v>#N/A</v>
      </c>
      <c r="E638" s="118" t="e">
        <f>#N/A</f>
        <v>#N/A</v>
      </c>
      <c r="F638" s="118" t="e">
        <f>#N/A</f>
        <v>#N/A</v>
      </c>
      <c r="G638" s="118"/>
      <c r="H638" s="119" t="e">
        <f>#N/A</f>
        <v>#N/A</v>
      </c>
      <c r="I638" s="119" t="e">
        <f>#N/A</f>
        <v>#N/A</v>
      </c>
      <c r="J638" s="119" t="e">
        <f>#N/A</f>
        <v>#N/A</v>
      </c>
      <c r="K638" s="118"/>
    </row>
    <row r="639" spans="1:11" ht="13.2" hidden="1" customHeight="1" x14ac:dyDescent="0.25">
      <c r="A639" s="234"/>
      <c r="B639" s="233" t="s">
        <v>87</v>
      </c>
      <c r="C639" s="233"/>
      <c r="D639" s="118" t="e">
        <f>#N/A</f>
        <v>#N/A</v>
      </c>
      <c r="E639" s="118" t="e">
        <f>#N/A</f>
        <v>#N/A</v>
      </c>
      <c r="F639" s="118" t="e">
        <f>#N/A</f>
        <v>#N/A</v>
      </c>
      <c r="G639" s="118"/>
      <c r="H639" s="119" t="e">
        <f>#N/A</f>
        <v>#N/A</v>
      </c>
      <c r="I639" s="119" t="e">
        <f>#N/A</f>
        <v>#N/A</v>
      </c>
      <c r="J639" s="119" t="e">
        <f>#N/A</f>
        <v>#N/A</v>
      </c>
      <c r="K639" s="118"/>
    </row>
    <row r="640" spans="1:11" s="19" customFormat="1" ht="13.2" hidden="1" customHeight="1" x14ac:dyDescent="0.25">
      <c r="A640" s="234"/>
      <c r="B640" s="233" t="s">
        <v>88</v>
      </c>
      <c r="C640" s="233"/>
      <c r="D640" s="118" t="e">
        <f>#N/A</f>
        <v>#N/A</v>
      </c>
      <c r="E640" s="118" t="e">
        <f>#N/A</f>
        <v>#N/A</v>
      </c>
      <c r="F640" s="118" t="e">
        <f>#N/A</f>
        <v>#N/A</v>
      </c>
      <c r="G640" s="118"/>
      <c r="H640" s="119" t="e">
        <f>#N/A</f>
        <v>#N/A</v>
      </c>
      <c r="I640" s="119" t="e">
        <f>#N/A</f>
        <v>#N/A</v>
      </c>
      <c r="J640" s="119" t="e">
        <f>#N/A</f>
        <v>#N/A</v>
      </c>
      <c r="K640" s="118"/>
    </row>
    <row r="641" spans="1:11" ht="13.2" hidden="1" customHeight="1" x14ac:dyDescent="0.25">
      <c r="A641" s="234"/>
      <c r="B641" s="233" t="s">
        <v>89</v>
      </c>
      <c r="C641" s="233"/>
      <c r="D641" s="118" t="e">
        <f>#N/A</f>
        <v>#N/A</v>
      </c>
      <c r="E641" s="118" t="e">
        <f>#N/A</f>
        <v>#N/A</v>
      </c>
      <c r="F641" s="118" t="e">
        <f>#N/A</f>
        <v>#N/A</v>
      </c>
      <c r="G641" s="118"/>
      <c r="H641" s="119" t="e">
        <f>#N/A</f>
        <v>#N/A</v>
      </c>
      <c r="I641" s="119" t="e">
        <f>#N/A</f>
        <v>#N/A</v>
      </c>
      <c r="J641" s="119" t="e">
        <f>#N/A</f>
        <v>#N/A</v>
      </c>
      <c r="K641" s="118"/>
    </row>
    <row r="642" spans="1:11" ht="13.95" hidden="1" customHeight="1" x14ac:dyDescent="0.25">
      <c r="A642" s="234"/>
      <c r="B642" s="236" t="s">
        <v>90</v>
      </c>
      <c r="C642" s="216" t="s">
        <v>91</v>
      </c>
      <c r="D642" s="118" t="e">
        <f>#N/A</f>
        <v>#N/A</v>
      </c>
      <c r="E642" s="118" t="e">
        <f>#N/A</f>
        <v>#N/A</v>
      </c>
      <c r="F642" s="118" t="e">
        <f>#N/A</f>
        <v>#N/A</v>
      </c>
      <c r="G642" s="118"/>
      <c r="H642" s="119" t="e">
        <f>#N/A</f>
        <v>#N/A</v>
      </c>
      <c r="I642" s="119" t="e">
        <f>#N/A</f>
        <v>#N/A</v>
      </c>
      <c r="J642" s="119" t="e">
        <f>#N/A</f>
        <v>#N/A</v>
      </c>
      <c r="K642" s="118"/>
    </row>
    <row r="643" spans="1:11" ht="13.8" hidden="1" x14ac:dyDescent="0.25">
      <c r="A643" s="234"/>
      <c r="B643" s="236"/>
      <c r="C643" s="216" t="s">
        <v>92</v>
      </c>
      <c r="D643" s="118" t="e">
        <f>#N/A</f>
        <v>#N/A</v>
      </c>
      <c r="E643" s="118" t="e">
        <f>#N/A</f>
        <v>#N/A</v>
      </c>
      <c r="F643" s="118" t="e">
        <f>#N/A</f>
        <v>#N/A</v>
      </c>
      <c r="G643" s="118"/>
      <c r="H643" s="119" t="e">
        <f>#N/A</f>
        <v>#N/A</v>
      </c>
      <c r="I643" s="119" t="e">
        <f>#N/A</f>
        <v>#N/A</v>
      </c>
      <c r="J643" s="119" t="e">
        <f>#N/A</f>
        <v>#N/A</v>
      </c>
      <c r="K643" s="118"/>
    </row>
    <row r="644" spans="1:11" ht="13.8" hidden="1" x14ac:dyDescent="0.25">
      <c r="A644" s="234"/>
      <c r="B644" s="236"/>
      <c r="C644" s="216" t="s">
        <v>93</v>
      </c>
      <c r="D644" s="118" t="e">
        <f>#N/A</f>
        <v>#N/A</v>
      </c>
      <c r="E644" s="118" t="e">
        <f>#N/A</f>
        <v>#N/A</v>
      </c>
      <c r="F644" s="118" t="e">
        <f>#N/A</f>
        <v>#N/A</v>
      </c>
      <c r="G644" s="118"/>
      <c r="H644" s="119" t="e">
        <f>#N/A</f>
        <v>#N/A</v>
      </c>
      <c r="I644" s="119" t="e">
        <f>#N/A</f>
        <v>#N/A</v>
      </c>
      <c r="J644" s="119" t="e">
        <f>#N/A</f>
        <v>#N/A</v>
      </c>
      <c r="K644" s="118"/>
    </row>
    <row r="645" spans="1:11" ht="13.8" hidden="1" x14ac:dyDescent="0.25">
      <c r="A645" s="234"/>
      <c r="B645" s="236"/>
      <c r="C645" s="216" t="s">
        <v>94</v>
      </c>
      <c r="D645" s="118" t="e">
        <f>#N/A</f>
        <v>#N/A</v>
      </c>
      <c r="E645" s="118" t="e">
        <f>#N/A</f>
        <v>#N/A</v>
      </c>
      <c r="F645" s="118" t="e">
        <f>#N/A</f>
        <v>#N/A</v>
      </c>
      <c r="G645" s="118"/>
      <c r="H645" s="119" t="e">
        <f>#N/A</f>
        <v>#N/A</v>
      </c>
      <c r="I645" s="119" t="e">
        <f>#N/A</f>
        <v>#N/A</v>
      </c>
      <c r="J645" s="119" t="e">
        <f>#N/A</f>
        <v>#N/A</v>
      </c>
      <c r="K645" s="118"/>
    </row>
    <row r="646" spans="1:11" ht="13.8" hidden="1" x14ac:dyDescent="0.25">
      <c r="A646" s="234"/>
      <c r="B646" s="236"/>
      <c r="C646" s="216" t="s">
        <v>95</v>
      </c>
      <c r="D646" s="118" t="e">
        <f>#N/A</f>
        <v>#N/A</v>
      </c>
      <c r="E646" s="118" t="e">
        <f>#N/A</f>
        <v>#N/A</v>
      </c>
      <c r="F646" s="118" t="e">
        <f>#N/A</f>
        <v>#N/A</v>
      </c>
      <c r="G646" s="118"/>
      <c r="H646" s="119" t="e">
        <f>#N/A</f>
        <v>#N/A</v>
      </c>
      <c r="I646" s="119" t="e">
        <f>#N/A</f>
        <v>#N/A</v>
      </c>
      <c r="J646" s="119" t="e">
        <f>#N/A</f>
        <v>#N/A</v>
      </c>
      <c r="K646" s="118"/>
    </row>
    <row r="647" spans="1:11" ht="27.6" hidden="1" x14ac:dyDescent="0.25">
      <c r="A647" s="234"/>
      <c r="B647" s="236"/>
      <c r="C647" s="216" t="s">
        <v>96</v>
      </c>
      <c r="D647" s="118" t="e">
        <f>#N/A</f>
        <v>#N/A</v>
      </c>
      <c r="E647" s="118" t="e">
        <f>#N/A</f>
        <v>#N/A</v>
      </c>
      <c r="F647" s="118" t="e">
        <f>#N/A</f>
        <v>#N/A</v>
      </c>
      <c r="G647" s="118"/>
      <c r="H647" s="119" t="e">
        <f>#N/A</f>
        <v>#N/A</v>
      </c>
      <c r="I647" s="119" t="e">
        <f>#N/A</f>
        <v>#N/A</v>
      </c>
      <c r="J647" s="119" t="e">
        <f>#N/A</f>
        <v>#N/A</v>
      </c>
      <c r="K647" s="118"/>
    </row>
    <row r="648" spans="1:11" ht="13.8" hidden="1" x14ac:dyDescent="0.25">
      <c r="A648" s="234"/>
      <c r="B648" s="236"/>
      <c r="C648" s="216" t="s">
        <v>97</v>
      </c>
      <c r="D648" s="118" t="e">
        <f>#N/A</f>
        <v>#N/A</v>
      </c>
      <c r="E648" s="118" t="e">
        <f>#N/A</f>
        <v>#N/A</v>
      </c>
      <c r="F648" s="118" t="e">
        <f>#N/A</f>
        <v>#N/A</v>
      </c>
      <c r="G648" s="118"/>
      <c r="H648" s="119" t="e">
        <f>#N/A</f>
        <v>#N/A</v>
      </c>
      <c r="I648" s="119" t="e">
        <f>#N/A</f>
        <v>#N/A</v>
      </c>
      <c r="J648" s="119" t="e">
        <f>#N/A</f>
        <v>#N/A</v>
      </c>
      <c r="K648" s="118"/>
    </row>
    <row r="649" spans="1:11" ht="27.6" hidden="1" x14ac:dyDescent="0.25">
      <c r="A649" s="234"/>
      <c r="B649" s="236"/>
      <c r="C649" s="216" t="s">
        <v>98</v>
      </c>
      <c r="D649" s="118" t="e">
        <f>#N/A</f>
        <v>#N/A</v>
      </c>
      <c r="E649" s="118" t="e">
        <f>#N/A</f>
        <v>#N/A</v>
      </c>
      <c r="F649" s="118" t="e">
        <f>#N/A</f>
        <v>#N/A</v>
      </c>
      <c r="G649" s="118"/>
      <c r="H649" s="119" t="e">
        <f>#N/A</f>
        <v>#N/A</v>
      </c>
      <c r="I649" s="119" t="e">
        <f>#N/A</f>
        <v>#N/A</v>
      </c>
      <c r="J649" s="119" t="e">
        <f>#N/A</f>
        <v>#N/A</v>
      </c>
      <c r="K649" s="118"/>
    </row>
    <row r="650" spans="1:11" ht="27.6" hidden="1" x14ac:dyDescent="0.25">
      <c r="A650" s="234"/>
      <c r="B650" s="236"/>
      <c r="C650" s="216" t="s">
        <v>99</v>
      </c>
      <c r="D650" s="118"/>
      <c r="E650" s="118"/>
      <c r="F650" s="118"/>
      <c r="G650" s="118"/>
      <c r="H650" s="119"/>
      <c r="I650" s="119"/>
      <c r="J650" s="119"/>
      <c r="K650" s="118"/>
    </row>
    <row r="651" spans="1:11" ht="13.95" hidden="1" customHeight="1" x14ac:dyDescent="0.25">
      <c r="A651" s="234"/>
      <c r="B651" s="236" t="s">
        <v>100</v>
      </c>
      <c r="C651" s="216" t="s">
        <v>91</v>
      </c>
      <c r="D651" s="118" t="e">
        <f>#N/A</f>
        <v>#N/A</v>
      </c>
      <c r="E651" s="118" t="e">
        <f>#N/A</f>
        <v>#N/A</v>
      </c>
      <c r="F651" s="118" t="e">
        <f>#N/A</f>
        <v>#N/A</v>
      </c>
      <c r="G651" s="118"/>
      <c r="H651" s="119" t="e">
        <f>#N/A</f>
        <v>#N/A</v>
      </c>
      <c r="I651" s="119" t="e">
        <f>#N/A</f>
        <v>#N/A</v>
      </c>
      <c r="J651" s="119" t="e">
        <f>#N/A</f>
        <v>#N/A</v>
      </c>
      <c r="K651" s="118"/>
    </row>
    <row r="652" spans="1:11" ht="13.8" hidden="1" x14ac:dyDescent="0.25">
      <c r="A652" s="234"/>
      <c r="B652" s="236"/>
      <c r="C652" s="216" t="s">
        <v>92</v>
      </c>
      <c r="D652" s="118" t="e">
        <f>#N/A</f>
        <v>#N/A</v>
      </c>
      <c r="E652" s="118" t="e">
        <f>#N/A</f>
        <v>#N/A</v>
      </c>
      <c r="F652" s="118" t="e">
        <f>#N/A</f>
        <v>#N/A</v>
      </c>
      <c r="G652" s="118"/>
      <c r="H652" s="119" t="e">
        <f>#N/A</f>
        <v>#N/A</v>
      </c>
      <c r="I652" s="119" t="e">
        <f>#N/A</f>
        <v>#N/A</v>
      </c>
      <c r="J652" s="119" t="e">
        <f>#N/A</f>
        <v>#N/A</v>
      </c>
      <c r="K652" s="118"/>
    </row>
    <row r="653" spans="1:11" ht="13.8" hidden="1" x14ac:dyDescent="0.25">
      <c r="A653" s="234"/>
      <c r="B653" s="236"/>
      <c r="C653" s="216" t="s">
        <v>93</v>
      </c>
      <c r="D653" s="118" t="e">
        <f>#N/A</f>
        <v>#N/A</v>
      </c>
      <c r="E653" s="118" t="e">
        <f>#N/A</f>
        <v>#N/A</v>
      </c>
      <c r="F653" s="118" t="e">
        <f>#N/A</f>
        <v>#N/A</v>
      </c>
      <c r="G653" s="118"/>
      <c r="H653" s="119" t="e">
        <f>#N/A</f>
        <v>#N/A</v>
      </c>
      <c r="I653" s="119" t="e">
        <f>#N/A</f>
        <v>#N/A</v>
      </c>
      <c r="J653" s="119" t="e">
        <f>#N/A</f>
        <v>#N/A</v>
      </c>
      <c r="K653" s="118"/>
    </row>
    <row r="654" spans="1:11" ht="13.8" hidden="1" x14ac:dyDescent="0.25">
      <c r="A654" s="234"/>
      <c r="B654" s="236"/>
      <c r="C654" s="216" t="s">
        <v>94</v>
      </c>
      <c r="D654" s="118" t="e">
        <f>#N/A</f>
        <v>#N/A</v>
      </c>
      <c r="E654" s="118" t="e">
        <f>#N/A</f>
        <v>#N/A</v>
      </c>
      <c r="F654" s="118" t="e">
        <f>#N/A</f>
        <v>#N/A</v>
      </c>
      <c r="G654" s="118"/>
      <c r="H654" s="119" t="e">
        <f>#N/A</f>
        <v>#N/A</v>
      </c>
      <c r="I654" s="119" t="e">
        <f>#N/A</f>
        <v>#N/A</v>
      </c>
      <c r="J654" s="119" t="e">
        <f>#N/A</f>
        <v>#N/A</v>
      </c>
      <c r="K654" s="118"/>
    </row>
    <row r="655" spans="1:11" ht="13.8" hidden="1" x14ac:dyDescent="0.25">
      <c r="A655" s="234"/>
      <c r="B655" s="236"/>
      <c r="C655" s="216" t="s">
        <v>95</v>
      </c>
      <c r="D655" s="118" t="e">
        <f>#N/A</f>
        <v>#N/A</v>
      </c>
      <c r="E655" s="118" t="e">
        <f>#N/A</f>
        <v>#N/A</v>
      </c>
      <c r="F655" s="118" t="e">
        <f>#N/A</f>
        <v>#N/A</v>
      </c>
      <c r="G655" s="118"/>
      <c r="H655" s="119" t="e">
        <f>#N/A</f>
        <v>#N/A</v>
      </c>
      <c r="I655" s="119" t="e">
        <f>#N/A</f>
        <v>#N/A</v>
      </c>
      <c r="J655" s="119" t="e">
        <f>#N/A</f>
        <v>#N/A</v>
      </c>
      <c r="K655" s="118"/>
    </row>
    <row r="656" spans="1:11" ht="27.6" hidden="1" x14ac:dyDescent="0.25">
      <c r="A656" s="234"/>
      <c r="B656" s="236"/>
      <c r="C656" s="216" t="s">
        <v>96</v>
      </c>
      <c r="D656" s="118" t="e">
        <f>#N/A</f>
        <v>#N/A</v>
      </c>
      <c r="E656" s="118" t="e">
        <f>#N/A</f>
        <v>#N/A</v>
      </c>
      <c r="F656" s="118" t="e">
        <f>#N/A</f>
        <v>#N/A</v>
      </c>
      <c r="G656" s="118"/>
      <c r="H656" s="119" t="e">
        <f>#N/A</f>
        <v>#N/A</v>
      </c>
      <c r="I656" s="119" t="e">
        <f>#N/A</f>
        <v>#N/A</v>
      </c>
      <c r="J656" s="119" t="e">
        <f>#N/A</f>
        <v>#N/A</v>
      </c>
      <c r="K656" s="118"/>
    </row>
    <row r="657" spans="1:11" ht="13.8" hidden="1" x14ac:dyDescent="0.25">
      <c r="A657" s="234"/>
      <c r="B657" s="236"/>
      <c r="C657" s="216" t="s">
        <v>97</v>
      </c>
      <c r="D657" s="118" t="e">
        <f>#N/A</f>
        <v>#N/A</v>
      </c>
      <c r="E657" s="118" t="e">
        <f>#N/A</f>
        <v>#N/A</v>
      </c>
      <c r="F657" s="118" t="e">
        <f>#N/A</f>
        <v>#N/A</v>
      </c>
      <c r="G657" s="118"/>
      <c r="H657" s="119" t="e">
        <f>#N/A</f>
        <v>#N/A</v>
      </c>
      <c r="I657" s="119" t="e">
        <f>#N/A</f>
        <v>#N/A</v>
      </c>
      <c r="J657" s="119" t="e">
        <f>#N/A</f>
        <v>#N/A</v>
      </c>
      <c r="K657" s="118"/>
    </row>
    <row r="658" spans="1:11" ht="27.6" hidden="1" x14ac:dyDescent="0.25">
      <c r="A658" s="234"/>
      <c r="B658" s="236"/>
      <c r="C658" s="216" t="s">
        <v>98</v>
      </c>
      <c r="D658" s="118" t="e">
        <f>#N/A</f>
        <v>#N/A</v>
      </c>
      <c r="E658" s="118" t="e">
        <f>#N/A</f>
        <v>#N/A</v>
      </c>
      <c r="F658" s="118" t="e">
        <f>#N/A</f>
        <v>#N/A</v>
      </c>
      <c r="G658" s="118"/>
      <c r="H658" s="119" t="e">
        <f>#N/A</f>
        <v>#N/A</v>
      </c>
      <c r="I658" s="119" t="e">
        <f>#N/A</f>
        <v>#N/A</v>
      </c>
      <c r="J658" s="119" t="e">
        <f>#N/A</f>
        <v>#N/A</v>
      </c>
      <c r="K658" s="118"/>
    </row>
    <row r="659" spans="1:11" ht="27.6" hidden="1" x14ac:dyDescent="0.25">
      <c r="A659" s="234"/>
      <c r="B659" s="236"/>
      <c r="C659" s="216" t="s">
        <v>99</v>
      </c>
      <c r="D659" s="118"/>
      <c r="E659" s="118"/>
      <c r="F659" s="118"/>
      <c r="G659" s="118"/>
      <c r="H659" s="119"/>
      <c r="I659" s="119"/>
      <c r="J659" s="119"/>
      <c r="K659" s="118"/>
    </row>
    <row r="660" spans="1:11" ht="13.95" hidden="1" customHeight="1" x14ac:dyDescent="0.25">
      <c r="A660" s="234"/>
      <c r="B660" s="236" t="s">
        <v>101</v>
      </c>
      <c r="C660" s="216" t="s">
        <v>91</v>
      </c>
      <c r="D660" s="118" t="e">
        <f>#N/A</f>
        <v>#N/A</v>
      </c>
      <c r="E660" s="118" t="e">
        <f>#N/A</f>
        <v>#N/A</v>
      </c>
      <c r="F660" s="118" t="e">
        <f>#N/A</f>
        <v>#N/A</v>
      </c>
      <c r="G660" s="118"/>
      <c r="H660" s="119" t="e">
        <f>#N/A</f>
        <v>#N/A</v>
      </c>
      <c r="I660" s="119" t="e">
        <f>#N/A</f>
        <v>#N/A</v>
      </c>
      <c r="J660" s="119" t="e">
        <f>#N/A</f>
        <v>#N/A</v>
      </c>
      <c r="K660" s="118"/>
    </row>
    <row r="661" spans="1:11" ht="13.8" hidden="1" x14ac:dyDescent="0.25">
      <c r="A661" s="234"/>
      <c r="B661" s="236"/>
      <c r="C661" s="216" t="s">
        <v>92</v>
      </c>
      <c r="D661" s="118" t="e">
        <f>#N/A</f>
        <v>#N/A</v>
      </c>
      <c r="E661" s="118" t="e">
        <f>#N/A</f>
        <v>#N/A</v>
      </c>
      <c r="F661" s="118" t="e">
        <f>#N/A</f>
        <v>#N/A</v>
      </c>
      <c r="G661" s="118"/>
      <c r="H661" s="119" t="e">
        <f>#N/A</f>
        <v>#N/A</v>
      </c>
      <c r="I661" s="119" t="e">
        <f>#N/A</f>
        <v>#N/A</v>
      </c>
      <c r="J661" s="119" t="e">
        <f>#N/A</f>
        <v>#N/A</v>
      </c>
      <c r="K661" s="118"/>
    </row>
    <row r="662" spans="1:11" ht="13.8" hidden="1" x14ac:dyDescent="0.25">
      <c r="A662" s="234"/>
      <c r="B662" s="236"/>
      <c r="C662" s="216" t="s">
        <v>93</v>
      </c>
      <c r="D662" s="118" t="e">
        <f>#N/A</f>
        <v>#N/A</v>
      </c>
      <c r="E662" s="118" t="e">
        <f>#N/A</f>
        <v>#N/A</v>
      </c>
      <c r="F662" s="118" t="e">
        <f>#N/A</f>
        <v>#N/A</v>
      </c>
      <c r="G662" s="118"/>
      <c r="H662" s="119" t="e">
        <f>#N/A</f>
        <v>#N/A</v>
      </c>
      <c r="I662" s="119" t="e">
        <f>#N/A</f>
        <v>#N/A</v>
      </c>
      <c r="J662" s="119" t="e">
        <f>#N/A</f>
        <v>#N/A</v>
      </c>
      <c r="K662" s="118"/>
    </row>
    <row r="663" spans="1:11" ht="13.8" hidden="1" x14ac:dyDescent="0.25">
      <c r="A663" s="234"/>
      <c r="B663" s="236"/>
      <c r="C663" s="216" t="s">
        <v>94</v>
      </c>
      <c r="D663" s="118" t="e">
        <f>#N/A</f>
        <v>#N/A</v>
      </c>
      <c r="E663" s="118" t="e">
        <f>#N/A</f>
        <v>#N/A</v>
      </c>
      <c r="F663" s="118" t="e">
        <f>#N/A</f>
        <v>#N/A</v>
      </c>
      <c r="G663" s="118"/>
      <c r="H663" s="119" t="e">
        <f>#N/A</f>
        <v>#N/A</v>
      </c>
      <c r="I663" s="119" t="e">
        <f>#N/A</f>
        <v>#N/A</v>
      </c>
      <c r="J663" s="119" t="e">
        <f>#N/A</f>
        <v>#N/A</v>
      </c>
      <c r="K663" s="118"/>
    </row>
    <row r="664" spans="1:11" ht="13.8" hidden="1" x14ac:dyDescent="0.25">
      <c r="A664" s="234"/>
      <c r="B664" s="236"/>
      <c r="C664" s="216" t="s">
        <v>95</v>
      </c>
      <c r="D664" s="118"/>
      <c r="E664" s="118"/>
      <c r="F664" s="118"/>
      <c r="G664" s="118"/>
      <c r="H664" s="119"/>
      <c r="I664" s="119"/>
      <c r="J664" s="119"/>
      <c r="K664" s="118"/>
    </row>
    <row r="665" spans="1:11" ht="27.6" hidden="1" x14ac:dyDescent="0.25">
      <c r="A665" s="234"/>
      <c r="B665" s="236"/>
      <c r="C665" s="216" t="s">
        <v>96</v>
      </c>
      <c r="D665" s="118">
        <f>D512/D563</f>
        <v>1.040280551361356</v>
      </c>
      <c r="E665" s="118">
        <f>E512/E563</f>
        <v>1.0402909336941812</v>
      </c>
      <c r="F665" s="118">
        <f>F512/F563</f>
        <v>1.0402896108354398</v>
      </c>
      <c r="G665" s="118"/>
      <c r="H665" s="119">
        <f>H512/H563</f>
        <v>1.0403035413153456</v>
      </c>
      <c r="I665" s="119">
        <f>I512/I563</f>
        <v>1.040289468281667</v>
      </c>
      <c r="J665" s="119">
        <f>J512/J563</f>
        <v>1.0402778447735275</v>
      </c>
      <c r="K665" s="118"/>
    </row>
    <row r="666" spans="1:11" ht="13.8" hidden="1" x14ac:dyDescent="0.25">
      <c r="A666" s="234"/>
      <c r="B666" s="236"/>
      <c r="C666" s="216" t="s">
        <v>97</v>
      </c>
      <c r="D666" s="118"/>
      <c r="E666" s="118"/>
      <c r="F666" s="118"/>
      <c r="G666" s="118"/>
      <c r="H666" s="119"/>
      <c r="I666" s="119"/>
      <c r="J666" s="119"/>
      <c r="K666" s="118"/>
    </row>
    <row r="667" spans="1:11" ht="27.6" hidden="1" x14ac:dyDescent="0.25">
      <c r="A667" s="234"/>
      <c r="B667" s="236"/>
      <c r="C667" s="216" t="s">
        <v>98</v>
      </c>
      <c r="D667" s="118" t="e">
        <f>#N/A</f>
        <v>#N/A</v>
      </c>
      <c r="E667" s="118" t="e">
        <f>#N/A</f>
        <v>#N/A</v>
      </c>
      <c r="F667" s="118" t="e">
        <f>#N/A</f>
        <v>#N/A</v>
      </c>
      <c r="G667" s="118"/>
      <c r="H667" s="119" t="e">
        <f>#N/A</f>
        <v>#N/A</v>
      </c>
      <c r="I667" s="119" t="e">
        <f>#N/A</f>
        <v>#N/A</v>
      </c>
      <c r="J667" s="119" t="e">
        <f>#N/A</f>
        <v>#N/A</v>
      </c>
      <c r="K667" s="118"/>
    </row>
    <row r="668" spans="1:11" ht="27.6" hidden="1" x14ac:dyDescent="0.25">
      <c r="A668" s="234"/>
      <c r="B668" s="236"/>
      <c r="C668" s="216" t="s">
        <v>99</v>
      </c>
      <c r="D668" s="118" t="e">
        <f>#N/A</f>
        <v>#N/A</v>
      </c>
      <c r="E668" s="118" t="e">
        <f>#N/A</f>
        <v>#N/A</v>
      </c>
      <c r="F668" s="118" t="e">
        <f>#N/A</f>
        <v>#N/A</v>
      </c>
      <c r="G668" s="118"/>
      <c r="H668" s="119" t="e">
        <f>#N/A</f>
        <v>#N/A</v>
      </c>
      <c r="I668" s="119" t="e">
        <f>#N/A</f>
        <v>#N/A</v>
      </c>
      <c r="J668" s="119" t="e">
        <f>#N/A</f>
        <v>#N/A</v>
      </c>
      <c r="K668" s="118"/>
    </row>
    <row r="669" spans="1:11" ht="13.95" hidden="1" customHeight="1" x14ac:dyDescent="0.25">
      <c r="A669" s="234"/>
      <c r="B669" s="236" t="s">
        <v>102</v>
      </c>
      <c r="C669" s="216" t="s">
        <v>91</v>
      </c>
      <c r="D669" s="118">
        <f>D516/D567</f>
        <v>1.040280551361356</v>
      </c>
      <c r="E669" s="118">
        <f>E516/E567</f>
        <v>1.0402909336941812</v>
      </c>
      <c r="F669" s="118"/>
      <c r="G669" s="118"/>
      <c r="H669" s="119">
        <f>H516/H567</f>
        <v>1.0403035413153456</v>
      </c>
      <c r="I669" s="119">
        <f>I516/I567</f>
        <v>1.040289468281667</v>
      </c>
      <c r="J669" s="119"/>
      <c r="K669" s="118"/>
    </row>
    <row r="670" spans="1:11" ht="13.8" hidden="1" x14ac:dyDescent="0.25">
      <c r="A670" s="234"/>
      <c r="B670" s="236"/>
      <c r="C670" s="216" t="s">
        <v>92</v>
      </c>
      <c r="D670" s="118"/>
      <c r="E670" s="118"/>
      <c r="F670" s="118"/>
      <c r="G670" s="118"/>
      <c r="H670" s="119"/>
      <c r="I670" s="119"/>
      <c r="J670" s="119"/>
      <c r="K670" s="118"/>
    </row>
    <row r="671" spans="1:11" ht="13.8" hidden="1" x14ac:dyDescent="0.25">
      <c r="A671" s="234"/>
      <c r="B671" s="236"/>
      <c r="C671" s="216" t="s">
        <v>93</v>
      </c>
      <c r="D671" s="118">
        <f>D518/D569</f>
        <v>1.0402600872895698</v>
      </c>
      <c r="E671" s="118">
        <f>E518/E569</f>
        <v>1.04027593033687</v>
      </c>
      <c r="F671" s="118"/>
      <c r="G671" s="118"/>
      <c r="H671" s="119">
        <f>H518/H569</f>
        <v>1.040273837424448</v>
      </c>
      <c r="I671" s="119">
        <f>I518/I569</f>
        <v>1.0402665665477755</v>
      </c>
      <c r="J671" s="119"/>
      <c r="K671" s="118"/>
    </row>
    <row r="672" spans="1:11" ht="13.8" hidden="1" x14ac:dyDescent="0.25">
      <c r="A672" s="234"/>
      <c r="B672" s="236"/>
      <c r="C672" s="216" t="s">
        <v>94</v>
      </c>
      <c r="D672" s="118"/>
      <c r="E672" s="118"/>
      <c r="F672" s="118"/>
      <c r="G672" s="118"/>
      <c r="H672" s="119"/>
      <c r="I672" s="119"/>
      <c r="J672" s="119"/>
      <c r="K672" s="118"/>
    </row>
    <row r="673" spans="1:11" ht="13.8" hidden="1" x14ac:dyDescent="0.25">
      <c r="A673" s="234"/>
      <c r="B673" s="236"/>
      <c r="C673" s="216" t="s">
        <v>95</v>
      </c>
      <c r="D673" s="118"/>
      <c r="E673" s="118"/>
      <c r="F673" s="118"/>
      <c r="G673" s="118"/>
      <c r="H673" s="119"/>
      <c r="I673" s="119"/>
      <c r="J673" s="119"/>
      <c r="K673" s="118"/>
    </row>
    <row r="674" spans="1:11" ht="27.6" hidden="1" x14ac:dyDescent="0.25">
      <c r="A674" s="234"/>
      <c r="B674" s="236"/>
      <c r="C674" s="216" t="s">
        <v>96</v>
      </c>
      <c r="D674" s="118">
        <f>D521/D572</f>
        <v>1.040280551361356</v>
      </c>
      <c r="E674" s="118">
        <f>E521/E572</f>
        <v>1.0402909336941812</v>
      </c>
      <c r="F674" s="118"/>
      <c r="G674" s="118"/>
      <c r="H674" s="119">
        <f>H521/H572</f>
        <v>1.0403035413153456</v>
      </c>
      <c r="I674" s="119">
        <f>I521/I572</f>
        <v>1.040289468281667</v>
      </c>
      <c r="J674" s="119"/>
      <c r="K674" s="118"/>
    </row>
    <row r="675" spans="1:11" ht="13.8" hidden="1" x14ac:dyDescent="0.25">
      <c r="A675" s="234"/>
      <c r="B675" s="236"/>
      <c r="C675" s="216" t="s">
        <v>97</v>
      </c>
      <c r="D675" s="118"/>
      <c r="E675" s="118"/>
      <c r="F675" s="118"/>
      <c r="G675" s="118"/>
      <c r="H675" s="119"/>
      <c r="I675" s="119"/>
      <c r="J675" s="119"/>
      <c r="K675" s="118"/>
    </row>
    <row r="676" spans="1:11" ht="27.6" hidden="1" x14ac:dyDescent="0.25">
      <c r="A676" s="234"/>
      <c r="B676" s="236"/>
      <c r="C676" s="216" t="s">
        <v>98</v>
      </c>
      <c r="D676" s="118">
        <f>D523/D574</f>
        <v>1.040280551361356</v>
      </c>
      <c r="E676" s="118">
        <f>E523/E574</f>
        <v>1.0402909336941812</v>
      </c>
      <c r="F676" s="118"/>
      <c r="G676" s="118"/>
      <c r="H676" s="119">
        <f>H523/H574</f>
        <v>1.0403035413153456</v>
      </c>
      <c r="I676" s="119">
        <f>I523/I574</f>
        <v>1.040289468281667</v>
      </c>
      <c r="J676" s="119"/>
      <c r="K676" s="118"/>
    </row>
    <row r="677" spans="1:11" ht="27.6" hidden="1" x14ac:dyDescent="0.25">
      <c r="A677" s="234"/>
      <c r="B677" s="236"/>
      <c r="C677" s="216" t="s">
        <v>99</v>
      </c>
      <c r="D677" s="118">
        <f>D524/D575</f>
        <v>1.040280551361356</v>
      </c>
      <c r="E677" s="118">
        <f>E524/E575</f>
        <v>1.0402909336941812</v>
      </c>
      <c r="F677" s="118"/>
      <c r="G677" s="118"/>
      <c r="H677" s="119">
        <f>H524/H575</f>
        <v>1.0403035413153456</v>
      </c>
      <c r="I677" s="119">
        <f>I524/I575</f>
        <v>1.040289468281667</v>
      </c>
      <c r="J677" s="119"/>
      <c r="K677" s="118"/>
    </row>
  </sheetData>
  <sheetProtection selectLockedCells="1" selectUnlockedCells="1"/>
  <mergeCells count="276">
    <mergeCell ref="A627:A677"/>
    <mergeCell ref="B627:C627"/>
    <mergeCell ref="B628:C628"/>
    <mergeCell ref="B629:C629"/>
    <mergeCell ref="B630:C630"/>
    <mergeCell ref="B631:C631"/>
    <mergeCell ref="B660:B668"/>
    <mergeCell ref="B669:B677"/>
    <mergeCell ref="B638:C638"/>
    <mergeCell ref="B639:C639"/>
    <mergeCell ref="B640:C640"/>
    <mergeCell ref="B641:C641"/>
    <mergeCell ref="B642:B650"/>
    <mergeCell ref="B651:B659"/>
    <mergeCell ref="B632:C632"/>
    <mergeCell ref="B633:C633"/>
    <mergeCell ref="B634:C634"/>
    <mergeCell ref="B635:C635"/>
    <mergeCell ref="B636:C636"/>
    <mergeCell ref="B637:C637"/>
    <mergeCell ref="B585:C585"/>
    <mergeCell ref="B586:C586"/>
    <mergeCell ref="B587:C587"/>
    <mergeCell ref="B588:C588"/>
    <mergeCell ref="B589:C589"/>
    <mergeCell ref="B590:C590"/>
    <mergeCell ref="A576:A626"/>
    <mergeCell ref="B576:C576"/>
    <mergeCell ref="B577:C577"/>
    <mergeCell ref="B578:C578"/>
    <mergeCell ref="B579:C579"/>
    <mergeCell ref="B580:C580"/>
    <mergeCell ref="B581:C581"/>
    <mergeCell ref="B582:C582"/>
    <mergeCell ref="B583:C583"/>
    <mergeCell ref="B584:C584"/>
    <mergeCell ref="B591:B599"/>
    <mergeCell ref="B600:B608"/>
    <mergeCell ref="B609:B617"/>
    <mergeCell ref="B618:B626"/>
    <mergeCell ref="A525:A575"/>
    <mergeCell ref="B525:C525"/>
    <mergeCell ref="B526:C526"/>
    <mergeCell ref="B527:C527"/>
    <mergeCell ref="B528:C528"/>
    <mergeCell ref="B529:C529"/>
    <mergeCell ref="B530:C530"/>
    <mergeCell ref="B531:C531"/>
    <mergeCell ref="B538:C538"/>
    <mergeCell ref="B539:C539"/>
    <mergeCell ref="B540:B548"/>
    <mergeCell ref="B549:B557"/>
    <mergeCell ref="B558:B566"/>
    <mergeCell ref="B567:B575"/>
    <mergeCell ref="B532:C532"/>
    <mergeCell ref="B533:C533"/>
    <mergeCell ref="B534:C534"/>
    <mergeCell ref="B535:C535"/>
    <mergeCell ref="B536:C536"/>
    <mergeCell ref="B537:C537"/>
    <mergeCell ref="A474:A524"/>
    <mergeCell ref="B474:C474"/>
    <mergeCell ref="B475:C475"/>
    <mergeCell ref="B476:C476"/>
    <mergeCell ref="B477:C477"/>
    <mergeCell ref="B478:C478"/>
    <mergeCell ref="B485:C485"/>
    <mergeCell ref="B486:C486"/>
    <mergeCell ref="B487:C487"/>
    <mergeCell ref="B488:C488"/>
    <mergeCell ref="B489:B497"/>
    <mergeCell ref="B498:B506"/>
    <mergeCell ref="B479:C479"/>
    <mergeCell ref="B480:C480"/>
    <mergeCell ref="B481:C481"/>
    <mergeCell ref="B482:C482"/>
    <mergeCell ref="B483:C483"/>
    <mergeCell ref="B484:C484"/>
    <mergeCell ref="B507:B515"/>
    <mergeCell ref="B516:B524"/>
    <mergeCell ref="B432:C432"/>
    <mergeCell ref="B433:C433"/>
    <mergeCell ref="B434:C434"/>
    <mergeCell ref="B435:C435"/>
    <mergeCell ref="B436:C436"/>
    <mergeCell ref="B437:C437"/>
    <mergeCell ref="A423:A473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8:B446"/>
    <mergeCell ref="B447:B455"/>
    <mergeCell ref="B456:B464"/>
    <mergeCell ref="B465:B473"/>
    <mergeCell ref="A421:C421"/>
    <mergeCell ref="A422:C422"/>
    <mergeCell ref="B379:C379"/>
    <mergeCell ref="B380:C380"/>
    <mergeCell ref="B381:C381"/>
    <mergeCell ref="B382:C382"/>
    <mergeCell ref="B383:B391"/>
    <mergeCell ref="B392:B400"/>
    <mergeCell ref="A368:A418"/>
    <mergeCell ref="B373:C373"/>
    <mergeCell ref="B374:C374"/>
    <mergeCell ref="B375:C375"/>
    <mergeCell ref="B376:C376"/>
    <mergeCell ref="B377:C377"/>
    <mergeCell ref="B378:C378"/>
    <mergeCell ref="B368:C368"/>
    <mergeCell ref="B369:C369"/>
    <mergeCell ref="B370:C370"/>
    <mergeCell ref="B371:C371"/>
    <mergeCell ref="B372:C372"/>
    <mergeCell ref="B401:B409"/>
    <mergeCell ref="B410:B418"/>
    <mergeCell ref="A419:C419"/>
    <mergeCell ref="A420:C420"/>
    <mergeCell ref="B326:C326"/>
    <mergeCell ref="B327:C327"/>
    <mergeCell ref="B328:C328"/>
    <mergeCell ref="B329:C329"/>
    <mergeCell ref="B330:C330"/>
    <mergeCell ref="B331:C331"/>
    <mergeCell ref="A317:A367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32:B340"/>
    <mergeCell ref="B341:B349"/>
    <mergeCell ref="B350:B358"/>
    <mergeCell ref="B359:B367"/>
    <mergeCell ref="A264:C264"/>
    <mergeCell ref="A265:C265"/>
    <mergeCell ref="A266:A316"/>
    <mergeCell ref="B266:C266"/>
    <mergeCell ref="B267:C267"/>
    <mergeCell ref="B268:C268"/>
    <mergeCell ref="B269:C269"/>
    <mergeCell ref="B270:C270"/>
    <mergeCell ref="B271:C271"/>
    <mergeCell ref="B272:C272"/>
    <mergeCell ref="B279:C279"/>
    <mergeCell ref="B280:C280"/>
    <mergeCell ref="B281:B289"/>
    <mergeCell ref="B290:B298"/>
    <mergeCell ref="B299:B307"/>
    <mergeCell ref="B308:B316"/>
    <mergeCell ref="B273:C273"/>
    <mergeCell ref="B274:C274"/>
    <mergeCell ref="B275:C275"/>
    <mergeCell ref="B276:C276"/>
    <mergeCell ref="B277:C277"/>
    <mergeCell ref="B278:C278"/>
    <mergeCell ref="B226:B234"/>
    <mergeCell ref="B235:B243"/>
    <mergeCell ref="B244:B252"/>
    <mergeCell ref="B253:B261"/>
    <mergeCell ref="A262:C262"/>
    <mergeCell ref="A263:C263"/>
    <mergeCell ref="A211:A261"/>
    <mergeCell ref="B211:C211"/>
    <mergeCell ref="B212:C212"/>
    <mergeCell ref="B213:C213"/>
    <mergeCell ref="B220:C220"/>
    <mergeCell ref="B221:C221"/>
    <mergeCell ref="B222:C222"/>
    <mergeCell ref="B223:C223"/>
    <mergeCell ref="B224:C224"/>
    <mergeCell ref="B225:C225"/>
    <mergeCell ref="B214:C214"/>
    <mergeCell ref="B215:C215"/>
    <mergeCell ref="B216:C216"/>
    <mergeCell ref="B217:C217"/>
    <mergeCell ref="B218:C218"/>
    <mergeCell ref="B219:C219"/>
    <mergeCell ref="A160:A210"/>
    <mergeCell ref="B160:C160"/>
    <mergeCell ref="B161:C161"/>
    <mergeCell ref="B162:C162"/>
    <mergeCell ref="B163:C163"/>
    <mergeCell ref="B164:C164"/>
    <mergeCell ref="B165:C165"/>
    <mergeCell ref="B166:C166"/>
    <mergeCell ref="B173:C173"/>
    <mergeCell ref="B174:C174"/>
    <mergeCell ref="B175:B183"/>
    <mergeCell ref="B184:B192"/>
    <mergeCell ref="B193:B201"/>
    <mergeCell ref="B202:B210"/>
    <mergeCell ref="B167:C167"/>
    <mergeCell ref="B168:C168"/>
    <mergeCell ref="B169:C169"/>
    <mergeCell ref="B170:C170"/>
    <mergeCell ref="B171:C171"/>
    <mergeCell ref="B172:C172"/>
    <mergeCell ref="A108:C108"/>
    <mergeCell ref="A109:A159"/>
    <mergeCell ref="B109:C109"/>
    <mergeCell ref="B110:C110"/>
    <mergeCell ref="B111:C111"/>
    <mergeCell ref="B112:C112"/>
    <mergeCell ref="B113:C113"/>
    <mergeCell ref="B120:C120"/>
    <mergeCell ref="B121:C121"/>
    <mergeCell ref="B122:C122"/>
    <mergeCell ref="B123:C123"/>
    <mergeCell ref="B124:B132"/>
    <mergeCell ref="B133:B141"/>
    <mergeCell ref="B114:C114"/>
    <mergeCell ref="B115:C115"/>
    <mergeCell ref="B116:C116"/>
    <mergeCell ref="B117:C117"/>
    <mergeCell ref="B118:C118"/>
    <mergeCell ref="B119:C119"/>
    <mergeCell ref="B142:B150"/>
    <mergeCell ref="B151:B159"/>
    <mergeCell ref="A56:C56"/>
    <mergeCell ref="A57:A107"/>
    <mergeCell ref="B57:C57"/>
    <mergeCell ref="B58:C58"/>
    <mergeCell ref="B59:C59"/>
    <mergeCell ref="B60:C60"/>
    <mergeCell ref="B67:C67"/>
    <mergeCell ref="B68:C68"/>
    <mergeCell ref="B69:C69"/>
    <mergeCell ref="B70:C70"/>
    <mergeCell ref="B71:C71"/>
    <mergeCell ref="B72:B80"/>
    <mergeCell ref="B61:C61"/>
    <mergeCell ref="B62:C62"/>
    <mergeCell ref="B63:C63"/>
    <mergeCell ref="B64:C64"/>
    <mergeCell ref="B65:C65"/>
    <mergeCell ref="B66:C66"/>
    <mergeCell ref="B81:B89"/>
    <mergeCell ref="B90:B98"/>
    <mergeCell ref="B99:B107"/>
    <mergeCell ref="B17:C17"/>
    <mergeCell ref="B18:C18"/>
    <mergeCell ref="B19:C19"/>
    <mergeCell ref="A5:A55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20:B28"/>
    <mergeCell ref="B29:B37"/>
    <mergeCell ref="B38:B46"/>
    <mergeCell ref="B47:B55"/>
    <mergeCell ref="D1:F1"/>
    <mergeCell ref="A2:C2"/>
    <mergeCell ref="D2:G2"/>
    <mergeCell ref="H2:K2"/>
    <mergeCell ref="A3:C3"/>
    <mergeCell ref="A4:C4"/>
    <mergeCell ref="B14:C14"/>
    <mergeCell ref="B15:C15"/>
    <mergeCell ref="B16:C16"/>
  </mergeCells>
  <pageMargins left="0.23622047244094491" right="0.23622047244094491" top="0.74803149606299213" bottom="0.74803149606299213" header="0.31496062992125984" footer="0.31496062992125984"/>
  <pageSetup paperSize="9" scale="54" firstPageNumber="0" fitToHeight="0" orientation="portrait" horizontalDpi="300" verticalDpi="300" r:id="rId1"/>
  <headerFooter alignWithMargins="0">
    <oddHeader>&amp;RРасчеты на реализацию общего образования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9"/>
  </sheetPr>
  <dimension ref="A1:IB58"/>
  <sheetViews>
    <sheetView zoomScale="75" zoomScaleNormal="75" zoomScalePageLayoutView="60" workbookViewId="0">
      <selection activeCell="A47" sqref="A47"/>
    </sheetView>
  </sheetViews>
  <sheetFormatPr defaultColWidth="8.88671875" defaultRowHeight="13.2" x14ac:dyDescent="0.25"/>
  <cols>
    <col min="1" max="2" width="9.33203125" style="207" customWidth="1"/>
    <col min="3" max="3" width="10.5546875" style="207" customWidth="1"/>
    <col min="4" max="4" width="8" style="207" customWidth="1"/>
    <col min="5" max="5" width="8.44140625" style="207" customWidth="1"/>
    <col min="6" max="6" width="7" style="207" customWidth="1"/>
    <col min="7" max="7" width="7.33203125" style="207" customWidth="1"/>
    <col min="8" max="8" width="9.33203125" style="207" customWidth="1"/>
    <col min="9" max="9" width="7.88671875" style="207" customWidth="1"/>
    <col min="10" max="10" width="10" style="207" customWidth="1"/>
    <col min="11" max="11" width="11.109375" style="207" customWidth="1"/>
    <col min="12" max="12" width="10.6640625" style="207" customWidth="1"/>
    <col min="13" max="13" width="7.88671875" style="207" customWidth="1"/>
    <col min="14" max="14" width="9.33203125" style="207" customWidth="1"/>
    <col min="15" max="15" width="7" style="207" customWidth="1"/>
    <col min="16" max="16" width="7.44140625" style="207" customWidth="1"/>
    <col min="17" max="17" width="6.6640625" style="207" customWidth="1"/>
    <col min="18" max="18" width="7.6640625" style="207" customWidth="1"/>
    <col min="19" max="19" width="7" style="207" customWidth="1"/>
    <col min="20" max="20" width="6.44140625" style="207" customWidth="1"/>
    <col min="21" max="21" width="8.88671875" style="207" customWidth="1"/>
    <col min="22" max="22" width="10.88671875" style="207" customWidth="1"/>
    <col min="23" max="23" width="12" style="207" customWidth="1"/>
    <col min="24" max="25" width="9.33203125" style="207" customWidth="1"/>
    <col min="26" max="26" width="9.5546875" style="207" customWidth="1"/>
    <col min="27" max="27" width="7.5546875" style="207" customWidth="1"/>
    <col min="28" max="28" width="8.33203125" style="207" customWidth="1"/>
    <col min="29" max="29" width="10.44140625" style="207" customWidth="1"/>
    <col min="30" max="30" width="6.5546875" style="207" customWidth="1"/>
    <col min="31" max="31" width="8.6640625" style="207" customWidth="1"/>
    <col min="32" max="32" width="8.88671875" style="207" customWidth="1"/>
    <col min="33" max="33" width="9.44140625" style="207" customWidth="1"/>
    <col min="34" max="36" width="9.33203125" style="207" customWidth="1"/>
    <col min="37" max="37" width="9.5546875" style="207" customWidth="1"/>
    <col min="38" max="38" width="7.88671875" style="207" customWidth="1"/>
    <col min="39" max="39" width="8.33203125" style="207" customWidth="1"/>
    <col min="40" max="40" width="6.6640625" style="207" customWidth="1"/>
    <col min="41" max="41" width="5" style="207" customWidth="1"/>
    <col min="42" max="42" width="6.5546875" style="207" customWidth="1"/>
    <col min="43" max="43" width="8.88671875" style="207" customWidth="1"/>
    <col min="44" max="44" width="9.44140625" style="207" customWidth="1"/>
    <col min="45" max="47" width="9.33203125" style="207" customWidth="1"/>
    <col min="48" max="48" width="9.5546875" style="207" customWidth="1"/>
    <col min="49" max="49" width="8.109375" style="207" customWidth="1"/>
    <col min="50" max="50" width="8.33203125" style="207" customWidth="1"/>
    <col min="51" max="51" width="7" style="207" customWidth="1"/>
    <col min="52" max="52" width="5" style="207" customWidth="1"/>
    <col min="53" max="53" width="7.44140625" style="207" customWidth="1"/>
    <col min="54" max="54" width="8.88671875" style="207" customWidth="1"/>
    <col min="55" max="55" width="11" style="207" customWidth="1"/>
    <col min="56" max="58" width="9.33203125" style="207" customWidth="1"/>
    <col min="59" max="59" width="9.5546875" style="207" customWidth="1"/>
    <col min="60" max="60" width="7.88671875" style="207" customWidth="1"/>
    <col min="61" max="61" width="8.33203125" style="207" customWidth="1"/>
    <col min="62" max="62" width="8.6640625" style="207" customWidth="1"/>
    <col min="63" max="63" width="5" style="207" customWidth="1"/>
    <col min="64" max="64" width="8" style="207" customWidth="1"/>
    <col min="65" max="65" width="8.88671875" style="207" customWidth="1"/>
    <col min="66" max="66" width="12.88671875" style="207" customWidth="1"/>
    <col min="67" max="69" width="9.33203125" style="207" customWidth="1"/>
    <col min="70" max="70" width="9.5546875" style="207" customWidth="1"/>
    <col min="71" max="71" width="10.5546875" style="207" customWidth="1"/>
    <col min="72" max="72" width="8.33203125" style="207" customWidth="1"/>
    <col min="73" max="73" width="8" style="207" customWidth="1"/>
    <col min="74" max="74" width="5" style="207" customWidth="1"/>
    <col min="75" max="75" width="11.109375" style="207" customWidth="1"/>
    <col min="76" max="76" width="8.88671875" style="207" customWidth="1"/>
    <col min="77" max="77" width="9.44140625" style="207" customWidth="1"/>
    <col min="78" max="80" width="9.33203125" style="207" customWidth="1"/>
    <col min="81" max="81" width="5.88671875" style="207" customWidth="1"/>
    <col min="82" max="82" width="9.109375" style="207" customWidth="1"/>
    <col min="83" max="83" width="8.33203125" style="207" customWidth="1"/>
    <col min="84" max="84" width="7.6640625" style="207" customWidth="1"/>
    <col min="85" max="85" width="7.5546875" style="207" customWidth="1"/>
    <col min="86" max="86" width="7.6640625" style="207" customWidth="1"/>
    <col min="87" max="87" width="8.88671875" style="207" customWidth="1"/>
    <col min="88" max="88" width="7" style="207" customWidth="1"/>
    <col min="89" max="91" width="9.33203125" style="207" customWidth="1"/>
    <col min="92" max="92" width="9.5546875" style="207" customWidth="1"/>
    <col min="93" max="93" width="8.109375" style="207" customWidth="1"/>
    <col min="94" max="94" width="8.33203125" style="207" customWidth="1"/>
    <col min="95" max="95" width="8" style="207" customWidth="1"/>
    <col min="96" max="96" width="7.5546875" style="207" customWidth="1"/>
    <col min="97" max="97" width="11.109375" style="207" customWidth="1"/>
    <col min="98" max="98" width="8.88671875" style="207" customWidth="1"/>
    <col min="99" max="99" width="9.44140625" style="207" customWidth="1"/>
    <col min="100" max="102" width="9.33203125" style="207" customWidth="1"/>
    <col min="103" max="103" width="7.5546875" style="207" customWidth="1"/>
    <col min="104" max="104" width="8.88671875" style="207" customWidth="1"/>
    <col min="105" max="105" width="8.33203125" style="207" customWidth="1"/>
    <col min="106" max="106" width="7" style="207" customWidth="1"/>
    <col min="107" max="107" width="5" style="207" customWidth="1"/>
    <col min="108" max="108" width="8.33203125" style="207" customWidth="1"/>
    <col min="109" max="109" width="8.88671875" style="207" customWidth="1"/>
    <col min="110" max="110" width="9.44140625" style="207" customWidth="1"/>
    <col min="111" max="113" width="9.33203125" style="207" customWidth="1"/>
    <col min="114" max="114" width="9.5546875" style="207" customWidth="1"/>
    <col min="115" max="115" width="7.33203125" style="207" customWidth="1"/>
    <col min="116" max="116" width="8.33203125" style="207" customWidth="1"/>
    <col min="117" max="117" width="10.44140625" style="207" customWidth="1"/>
    <col min="118" max="118" width="5" style="207" customWidth="1"/>
    <col min="119" max="119" width="11.109375" style="207" customWidth="1"/>
    <col min="120" max="120" width="8.88671875" style="207" customWidth="1"/>
    <col min="121" max="121" width="9.44140625" style="207" customWidth="1"/>
    <col min="122" max="124" width="9.33203125" style="207" customWidth="1"/>
    <col min="125" max="125" width="9.5546875" style="207" customWidth="1"/>
    <col min="126" max="126" width="8" style="207" customWidth="1"/>
    <col min="127" max="127" width="8.33203125" style="207" customWidth="1"/>
    <col min="128" max="128" width="8.5546875" style="207" customWidth="1"/>
    <col min="129" max="129" width="5" style="207" customWidth="1"/>
    <col min="130" max="130" width="7.44140625" style="207" customWidth="1"/>
    <col min="131" max="131" width="8.88671875" style="207" customWidth="1"/>
    <col min="132" max="132" width="9.44140625" style="207" customWidth="1"/>
    <col min="133" max="134" width="9.33203125" style="188" customWidth="1"/>
    <col min="135" max="135" width="10.5546875" style="188" customWidth="1"/>
    <col min="136" max="136" width="9.5546875" style="188" customWidth="1"/>
    <col min="137" max="137" width="9.88671875" style="188" customWidth="1"/>
    <col min="138" max="138" width="8.33203125" style="188" customWidth="1"/>
    <col min="139" max="139" width="10.44140625" style="188" customWidth="1"/>
    <col min="140" max="140" width="5" style="188" customWidth="1"/>
    <col min="141" max="141" width="10" style="188" customWidth="1"/>
    <col min="142" max="142" width="8.88671875" style="188" customWidth="1"/>
    <col min="143" max="143" width="11.109375" style="188" customWidth="1"/>
    <col min="144" max="146" width="9.33203125" style="207" customWidth="1"/>
    <col min="147" max="147" width="6.88671875" style="207" customWidth="1"/>
    <col min="148" max="148" width="8.5546875" style="207" customWidth="1"/>
    <col min="149" max="150" width="8.33203125" style="207" customWidth="1"/>
    <col min="151" max="151" width="5" style="207" customWidth="1"/>
    <col min="152" max="152" width="6.5546875" style="207" customWidth="1"/>
    <col min="153" max="153" width="8.88671875" style="207" customWidth="1"/>
    <col min="154" max="154" width="6.33203125" style="207" customWidth="1"/>
    <col min="155" max="157" width="9.33203125" style="207" customWidth="1"/>
    <col min="158" max="159" width="8" style="207" customWidth="1"/>
    <col min="160" max="160" width="8.33203125" style="207" customWidth="1"/>
    <col min="161" max="161" width="6" style="207" customWidth="1"/>
    <col min="162" max="162" width="5" style="207" customWidth="1"/>
    <col min="163" max="163" width="7.6640625" style="207" customWidth="1"/>
    <col min="164" max="164" width="8.88671875" style="207" customWidth="1"/>
    <col min="165" max="165" width="9.44140625" style="207" customWidth="1"/>
    <col min="166" max="176" width="8.88671875" style="207" customWidth="1"/>
    <col min="177" max="179" width="9.33203125" style="207" customWidth="1"/>
    <col min="180" max="180" width="8.5546875" style="207" customWidth="1"/>
    <col min="181" max="181" width="8.88671875" style="207" customWidth="1"/>
    <col min="182" max="182" width="8.33203125" style="207" customWidth="1"/>
    <col min="183" max="183" width="6.5546875" style="207" customWidth="1"/>
    <col min="184" max="184" width="5" style="207" customWidth="1"/>
    <col min="185" max="185" width="11.109375" style="207" customWidth="1"/>
    <col min="186" max="186" width="8.88671875" style="207" customWidth="1"/>
    <col min="187" max="187" width="9.44140625" style="207" customWidth="1"/>
    <col min="188" max="189" width="9.33203125" style="207" customWidth="1"/>
    <col min="190" max="190" width="10.5546875" style="207" customWidth="1"/>
    <col min="191" max="191" width="6.109375" style="207" customWidth="1"/>
    <col min="192" max="192" width="7.33203125" style="207" customWidth="1"/>
    <col min="193" max="193" width="8.33203125" style="207" customWidth="1"/>
    <col min="194" max="194" width="10.44140625" style="207" customWidth="1"/>
    <col min="195" max="195" width="7.44140625" style="207" customWidth="1"/>
    <col min="196" max="196" width="6.5546875" style="207" customWidth="1"/>
    <col min="197" max="197" width="8.88671875" style="207" customWidth="1"/>
    <col min="198" max="198" width="10.88671875" style="207" customWidth="1"/>
    <col min="199" max="201" width="9.33203125" style="207" customWidth="1"/>
    <col min="202" max="202" width="9.5546875" style="207" customWidth="1"/>
    <col min="203" max="203" width="10" style="207" customWidth="1"/>
    <col min="204" max="204" width="8.33203125" style="207" customWidth="1"/>
    <col min="205" max="205" width="10.44140625" style="207" customWidth="1"/>
    <col min="206" max="206" width="5" style="207" customWidth="1"/>
    <col min="207" max="207" width="11.109375" style="207" customWidth="1"/>
    <col min="208" max="208" width="8.88671875" style="207" customWidth="1"/>
    <col min="209" max="209" width="9.44140625" style="207" customWidth="1"/>
    <col min="210" max="16384" width="8.88671875" style="207"/>
  </cols>
  <sheetData>
    <row r="1" spans="1:236" s="208" customFormat="1" ht="54" customHeight="1" x14ac:dyDescent="0.3">
      <c r="A1" s="240" t="s">
        <v>129</v>
      </c>
      <c r="B1" s="241"/>
      <c r="C1" s="241"/>
      <c r="D1" s="241"/>
      <c r="E1" s="241"/>
      <c r="F1" s="241"/>
      <c r="G1" s="241"/>
      <c r="H1" s="241"/>
      <c r="I1" s="241"/>
      <c r="J1" s="241"/>
      <c r="K1" s="242"/>
      <c r="L1" s="243" t="s">
        <v>148</v>
      </c>
      <c r="M1" s="243"/>
      <c r="N1" s="243"/>
      <c r="O1" s="243"/>
      <c r="P1" s="243"/>
      <c r="Q1" s="243" t="s">
        <v>149</v>
      </c>
      <c r="R1" s="243"/>
      <c r="S1" s="243"/>
      <c r="T1" s="243"/>
      <c r="U1" s="243"/>
      <c r="V1" s="243"/>
      <c r="W1" s="243" t="s">
        <v>148</v>
      </c>
      <c r="X1" s="243"/>
      <c r="Y1" s="243"/>
      <c r="Z1" s="243"/>
      <c r="AA1" s="243"/>
      <c r="AB1" s="244" t="s">
        <v>150</v>
      </c>
      <c r="AC1" s="244"/>
      <c r="AD1" s="244"/>
      <c r="AE1" s="244"/>
      <c r="AF1" s="244"/>
      <c r="AG1" s="244"/>
      <c r="AH1" s="243" t="s">
        <v>148</v>
      </c>
      <c r="AI1" s="243"/>
      <c r="AJ1" s="243"/>
      <c r="AK1" s="243"/>
      <c r="AL1" s="243"/>
      <c r="AM1" s="244" t="s">
        <v>151</v>
      </c>
      <c r="AN1" s="244"/>
      <c r="AO1" s="244"/>
      <c r="AP1" s="244"/>
      <c r="AQ1" s="244"/>
      <c r="AR1" s="244"/>
      <c r="AS1" s="243" t="s">
        <v>148</v>
      </c>
      <c r="AT1" s="243"/>
      <c r="AU1" s="243"/>
      <c r="AV1" s="243"/>
      <c r="AW1" s="243"/>
      <c r="AX1" s="244" t="s">
        <v>247</v>
      </c>
      <c r="AY1" s="244"/>
      <c r="AZ1" s="244"/>
      <c r="BA1" s="244"/>
      <c r="BB1" s="244"/>
      <c r="BC1" s="244"/>
      <c r="BD1" s="243" t="s">
        <v>148</v>
      </c>
      <c r="BE1" s="243"/>
      <c r="BF1" s="243"/>
      <c r="BG1" s="243"/>
      <c r="BH1" s="243"/>
      <c r="BI1" s="244" t="s">
        <v>233</v>
      </c>
      <c r="BJ1" s="244"/>
      <c r="BK1" s="244"/>
      <c r="BL1" s="244"/>
      <c r="BM1" s="244"/>
      <c r="BN1" s="244"/>
      <c r="BO1" s="243" t="s">
        <v>148</v>
      </c>
      <c r="BP1" s="243"/>
      <c r="BQ1" s="243"/>
      <c r="BR1" s="243"/>
      <c r="BS1" s="243"/>
      <c r="BT1" s="244" t="s">
        <v>234</v>
      </c>
      <c r="BU1" s="244"/>
      <c r="BV1" s="244"/>
      <c r="BW1" s="244"/>
      <c r="BX1" s="244"/>
      <c r="BY1" s="244"/>
      <c r="BZ1" s="243" t="s">
        <v>148</v>
      </c>
      <c r="CA1" s="243"/>
      <c r="CB1" s="243"/>
      <c r="CC1" s="243"/>
      <c r="CD1" s="243"/>
      <c r="CE1" s="243" t="s">
        <v>152</v>
      </c>
      <c r="CF1" s="243"/>
      <c r="CG1" s="243"/>
      <c r="CH1" s="243"/>
      <c r="CI1" s="243"/>
      <c r="CJ1" s="243"/>
      <c r="CK1" s="243" t="s">
        <v>148</v>
      </c>
      <c r="CL1" s="243"/>
      <c r="CM1" s="243"/>
      <c r="CN1" s="243"/>
      <c r="CO1" s="243"/>
      <c r="CP1" s="244" t="s">
        <v>248</v>
      </c>
      <c r="CQ1" s="244"/>
      <c r="CR1" s="244"/>
      <c r="CS1" s="244"/>
      <c r="CT1" s="244"/>
      <c r="CU1" s="244"/>
      <c r="CV1" s="243" t="s">
        <v>148</v>
      </c>
      <c r="CW1" s="243"/>
      <c r="CX1" s="243"/>
      <c r="CY1" s="243"/>
      <c r="CZ1" s="243"/>
      <c r="DA1" s="244" t="s">
        <v>153</v>
      </c>
      <c r="DB1" s="244"/>
      <c r="DC1" s="244"/>
      <c r="DD1" s="244"/>
      <c r="DE1" s="244"/>
      <c r="DF1" s="244"/>
      <c r="DG1" s="243" t="s">
        <v>148</v>
      </c>
      <c r="DH1" s="243"/>
      <c r="DI1" s="243"/>
      <c r="DJ1" s="243"/>
      <c r="DK1" s="243"/>
      <c r="DL1" s="244" t="s">
        <v>249</v>
      </c>
      <c r="DM1" s="244"/>
      <c r="DN1" s="244"/>
      <c r="DO1" s="244"/>
      <c r="DP1" s="244"/>
      <c r="DQ1" s="244"/>
      <c r="DR1" s="243" t="s">
        <v>148</v>
      </c>
      <c r="DS1" s="243"/>
      <c r="DT1" s="243"/>
      <c r="DU1" s="243"/>
      <c r="DV1" s="243"/>
      <c r="DW1" s="244" t="s">
        <v>250</v>
      </c>
      <c r="DX1" s="244"/>
      <c r="DY1" s="244"/>
      <c r="DZ1" s="244"/>
      <c r="EA1" s="244"/>
      <c r="EB1" s="244"/>
      <c r="EC1" s="259" t="s">
        <v>148</v>
      </c>
      <c r="ED1" s="260"/>
      <c r="EE1" s="260"/>
      <c r="EF1" s="260"/>
      <c r="EG1" s="260"/>
      <c r="EH1" s="261"/>
      <c r="EI1" s="247" t="s">
        <v>251</v>
      </c>
      <c r="EJ1" s="247"/>
      <c r="EK1" s="247"/>
      <c r="EL1" s="247"/>
      <c r="EM1" s="247"/>
      <c r="EN1" s="243" t="s">
        <v>148</v>
      </c>
      <c r="EO1" s="243"/>
      <c r="EP1" s="243"/>
      <c r="EQ1" s="243"/>
      <c r="ER1" s="243"/>
      <c r="ES1" s="244" t="s">
        <v>252</v>
      </c>
      <c r="ET1" s="244"/>
      <c r="EU1" s="244"/>
      <c r="EV1" s="244"/>
      <c r="EW1" s="244"/>
      <c r="EX1" s="244"/>
      <c r="EY1" s="243" t="s">
        <v>148</v>
      </c>
      <c r="EZ1" s="243"/>
      <c r="FA1" s="243"/>
      <c r="FB1" s="243"/>
      <c r="FC1" s="243"/>
      <c r="FD1" s="244" t="s">
        <v>253</v>
      </c>
      <c r="FE1" s="244"/>
      <c r="FF1" s="244"/>
      <c r="FG1" s="244"/>
      <c r="FH1" s="244"/>
      <c r="FI1" s="244"/>
      <c r="FJ1" s="243" t="s">
        <v>148</v>
      </c>
      <c r="FK1" s="243"/>
      <c r="FL1" s="243"/>
      <c r="FM1" s="243"/>
      <c r="FN1" s="243"/>
      <c r="FO1" s="244" t="s">
        <v>254</v>
      </c>
      <c r="FP1" s="244"/>
      <c r="FQ1" s="244"/>
      <c r="FR1" s="244"/>
      <c r="FS1" s="244"/>
      <c r="FT1" s="244"/>
      <c r="FU1" s="243" t="s">
        <v>148</v>
      </c>
      <c r="FV1" s="243"/>
      <c r="FW1" s="243"/>
      <c r="FX1" s="243"/>
      <c r="FY1" s="243"/>
      <c r="FZ1" s="244" t="s">
        <v>255</v>
      </c>
      <c r="GA1" s="244"/>
      <c r="GB1" s="244"/>
      <c r="GC1" s="244"/>
      <c r="GD1" s="244"/>
      <c r="GE1" s="244"/>
      <c r="GF1" s="243" t="s">
        <v>148</v>
      </c>
      <c r="GG1" s="243"/>
      <c r="GH1" s="243"/>
      <c r="GI1" s="243"/>
      <c r="GJ1" s="243"/>
      <c r="GK1" s="244" t="s">
        <v>256</v>
      </c>
      <c r="GL1" s="244"/>
      <c r="GM1" s="244"/>
      <c r="GN1" s="244"/>
      <c r="GO1" s="244"/>
      <c r="GP1" s="244"/>
      <c r="GQ1" s="243" t="s">
        <v>155</v>
      </c>
      <c r="GR1" s="243"/>
      <c r="GS1" s="243"/>
      <c r="GT1" s="243"/>
      <c r="GU1" s="243"/>
      <c r="GV1" s="244" t="s">
        <v>156</v>
      </c>
      <c r="GW1" s="244"/>
      <c r="GX1" s="244"/>
      <c r="GY1" s="244"/>
      <c r="GZ1" s="244"/>
      <c r="HA1" s="244"/>
      <c r="HB1" s="207"/>
      <c r="HC1" s="207"/>
      <c r="HD1" s="207"/>
      <c r="HE1" s="207"/>
      <c r="HF1" s="207"/>
      <c r="HG1" s="207"/>
      <c r="HH1" s="207"/>
      <c r="HI1" s="207"/>
      <c r="HJ1" s="207"/>
      <c r="HK1" s="207"/>
      <c r="HL1" s="207"/>
      <c r="HM1" s="207"/>
      <c r="HN1" s="207"/>
      <c r="HO1" s="207"/>
      <c r="HP1" s="207"/>
      <c r="HQ1" s="207"/>
      <c r="HR1" s="207"/>
      <c r="HS1" s="207"/>
      <c r="HT1" s="207"/>
      <c r="HU1" s="207"/>
      <c r="HV1" s="207"/>
      <c r="HW1" s="207"/>
      <c r="HX1" s="207"/>
      <c r="HY1" s="207"/>
      <c r="HZ1" s="207"/>
      <c r="IA1" s="207"/>
      <c r="IB1" s="207"/>
    </row>
    <row r="2" spans="1:236" s="209" customFormat="1" ht="39" customHeight="1" x14ac:dyDescent="0.25">
      <c r="A2" s="120"/>
      <c r="B2" s="245" t="s">
        <v>157</v>
      </c>
      <c r="C2" s="245"/>
      <c r="D2" s="245" t="s">
        <v>158</v>
      </c>
      <c r="E2" s="245"/>
      <c r="F2" s="245" t="s">
        <v>159</v>
      </c>
      <c r="G2" s="245"/>
      <c r="H2" s="245" t="s">
        <v>160</v>
      </c>
      <c r="I2" s="245"/>
      <c r="J2" s="246" t="s">
        <v>129</v>
      </c>
      <c r="K2" s="246"/>
      <c r="L2" s="120"/>
      <c r="M2" s="245" t="s">
        <v>157</v>
      </c>
      <c r="N2" s="245"/>
      <c r="O2" s="245" t="s">
        <v>158</v>
      </c>
      <c r="P2" s="245"/>
      <c r="Q2" s="245" t="s">
        <v>159</v>
      </c>
      <c r="R2" s="245"/>
      <c r="S2" s="245" t="s">
        <v>160</v>
      </c>
      <c r="T2" s="245"/>
      <c r="U2" s="246" t="s">
        <v>129</v>
      </c>
      <c r="V2" s="246"/>
      <c r="W2" s="120"/>
      <c r="X2" s="245" t="s">
        <v>157</v>
      </c>
      <c r="Y2" s="245"/>
      <c r="Z2" s="245" t="s">
        <v>158</v>
      </c>
      <c r="AA2" s="245"/>
      <c r="AB2" s="245" t="s">
        <v>159</v>
      </c>
      <c r="AC2" s="245"/>
      <c r="AD2" s="245" t="s">
        <v>160</v>
      </c>
      <c r="AE2" s="245"/>
      <c r="AF2" s="246" t="s">
        <v>129</v>
      </c>
      <c r="AG2" s="246"/>
      <c r="AH2" s="120"/>
      <c r="AI2" s="245" t="s">
        <v>157</v>
      </c>
      <c r="AJ2" s="245"/>
      <c r="AK2" s="245" t="s">
        <v>158</v>
      </c>
      <c r="AL2" s="245"/>
      <c r="AM2" s="245" t="s">
        <v>159</v>
      </c>
      <c r="AN2" s="245"/>
      <c r="AO2" s="245" t="s">
        <v>160</v>
      </c>
      <c r="AP2" s="245"/>
      <c r="AQ2" s="246" t="s">
        <v>129</v>
      </c>
      <c r="AR2" s="246"/>
      <c r="AS2" s="120"/>
      <c r="AT2" s="245" t="s">
        <v>157</v>
      </c>
      <c r="AU2" s="245"/>
      <c r="AV2" s="245" t="s">
        <v>158</v>
      </c>
      <c r="AW2" s="245"/>
      <c r="AX2" s="245" t="s">
        <v>159</v>
      </c>
      <c r="AY2" s="245"/>
      <c r="AZ2" s="245" t="s">
        <v>160</v>
      </c>
      <c r="BA2" s="245"/>
      <c r="BB2" s="246" t="s">
        <v>129</v>
      </c>
      <c r="BC2" s="246"/>
      <c r="BD2" s="120"/>
      <c r="BE2" s="245" t="s">
        <v>157</v>
      </c>
      <c r="BF2" s="245"/>
      <c r="BG2" s="245" t="s">
        <v>158</v>
      </c>
      <c r="BH2" s="245"/>
      <c r="BI2" s="245" t="s">
        <v>159</v>
      </c>
      <c r="BJ2" s="245"/>
      <c r="BK2" s="245" t="s">
        <v>160</v>
      </c>
      <c r="BL2" s="245"/>
      <c r="BM2" s="246" t="s">
        <v>129</v>
      </c>
      <c r="BN2" s="246"/>
      <c r="BO2" s="120"/>
      <c r="BP2" s="245" t="s">
        <v>157</v>
      </c>
      <c r="BQ2" s="245"/>
      <c r="BR2" s="245" t="s">
        <v>158</v>
      </c>
      <c r="BS2" s="245"/>
      <c r="BT2" s="245" t="s">
        <v>159</v>
      </c>
      <c r="BU2" s="245"/>
      <c r="BV2" s="245" t="s">
        <v>160</v>
      </c>
      <c r="BW2" s="245"/>
      <c r="BX2" s="246" t="s">
        <v>129</v>
      </c>
      <c r="BY2" s="246"/>
      <c r="BZ2" s="120"/>
      <c r="CA2" s="245" t="s">
        <v>157</v>
      </c>
      <c r="CB2" s="245"/>
      <c r="CC2" s="245" t="s">
        <v>158</v>
      </c>
      <c r="CD2" s="245"/>
      <c r="CE2" s="245" t="s">
        <v>159</v>
      </c>
      <c r="CF2" s="245"/>
      <c r="CG2" s="245" t="s">
        <v>160</v>
      </c>
      <c r="CH2" s="245"/>
      <c r="CI2" s="246" t="s">
        <v>129</v>
      </c>
      <c r="CJ2" s="246"/>
      <c r="CK2" s="120"/>
      <c r="CL2" s="245" t="s">
        <v>157</v>
      </c>
      <c r="CM2" s="245"/>
      <c r="CN2" s="245" t="s">
        <v>158</v>
      </c>
      <c r="CO2" s="245"/>
      <c r="CP2" s="245" t="s">
        <v>159</v>
      </c>
      <c r="CQ2" s="245"/>
      <c r="CR2" s="245" t="s">
        <v>160</v>
      </c>
      <c r="CS2" s="245"/>
      <c r="CT2" s="246" t="s">
        <v>129</v>
      </c>
      <c r="CU2" s="246"/>
      <c r="CV2" s="245" t="s">
        <v>161</v>
      </c>
      <c r="CW2" s="245" t="s">
        <v>157</v>
      </c>
      <c r="CX2" s="245"/>
      <c r="CY2" s="245" t="s">
        <v>158</v>
      </c>
      <c r="CZ2" s="245"/>
      <c r="DA2" s="245" t="s">
        <v>159</v>
      </c>
      <c r="DB2" s="245"/>
      <c r="DC2" s="245" t="s">
        <v>162</v>
      </c>
      <c r="DD2" s="245"/>
      <c r="DE2" s="245" t="s">
        <v>129</v>
      </c>
      <c r="DF2" s="245"/>
      <c r="DG2" s="120"/>
      <c r="DH2" s="245" t="s">
        <v>157</v>
      </c>
      <c r="DI2" s="245"/>
      <c r="DJ2" s="245" t="s">
        <v>158</v>
      </c>
      <c r="DK2" s="245"/>
      <c r="DL2" s="245" t="s">
        <v>159</v>
      </c>
      <c r="DM2" s="245"/>
      <c r="DN2" s="245" t="s">
        <v>160</v>
      </c>
      <c r="DO2" s="245"/>
      <c r="DP2" s="246" t="s">
        <v>129</v>
      </c>
      <c r="DQ2" s="246"/>
      <c r="DR2" s="120"/>
      <c r="DS2" s="245" t="s">
        <v>157</v>
      </c>
      <c r="DT2" s="245"/>
      <c r="DU2" s="245" t="s">
        <v>158</v>
      </c>
      <c r="DV2" s="245"/>
      <c r="DW2" s="245" t="s">
        <v>159</v>
      </c>
      <c r="DX2" s="245"/>
      <c r="DY2" s="245" t="s">
        <v>160</v>
      </c>
      <c r="DZ2" s="245"/>
      <c r="EA2" s="246" t="s">
        <v>129</v>
      </c>
      <c r="EB2" s="246"/>
      <c r="EC2" s="123"/>
      <c r="ED2" s="251" t="s">
        <v>157</v>
      </c>
      <c r="EE2" s="251"/>
      <c r="EF2" s="251" t="s">
        <v>158</v>
      </c>
      <c r="EG2" s="251"/>
      <c r="EH2" s="251" t="s">
        <v>159</v>
      </c>
      <c r="EI2" s="251"/>
      <c r="EJ2" s="251" t="s">
        <v>160</v>
      </c>
      <c r="EK2" s="251"/>
      <c r="EL2" s="252" t="s">
        <v>129</v>
      </c>
      <c r="EM2" s="252"/>
      <c r="EN2" s="120"/>
      <c r="EO2" s="245" t="s">
        <v>157</v>
      </c>
      <c r="EP2" s="245"/>
      <c r="EQ2" s="245" t="s">
        <v>158</v>
      </c>
      <c r="ER2" s="245"/>
      <c r="ES2" s="245" t="s">
        <v>159</v>
      </c>
      <c r="ET2" s="245"/>
      <c r="EU2" s="245" t="s">
        <v>160</v>
      </c>
      <c r="EV2" s="245"/>
      <c r="EW2" s="246" t="s">
        <v>129</v>
      </c>
      <c r="EX2" s="246"/>
      <c r="EY2" s="120"/>
      <c r="EZ2" s="245" t="s">
        <v>157</v>
      </c>
      <c r="FA2" s="245"/>
      <c r="FB2" s="245" t="s">
        <v>158</v>
      </c>
      <c r="FC2" s="245"/>
      <c r="FD2" s="245" t="s">
        <v>159</v>
      </c>
      <c r="FE2" s="245"/>
      <c r="FF2" s="245" t="s">
        <v>160</v>
      </c>
      <c r="FG2" s="245"/>
      <c r="FH2" s="246" t="s">
        <v>129</v>
      </c>
      <c r="FI2" s="246"/>
      <c r="FJ2" s="120"/>
      <c r="FK2" s="245" t="s">
        <v>157</v>
      </c>
      <c r="FL2" s="245"/>
      <c r="FM2" s="245" t="s">
        <v>158</v>
      </c>
      <c r="FN2" s="245"/>
      <c r="FO2" s="245" t="s">
        <v>159</v>
      </c>
      <c r="FP2" s="245"/>
      <c r="FQ2" s="245" t="s">
        <v>160</v>
      </c>
      <c r="FR2" s="245"/>
      <c r="FS2" s="246" t="s">
        <v>129</v>
      </c>
      <c r="FT2" s="246"/>
      <c r="FU2" s="120"/>
      <c r="FV2" s="245" t="s">
        <v>157</v>
      </c>
      <c r="FW2" s="245"/>
      <c r="FX2" s="245" t="s">
        <v>158</v>
      </c>
      <c r="FY2" s="245"/>
      <c r="FZ2" s="245" t="s">
        <v>159</v>
      </c>
      <c r="GA2" s="245"/>
      <c r="GB2" s="245" t="s">
        <v>160</v>
      </c>
      <c r="GC2" s="245"/>
      <c r="GD2" s="246" t="s">
        <v>129</v>
      </c>
      <c r="GE2" s="246"/>
      <c r="GF2" s="120"/>
      <c r="GG2" s="245" t="s">
        <v>157</v>
      </c>
      <c r="GH2" s="245"/>
      <c r="GI2" s="245" t="s">
        <v>158</v>
      </c>
      <c r="GJ2" s="245"/>
      <c r="GK2" s="245" t="s">
        <v>159</v>
      </c>
      <c r="GL2" s="245"/>
      <c r="GM2" s="245" t="s">
        <v>160</v>
      </c>
      <c r="GN2" s="245"/>
      <c r="GO2" s="246" t="s">
        <v>129</v>
      </c>
      <c r="GP2" s="246"/>
      <c r="GQ2" s="120"/>
      <c r="GR2" s="245" t="s">
        <v>157</v>
      </c>
      <c r="GS2" s="245"/>
      <c r="GT2" s="245" t="s">
        <v>158</v>
      </c>
      <c r="GU2" s="245"/>
      <c r="GV2" s="245" t="s">
        <v>159</v>
      </c>
      <c r="GW2" s="245"/>
      <c r="GX2" s="245" t="s">
        <v>160</v>
      </c>
      <c r="GY2" s="245"/>
      <c r="GZ2" s="246" t="s">
        <v>129</v>
      </c>
      <c r="HA2" s="246"/>
      <c r="HB2" s="207"/>
      <c r="HC2" s="207"/>
      <c r="HD2" s="207"/>
      <c r="HE2" s="207"/>
      <c r="HF2" s="207"/>
      <c r="HG2" s="207"/>
      <c r="HH2" s="207"/>
      <c r="HI2" s="207"/>
      <c r="HJ2" s="207"/>
      <c r="HK2" s="207"/>
      <c r="HL2" s="207"/>
      <c r="HM2" s="207"/>
      <c r="HN2" s="207"/>
      <c r="HO2" s="207"/>
      <c r="HP2" s="207"/>
      <c r="HQ2" s="207"/>
      <c r="HR2" s="207"/>
      <c r="HS2" s="207"/>
      <c r="HT2" s="207"/>
      <c r="HU2" s="207"/>
      <c r="HV2" s="207"/>
      <c r="HW2" s="207"/>
      <c r="HX2" s="207"/>
      <c r="HY2" s="207"/>
      <c r="HZ2" s="207"/>
      <c r="IA2" s="207"/>
      <c r="IB2" s="207"/>
    </row>
    <row r="3" spans="1:236" s="209" customFormat="1" ht="15" customHeight="1" x14ac:dyDescent="0.25">
      <c r="A3" s="120"/>
      <c r="B3" s="245">
        <v>25</v>
      </c>
      <c r="C3" s="245"/>
      <c r="D3" s="245">
        <v>25</v>
      </c>
      <c r="E3" s="245"/>
      <c r="F3" s="245">
        <v>20</v>
      </c>
      <c r="G3" s="245"/>
      <c r="H3" s="245">
        <v>12</v>
      </c>
      <c r="I3" s="245"/>
      <c r="J3" s="245"/>
      <c r="K3" s="245"/>
      <c r="L3" s="120"/>
      <c r="M3" s="245">
        <v>25</v>
      </c>
      <c r="N3" s="245"/>
      <c r="O3" s="245">
        <v>25</v>
      </c>
      <c r="P3" s="245"/>
      <c r="Q3" s="245">
        <v>20</v>
      </c>
      <c r="R3" s="245"/>
      <c r="S3" s="245">
        <v>12</v>
      </c>
      <c r="T3" s="245"/>
      <c r="U3" s="245"/>
      <c r="V3" s="245"/>
      <c r="W3" s="120"/>
      <c r="X3" s="245">
        <v>25</v>
      </c>
      <c r="Y3" s="245"/>
      <c r="Z3" s="245">
        <v>25</v>
      </c>
      <c r="AA3" s="245"/>
      <c r="AB3" s="245">
        <v>20</v>
      </c>
      <c r="AC3" s="245"/>
      <c r="AD3" s="245">
        <v>12</v>
      </c>
      <c r="AE3" s="245"/>
      <c r="AF3" s="245"/>
      <c r="AG3" s="245"/>
      <c r="AH3" s="120"/>
      <c r="AI3" s="245">
        <v>25</v>
      </c>
      <c r="AJ3" s="245"/>
      <c r="AK3" s="245">
        <v>25</v>
      </c>
      <c r="AL3" s="245"/>
      <c r="AM3" s="245">
        <v>20</v>
      </c>
      <c r="AN3" s="245"/>
      <c r="AO3" s="245">
        <v>12</v>
      </c>
      <c r="AP3" s="245"/>
      <c r="AQ3" s="245"/>
      <c r="AR3" s="245"/>
      <c r="AS3" s="120"/>
      <c r="AT3" s="245">
        <v>25</v>
      </c>
      <c r="AU3" s="245"/>
      <c r="AV3" s="245">
        <v>25</v>
      </c>
      <c r="AW3" s="245"/>
      <c r="AX3" s="245">
        <v>20</v>
      </c>
      <c r="AY3" s="245"/>
      <c r="AZ3" s="245">
        <v>12</v>
      </c>
      <c r="BA3" s="245"/>
      <c r="BB3" s="245"/>
      <c r="BC3" s="245"/>
      <c r="BD3" s="120"/>
      <c r="BE3" s="245">
        <v>25</v>
      </c>
      <c r="BF3" s="245"/>
      <c r="BG3" s="245">
        <v>25</v>
      </c>
      <c r="BH3" s="245"/>
      <c r="BI3" s="245">
        <v>20</v>
      </c>
      <c r="BJ3" s="245"/>
      <c r="BK3" s="245">
        <v>12</v>
      </c>
      <c r="BL3" s="245"/>
      <c r="BM3" s="245"/>
      <c r="BN3" s="245"/>
      <c r="BO3" s="120"/>
      <c r="BP3" s="245">
        <v>25</v>
      </c>
      <c r="BQ3" s="245"/>
      <c r="BR3" s="245">
        <v>25</v>
      </c>
      <c r="BS3" s="245"/>
      <c r="BT3" s="245">
        <v>20</v>
      </c>
      <c r="BU3" s="245"/>
      <c r="BV3" s="245">
        <v>12</v>
      </c>
      <c r="BW3" s="245"/>
      <c r="BX3" s="245"/>
      <c r="BY3" s="245"/>
      <c r="BZ3" s="120"/>
      <c r="CA3" s="245">
        <v>25</v>
      </c>
      <c r="CB3" s="245"/>
      <c r="CC3" s="245">
        <v>25</v>
      </c>
      <c r="CD3" s="245"/>
      <c r="CE3" s="245">
        <v>20</v>
      </c>
      <c r="CF3" s="245"/>
      <c r="CG3" s="245">
        <v>12</v>
      </c>
      <c r="CH3" s="245"/>
      <c r="CI3" s="245"/>
      <c r="CJ3" s="245"/>
      <c r="CK3" s="120"/>
      <c r="CL3" s="245">
        <v>25</v>
      </c>
      <c r="CM3" s="245"/>
      <c r="CN3" s="245">
        <v>25</v>
      </c>
      <c r="CO3" s="245"/>
      <c r="CP3" s="245">
        <v>20</v>
      </c>
      <c r="CQ3" s="245"/>
      <c r="CR3" s="245">
        <v>12</v>
      </c>
      <c r="CS3" s="245"/>
      <c r="CT3" s="245"/>
      <c r="CU3" s="245"/>
      <c r="CV3" s="245"/>
      <c r="CW3" s="245">
        <v>25</v>
      </c>
      <c r="CX3" s="245"/>
      <c r="CY3" s="245">
        <v>25</v>
      </c>
      <c r="CZ3" s="245"/>
      <c r="DA3" s="245">
        <v>20</v>
      </c>
      <c r="DB3" s="245"/>
      <c r="DC3" s="248">
        <v>12</v>
      </c>
      <c r="DD3" s="248"/>
      <c r="DE3" s="248"/>
      <c r="DF3" s="248"/>
      <c r="DG3" s="120"/>
      <c r="DH3" s="245">
        <v>25</v>
      </c>
      <c r="DI3" s="245"/>
      <c r="DJ3" s="245">
        <v>25</v>
      </c>
      <c r="DK3" s="245"/>
      <c r="DL3" s="245">
        <v>20</v>
      </c>
      <c r="DM3" s="245"/>
      <c r="DN3" s="245">
        <v>12</v>
      </c>
      <c r="DO3" s="245"/>
      <c r="DP3" s="245"/>
      <c r="DQ3" s="245"/>
      <c r="DR3" s="120"/>
      <c r="DS3" s="245">
        <v>25</v>
      </c>
      <c r="DT3" s="245"/>
      <c r="DU3" s="245">
        <v>25</v>
      </c>
      <c r="DV3" s="245"/>
      <c r="DW3" s="245">
        <v>20</v>
      </c>
      <c r="DX3" s="245"/>
      <c r="DY3" s="245">
        <v>12</v>
      </c>
      <c r="DZ3" s="245"/>
      <c r="EA3" s="245"/>
      <c r="EB3" s="245"/>
      <c r="EC3" s="123"/>
      <c r="ED3" s="251">
        <v>25</v>
      </c>
      <c r="EE3" s="251"/>
      <c r="EF3" s="251">
        <v>25</v>
      </c>
      <c r="EG3" s="251"/>
      <c r="EH3" s="123">
        <v>20</v>
      </c>
      <c r="EI3" s="123"/>
      <c r="EJ3" s="251">
        <v>12</v>
      </c>
      <c r="EK3" s="251"/>
      <c r="EL3" s="251"/>
      <c r="EM3" s="251"/>
      <c r="EN3" s="120"/>
      <c r="EO3" s="245">
        <v>25</v>
      </c>
      <c r="EP3" s="245"/>
      <c r="EQ3" s="245">
        <v>25</v>
      </c>
      <c r="ER3" s="245"/>
      <c r="ES3" s="245">
        <v>20</v>
      </c>
      <c r="ET3" s="245"/>
      <c r="EU3" s="245">
        <v>12</v>
      </c>
      <c r="EV3" s="245"/>
      <c r="EW3" s="245"/>
      <c r="EX3" s="245"/>
      <c r="EY3" s="120"/>
      <c r="EZ3" s="245">
        <v>25</v>
      </c>
      <c r="FA3" s="245"/>
      <c r="FB3" s="245">
        <v>25</v>
      </c>
      <c r="FC3" s="245"/>
      <c r="FD3" s="245">
        <v>20</v>
      </c>
      <c r="FE3" s="245"/>
      <c r="FF3" s="245">
        <v>12</v>
      </c>
      <c r="FG3" s="245"/>
      <c r="FH3" s="245"/>
      <c r="FI3" s="245"/>
      <c r="FJ3" s="120"/>
      <c r="FK3" s="245">
        <v>25</v>
      </c>
      <c r="FL3" s="245"/>
      <c r="FM3" s="245">
        <v>25</v>
      </c>
      <c r="FN3" s="245"/>
      <c r="FO3" s="245">
        <v>20</v>
      </c>
      <c r="FP3" s="245"/>
      <c r="FQ3" s="245">
        <v>12</v>
      </c>
      <c r="FR3" s="245"/>
      <c r="FS3" s="245"/>
      <c r="FT3" s="245"/>
      <c r="FU3" s="120"/>
      <c r="FV3" s="245">
        <v>25</v>
      </c>
      <c r="FW3" s="245"/>
      <c r="FX3" s="245">
        <v>25</v>
      </c>
      <c r="FY3" s="245"/>
      <c r="FZ3" s="245">
        <v>20</v>
      </c>
      <c r="GA3" s="245"/>
      <c r="GB3" s="245">
        <v>12</v>
      </c>
      <c r="GC3" s="245"/>
      <c r="GD3" s="245"/>
      <c r="GE3" s="245"/>
      <c r="GF3" s="120"/>
      <c r="GG3" s="245">
        <v>25</v>
      </c>
      <c r="GH3" s="245"/>
      <c r="GI3" s="245">
        <v>25</v>
      </c>
      <c r="GJ3" s="245"/>
      <c r="GK3" s="245">
        <v>20</v>
      </c>
      <c r="GL3" s="245"/>
      <c r="GM3" s="245">
        <v>12</v>
      </c>
      <c r="GN3" s="245"/>
      <c r="GO3" s="245"/>
      <c r="GP3" s="245"/>
      <c r="GQ3" s="120"/>
      <c r="GR3" s="245">
        <v>25</v>
      </c>
      <c r="GS3" s="245"/>
      <c r="GT3" s="245">
        <v>25</v>
      </c>
      <c r="GU3" s="245"/>
      <c r="GV3" s="245">
        <v>20</v>
      </c>
      <c r="GW3" s="245"/>
      <c r="GX3" s="245">
        <v>12</v>
      </c>
      <c r="GY3" s="245"/>
      <c r="GZ3" s="245"/>
      <c r="HA3" s="245"/>
      <c r="HB3" s="207"/>
      <c r="HC3" s="207"/>
      <c r="HD3" s="207"/>
      <c r="HE3" s="207"/>
      <c r="HF3" s="207"/>
      <c r="HG3" s="207"/>
      <c r="HH3" s="207"/>
      <c r="HI3" s="207"/>
      <c r="HJ3" s="207"/>
      <c r="HK3" s="207"/>
      <c r="HL3" s="207"/>
      <c r="HM3" s="207"/>
      <c r="HN3" s="207"/>
      <c r="HO3" s="207"/>
      <c r="HP3" s="207"/>
      <c r="HQ3" s="207"/>
      <c r="HR3" s="207"/>
      <c r="HS3" s="207"/>
      <c r="HT3" s="207"/>
      <c r="HU3" s="207"/>
      <c r="HV3" s="207"/>
      <c r="HW3" s="207"/>
      <c r="HX3" s="207"/>
      <c r="HY3" s="207"/>
      <c r="HZ3" s="207"/>
      <c r="IA3" s="207"/>
      <c r="IB3" s="207"/>
    </row>
    <row r="4" spans="1:236" ht="12.75" customHeight="1" x14ac:dyDescent="0.25">
      <c r="A4" s="245"/>
      <c r="B4" s="250" t="s">
        <v>163</v>
      </c>
      <c r="C4" s="250" t="s">
        <v>164</v>
      </c>
      <c r="D4" s="250" t="s">
        <v>163</v>
      </c>
      <c r="E4" s="250" t="s">
        <v>164</v>
      </c>
      <c r="F4" s="250" t="s">
        <v>163</v>
      </c>
      <c r="G4" s="250" t="s">
        <v>164</v>
      </c>
      <c r="H4" s="250" t="s">
        <v>163</v>
      </c>
      <c r="I4" s="250" t="s">
        <v>164</v>
      </c>
      <c r="J4" s="250" t="s">
        <v>163</v>
      </c>
      <c r="K4" s="250" t="s">
        <v>164</v>
      </c>
      <c r="L4" s="245"/>
      <c r="M4" s="250" t="s">
        <v>163</v>
      </c>
      <c r="N4" s="250" t="s">
        <v>165</v>
      </c>
      <c r="O4" s="250" t="s">
        <v>163</v>
      </c>
      <c r="P4" s="250" t="s">
        <v>165</v>
      </c>
      <c r="Q4" s="250" t="s">
        <v>163</v>
      </c>
      <c r="R4" s="250" t="s">
        <v>165</v>
      </c>
      <c r="S4" s="250" t="s">
        <v>163</v>
      </c>
      <c r="T4" s="250" t="s">
        <v>165</v>
      </c>
      <c r="U4" s="250" t="s">
        <v>163</v>
      </c>
      <c r="V4" s="250" t="s">
        <v>165</v>
      </c>
      <c r="W4" s="245"/>
      <c r="X4" s="250" t="s">
        <v>163</v>
      </c>
      <c r="Y4" s="250" t="s">
        <v>164</v>
      </c>
      <c r="Z4" s="250" t="s">
        <v>163</v>
      </c>
      <c r="AA4" s="250" t="s">
        <v>164</v>
      </c>
      <c r="AB4" s="250" t="s">
        <v>163</v>
      </c>
      <c r="AC4" s="250" t="s">
        <v>164</v>
      </c>
      <c r="AD4" s="250" t="s">
        <v>163</v>
      </c>
      <c r="AE4" s="250" t="s">
        <v>164</v>
      </c>
      <c r="AF4" s="250" t="s">
        <v>163</v>
      </c>
      <c r="AG4" s="250" t="s">
        <v>164</v>
      </c>
      <c r="AH4" s="245"/>
      <c r="AI4" s="250" t="s">
        <v>163</v>
      </c>
      <c r="AJ4" s="250" t="s">
        <v>164</v>
      </c>
      <c r="AK4" s="250" t="s">
        <v>163</v>
      </c>
      <c r="AL4" s="250" t="s">
        <v>164</v>
      </c>
      <c r="AM4" s="250" t="s">
        <v>163</v>
      </c>
      <c r="AN4" s="250" t="s">
        <v>164</v>
      </c>
      <c r="AO4" s="250" t="s">
        <v>163</v>
      </c>
      <c r="AP4" s="250" t="s">
        <v>164</v>
      </c>
      <c r="AQ4" s="250" t="s">
        <v>163</v>
      </c>
      <c r="AR4" s="250" t="s">
        <v>164</v>
      </c>
      <c r="AS4" s="245"/>
      <c r="AT4" s="250" t="s">
        <v>163</v>
      </c>
      <c r="AU4" s="250" t="s">
        <v>164</v>
      </c>
      <c r="AV4" s="250" t="s">
        <v>163</v>
      </c>
      <c r="AW4" s="250" t="s">
        <v>164</v>
      </c>
      <c r="AX4" s="250" t="s">
        <v>163</v>
      </c>
      <c r="AY4" s="250" t="s">
        <v>164</v>
      </c>
      <c r="AZ4" s="250" t="s">
        <v>163</v>
      </c>
      <c r="BA4" s="250" t="s">
        <v>164</v>
      </c>
      <c r="BB4" s="250" t="s">
        <v>163</v>
      </c>
      <c r="BC4" s="250" t="s">
        <v>164</v>
      </c>
      <c r="BD4" s="245"/>
      <c r="BE4" s="250" t="s">
        <v>163</v>
      </c>
      <c r="BF4" s="250" t="s">
        <v>164</v>
      </c>
      <c r="BG4" s="250" t="s">
        <v>163</v>
      </c>
      <c r="BH4" s="250" t="s">
        <v>164</v>
      </c>
      <c r="BI4" s="250" t="s">
        <v>163</v>
      </c>
      <c r="BJ4" s="250" t="s">
        <v>164</v>
      </c>
      <c r="BK4" s="250" t="s">
        <v>163</v>
      </c>
      <c r="BL4" s="250" t="s">
        <v>164</v>
      </c>
      <c r="BM4" s="250" t="s">
        <v>163</v>
      </c>
      <c r="BN4" s="250" t="s">
        <v>164</v>
      </c>
      <c r="BO4" s="245"/>
      <c r="BP4" s="250" t="s">
        <v>163</v>
      </c>
      <c r="BQ4" s="250" t="s">
        <v>164</v>
      </c>
      <c r="BR4" s="250" t="s">
        <v>163</v>
      </c>
      <c r="BS4" s="250" t="s">
        <v>164</v>
      </c>
      <c r="BT4" s="250" t="s">
        <v>163</v>
      </c>
      <c r="BU4" s="250" t="s">
        <v>164</v>
      </c>
      <c r="BV4" s="250" t="s">
        <v>163</v>
      </c>
      <c r="BW4" s="250" t="s">
        <v>164</v>
      </c>
      <c r="BX4" s="250" t="s">
        <v>163</v>
      </c>
      <c r="BY4" s="250" t="s">
        <v>164</v>
      </c>
      <c r="BZ4" s="245"/>
      <c r="CA4" s="250" t="s">
        <v>163</v>
      </c>
      <c r="CB4" s="250" t="s">
        <v>164</v>
      </c>
      <c r="CC4" s="250" t="s">
        <v>163</v>
      </c>
      <c r="CD4" s="250" t="s">
        <v>164</v>
      </c>
      <c r="CE4" s="250" t="s">
        <v>163</v>
      </c>
      <c r="CF4" s="250" t="s">
        <v>164</v>
      </c>
      <c r="CG4" s="250" t="s">
        <v>163</v>
      </c>
      <c r="CH4" s="250" t="s">
        <v>164</v>
      </c>
      <c r="CI4" s="250" t="s">
        <v>163</v>
      </c>
      <c r="CJ4" s="250" t="s">
        <v>164</v>
      </c>
      <c r="CK4" s="245"/>
      <c r="CL4" s="250" t="s">
        <v>163</v>
      </c>
      <c r="CM4" s="250" t="s">
        <v>164</v>
      </c>
      <c r="CN4" s="250" t="s">
        <v>163</v>
      </c>
      <c r="CO4" s="250" t="s">
        <v>164</v>
      </c>
      <c r="CP4" s="250" t="s">
        <v>163</v>
      </c>
      <c r="CQ4" s="250" t="s">
        <v>164</v>
      </c>
      <c r="CR4" s="250" t="s">
        <v>163</v>
      </c>
      <c r="CS4" s="250" t="s">
        <v>164</v>
      </c>
      <c r="CT4" s="250" t="s">
        <v>163</v>
      </c>
      <c r="CU4" s="250" t="s">
        <v>164</v>
      </c>
      <c r="CV4" s="245"/>
      <c r="CW4" s="249" t="s">
        <v>163</v>
      </c>
      <c r="CX4" s="249" t="s">
        <v>165</v>
      </c>
      <c r="CY4" s="249" t="s">
        <v>163</v>
      </c>
      <c r="CZ4" s="249" t="s">
        <v>165</v>
      </c>
      <c r="DA4" s="249" t="s">
        <v>163</v>
      </c>
      <c r="DB4" s="249" t="s">
        <v>165</v>
      </c>
      <c r="DC4" s="249" t="s">
        <v>163</v>
      </c>
      <c r="DD4" s="249" t="s">
        <v>165</v>
      </c>
      <c r="DE4" s="249" t="s">
        <v>163</v>
      </c>
      <c r="DF4" s="249" t="s">
        <v>165</v>
      </c>
      <c r="DG4" s="245"/>
      <c r="DH4" s="250" t="s">
        <v>163</v>
      </c>
      <c r="DI4" s="250" t="s">
        <v>164</v>
      </c>
      <c r="DJ4" s="250" t="s">
        <v>163</v>
      </c>
      <c r="DK4" s="250" t="s">
        <v>164</v>
      </c>
      <c r="DL4" s="250" t="s">
        <v>163</v>
      </c>
      <c r="DM4" s="250" t="s">
        <v>164</v>
      </c>
      <c r="DN4" s="250" t="s">
        <v>163</v>
      </c>
      <c r="DO4" s="250" t="s">
        <v>164</v>
      </c>
      <c r="DP4" s="250" t="s">
        <v>163</v>
      </c>
      <c r="DQ4" s="250" t="s">
        <v>164</v>
      </c>
      <c r="DR4" s="245"/>
      <c r="DS4" s="250" t="s">
        <v>163</v>
      </c>
      <c r="DT4" s="250" t="s">
        <v>164</v>
      </c>
      <c r="DU4" s="250" t="s">
        <v>163</v>
      </c>
      <c r="DV4" s="250" t="s">
        <v>164</v>
      </c>
      <c r="DW4" s="250" t="s">
        <v>163</v>
      </c>
      <c r="DX4" s="250" t="s">
        <v>164</v>
      </c>
      <c r="DY4" s="250" t="s">
        <v>163</v>
      </c>
      <c r="DZ4" s="250" t="s">
        <v>164</v>
      </c>
      <c r="EA4" s="250" t="s">
        <v>163</v>
      </c>
      <c r="EB4" s="250" t="s">
        <v>164</v>
      </c>
      <c r="EC4" s="251"/>
      <c r="ED4" s="253" t="s">
        <v>163</v>
      </c>
      <c r="EE4" s="253" t="s">
        <v>164</v>
      </c>
      <c r="EF4" s="253" t="s">
        <v>163</v>
      </c>
      <c r="EG4" s="253" t="s">
        <v>164</v>
      </c>
      <c r="EH4" s="253" t="s">
        <v>163</v>
      </c>
      <c r="EI4" s="253" t="s">
        <v>164</v>
      </c>
      <c r="EJ4" s="253" t="s">
        <v>163</v>
      </c>
      <c r="EK4" s="253" t="s">
        <v>164</v>
      </c>
      <c r="EL4" s="253" t="s">
        <v>163</v>
      </c>
      <c r="EM4" s="253" t="s">
        <v>164</v>
      </c>
      <c r="EN4" s="245"/>
      <c r="EO4" s="250" t="s">
        <v>163</v>
      </c>
      <c r="EP4" s="250" t="s">
        <v>164</v>
      </c>
      <c r="EQ4" s="250" t="s">
        <v>163</v>
      </c>
      <c r="ER4" s="125" t="s">
        <v>164</v>
      </c>
      <c r="ES4" s="250" t="s">
        <v>163</v>
      </c>
      <c r="ET4" s="250" t="s">
        <v>164</v>
      </c>
      <c r="EU4" s="250" t="s">
        <v>163</v>
      </c>
      <c r="EV4" s="250" t="s">
        <v>164</v>
      </c>
      <c r="EW4" s="250" t="s">
        <v>163</v>
      </c>
      <c r="EX4" s="250" t="s">
        <v>164</v>
      </c>
      <c r="EY4" s="245"/>
      <c r="EZ4" s="250" t="s">
        <v>163</v>
      </c>
      <c r="FA4" s="250" t="s">
        <v>164</v>
      </c>
      <c r="FB4" s="250" t="s">
        <v>163</v>
      </c>
      <c r="FC4" s="250" t="s">
        <v>164</v>
      </c>
      <c r="FD4" s="250" t="s">
        <v>163</v>
      </c>
      <c r="FE4" s="250" t="s">
        <v>164</v>
      </c>
      <c r="FF4" s="250" t="s">
        <v>163</v>
      </c>
      <c r="FG4" s="250" t="s">
        <v>164</v>
      </c>
      <c r="FH4" s="250" t="s">
        <v>163</v>
      </c>
      <c r="FI4" s="250" t="s">
        <v>164</v>
      </c>
      <c r="FJ4" s="245"/>
      <c r="FK4" s="250" t="s">
        <v>163</v>
      </c>
      <c r="FL4" s="250" t="s">
        <v>164</v>
      </c>
      <c r="FM4" s="250" t="s">
        <v>163</v>
      </c>
      <c r="FN4" s="250" t="s">
        <v>164</v>
      </c>
      <c r="FO4" s="250" t="s">
        <v>163</v>
      </c>
      <c r="FP4" s="250" t="s">
        <v>164</v>
      </c>
      <c r="FQ4" s="250" t="s">
        <v>163</v>
      </c>
      <c r="FR4" s="250" t="s">
        <v>164</v>
      </c>
      <c r="FS4" s="250" t="s">
        <v>163</v>
      </c>
      <c r="FT4" s="250" t="s">
        <v>164</v>
      </c>
      <c r="FU4" s="245"/>
      <c r="FV4" s="250" t="s">
        <v>163</v>
      </c>
      <c r="FW4" s="250" t="s">
        <v>164</v>
      </c>
      <c r="FX4" s="250" t="s">
        <v>163</v>
      </c>
      <c r="FY4" s="250" t="s">
        <v>164</v>
      </c>
      <c r="FZ4" s="250" t="s">
        <v>163</v>
      </c>
      <c r="GA4" s="250" t="s">
        <v>164</v>
      </c>
      <c r="GB4" s="250" t="s">
        <v>163</v>
      </c>
      <c r="GC4" s="250" t="s">
        <v>164</v>
      </c>
      <c r="GD4" s="250" t="s">
        <v>163</v>
      </c>
      <c r="GE4" s="250" t="s">
        <v>164</v>
      </c>
      <c r="GF4" s="245"/>
      <c r="GG4" s="250" t="s">
        <v>163</v>
      </c>
      <c r="GH4" s="250" t="s">
        <v>164</v>
      </c>
      <c r="GI4" s="250" t="s">
        <v>163</v>
      </c>
      <c r="GJ4" s="250" t="s">
        <v>164</v>
      </c>
      <c r="GK4" s="250" t="s">
        <v>163</v>
      </c>
      <c r="GL4" s="250" t="s">
        <v>164</v>
      </c>
      <c r="GM4" s="250" t="s">
        <v>163</v>
      </c>
      <c r="GN4" s="250" t="s">
        <v>164</v>
      </c>
      <c r="GO4" s="250" t="s">
        <v>163</v>
      </c>
      <c r="GP4" s="250" t="s">
        <v>164</v>
      </c>
      <c r="GQ4" s="245"/>
      <c r="GR4" s="250" t="s">
        <v>163</v>
      </c>
      <c r="GS4" s="250" t="s">
        <v>164</v>
      </c>
      <c r="GT4" s="250" t="s">
        <v>163</v>
      </c>
      <c r="GU4" s="250" t="s">
        <v>164</v>
      </c>
      <c r="GV4" s="250" t="s">
        <v>163</v>
      </c>
      <c r="GW4" s="250" t="s">
        <v>164</v>
      </c>
      <c r="GX4" s="250" t="s">
        <v>163</v>
      </c>
      <c r="GY4" s="250" t="s">
        <v>164</v>
      </c>
      <c r="GZ4" s="250" t="s">
        <v>163</v>
      </c>
      <c r="HA4" s="250" t="s">
        <v>164</v>
      </c>
    </row>
    <row r="5" spans="1:236" s="210" customFormat="1" ht="35.4" customHeight="1" x14ac:dyDescent="0.25">
      <c r="A5" s="245"/>
      <c r="B5" s="250"/>
      <c r="C5" s="250"/>
      <c r="D5" s="250"/>
      <c r="E5" s="250"/>
      <c r="F5" s="250"/>
      <c r="G5" s="250"/>
      <c r="H5" s="250"/>
      <c r="I5" s="250"/>
      <c r="J5" s="250"/>
      <c r="K5" s="250"/>
      <c r="L5" s="245"/>
      <c r="M5" s="250"/>
      <c r="N5" s="250"/>
      <c r="O5" s="250"/>
      <c r="P5" s="250"/>
      <c r="Q5" s="250"/>
      <c r="R5" s="250"/>
      <c r="S5" s="250"/>
      <c r="T5" s="250"/>
      <c r="U5" s="250"/>
      <c r="V5" s="250"/>
      <c r="W5" s="245"/>
      <c r="X5" s="250"/>
      <c r="Y5" s="250"/>
      <c r="Z5" s="250"/>
      <c r="AA5" s="250"/>
      <c r="AB5" s="250"/>
      <c r="AC5" s="250"/>
      <c r="AD5" s="250"/>
      <c r="AE5" s="250"/>
      <c r="AF5" s="250"/>
      <c r="AG5" s="250"/>
      <c r="AH5" s="245"/>
      <c r="AI5" s="250"/>
      <c r="AJ5" s="250"/>
      <c r="AK5" s="250"/>
      <c r="AL5" s="250"/>
      <c r="AM5" s="250"/>
      <c r="AN5" s="250"/>
      <c r="AO5" s="250"/>
      <c r="AP5" s="250"/>
      <c r="AQ5" s="250"/>
      <c r="AR5" s="250"/>
      <c r="AS5" s="245"/>
      <c r="AT5" s="250"/>
      <c r="AU5" s="250"/>
      <c r="AV5" s="250"/>
      <c r="AW5" s="250"/>
      <c r="AX5" s="250"/>
      <c r="AY5" s="250"/>
      <c r="AZ5" s="250"/>
      <c r="BA5" s="250"/>
      <c r="BB5" s="250"/>
      <c r="BC5" s="250"/>
      <c r="BD5" s="245"/>
      <c r="BE5" s="250"/>
      <c r="BF5" s="250"/>
      <c r="BG5" s="250"/>
      <c r="BH5" s="250"/>
      <c r="BI5" s="250"/>
      <c r="BJ5" s="250"/>
      <c r="BK5" s="250"/>
      <c r="BL5" s="250"/>
      <c r="BM5" s="250"/>
      <c r="BN5" s="250"/>
      <c r="BO5" s="245"/>
      <c r="BP5" s="250"/>
      <c r="BQ5" s="250"/>
      <c r="BR5" s="250"/>
      <c r="BS5" s="250"/>
      <c r="BT5" s="250"/>
      <c r="BU5" s="250"/>
      <c r="BV5" s="250"/>
      <c r="BW5" s="250"/>
      <c r="BX5" s="250"/>
      <c r="BY5" s="250"/>
      <c r="BZ5" s="245"/>
      <c r="CA5" s="250"/>
      <c r="CB5" s="250"/>
      <c r="CC5" s="250"/>
      <c r="CD5" s="250"/>
      <c r="CE5" s="250"/>
      <c r="CF5" s="250"/>
      <c r="CG5" s="250"/>
      <c r="CH5" s="250"/>
      <c r="CI5" s="250"/>
      <c r="CJ5" s="250"/>
      <c r="CK5" s="245"/>
      <c r="CL5" s="250"/>
      <c r="CM5" s="250"/>
      <c r="CN5" s="250"/>
      <c r="CO5" s="250"/>
      <c r="CP5" s="250"/>
      <c r="CQ5" s="250"/>
      <c r="CR5" s="250"/>
      <c r="CS5" s="250"/>
      <c r="CT5" s="250"/>
      <c r="CU5" s="250"/>
      <c r="CV5" s="245"/>
      <c r="CW5" s="249"/>
      <c r="CX5" s="249"/>
      <c r="CY5" s="249"/>
      <c r="CZ5" s="249"/>
      <c r="DA5" s="249"/>
      <c r="DB5" s="249"/>
      <c r="DC5" s="249"/>
      <c r="DD5" s="249"/>
      <c r="DE5" s="249"/>
      <c r="DF5" s="249"/>
      <c r="DG5" s="245"/>
      <c r="DH5" s="250"/>
      <c r="DI5" s="250"/>
      <c r="DJ5" s="250"/>
      <c r="DK5" s="250"/>
      <c r="DL5" s="250"/>
      <c r="DM5" s="250"/>
      <c r="DN5" s="250"/>
      <c r="DO5" s="250"/>
      <c r="DP5" s="250"/>
      <c r="DQ5" s="250"/>
      <c r="DR5" s="245"/>
      <c r="DS5" s="250"/>
      <c r="DT5" s="250"/>
      <c r="DU5" s="250"/>
      <c r="DV5" s="250"/>
      <c r="DW5" s="250"/>
      <c r="DX5" s="250"/>
      <c r="DY5" s="250"/>
      <c r="DZ5" s="250"/>
      <c r="EA5" s="250"/>
      <c r="EB5" s="250"/>
      <c r="EC5" s="251"/>
      <c r="ED5" s="253"/>
      <c r="EE5" s="253"/>
      <c r="EF5" s="253"/>
      <c r="EG5" s="253"/>
      <c r="EH5" s="253"/>
      <c r="EI5" s="253"/>
      <c r="EJ5" s="253"/>
      <c r="EK5" s="253"/>
      <c r="EL5" s="253"/>
      <c r="EM5" s="253"/>
      <c r="EN5" s="245"/>
      <c r="EO5" s="250"/>
      <c r="EP5" s="250"/>
      <c r="EQ5" s="250"/>
      <c r="ER5" s="125"/>
      <c r="ES5" s="250"/>
      <c r="ET5" s="250"/>
      <c r="EU5" s="250"/>
      <c r="EV5" s="250"/>
      <c r="EW5" s="250"/>
      <c r="EX5" s="250"/>
      <c r="EY5" s="245"/>
      <c r="EZ5" s="250"/>
      <c r="FA5" s="250"/>
      <c r="FB5" s="250"/>
      <c r="FC5" s="250"/>
      <c r="FD5" s="250"/>
      <c r="FE5" s="250"/>
      <c r="FF5" s="250"/>
      <c r="FG5" s="250"/>
      <c r="FH5" s="250"/>
      <c r="FI5" s="250"/>
      <c r="FJ5" s="245"/>
      <c r="FK5" s="250"/>
      <c r="FL5" s="250"/>
      <c r="FM5" s="250"/>
      <c r="FN5" s="250"/>
      <c r="FO5" s="250"/>
      <c r="FP5" s="250"/>
      <c r="FQ5" s="250"/>
      <c r="FR5" s="250"/>
      <c r="FS5" s="250"/>
      <c r="FT5" s="250"/>
      <c r="FU5" s="245"/>
      <c r="FV5" s="250"/>
      <c r="FW5" s="250"/>
      <c r="FX5" s="250"/>
      <c r="FY5" s="250"/>
      <c r="FZ5" s="250"/>
      <c r="GA5" s="250"/>
      <c r="GB5" s="250"/>
      <c r="GC5" s="250"/>
      <c r="GD5" s="250"/>
      <c r="GE5" s="250"/>
      <c r="GF5" s="245"/>
      <c r="GG5" s="250"/>
      <c r="GH5" s="250"/>
      <c r="GI5" s="250"/>
      <c r="GJ5" s="250"/>
      <c r="GK5" s="250"/>
      <c r="GL5" s="250"/>
      <c r="GM5" s="250"/>
      <c r="GN5" s="250"/>
      <c r="GO5" s="250"/>
      <c r="GP5" s="250"/>
      <c r="GQ5" s="245"/>
      <c r="GR5" s="250"/>
      <c r="GS5" s="250"/>
      <c r="GT5" s="250"/>
      <c r="GU5" s="250"/>
      <c r="GV5" s="250"/>
      <c r="GW5" s="250"/>
      <c r="GX5" s="250"/>
      <c r="GY5" s="250"/>
      <c r="GZ5" s="250"/>
      <c r="HA5" s="250"/>
      <c r="HB5" s="207"/>
      <c r="HC5" s="207"/>
      <c r="HD5" s="207"/>
      <c r="HE5" s="207"/>
      <c r="HF5" s="207"/>
      <c r="HG5" s="207"/>
      <c r="HH5" s="207"/>
      <c r="HI5" s="207"/>
      <c r="HJ5" s="207"/>
      <c r="HK5" s="207"/>
      <c r="HL5" s="207"/>
      <c r="HM5" s="207"/>
      <c r="HN5" s="207"/>
      <c r="HO5" s="207"/>
      <c r="HP5" s="207"/>
      <c r="HQ5" s="207"/>
      <c r="HR5" s="207"/>
      <c r="HS5" s="207"/>
      <c r="HT5" s="207"/>
      <c r="HU5" s="207"/>
      <c r="HV5" s="207"/>
      <c r="HW5" s="207"/>
      <c r="HX5" s="207"/>
      <c r="HY5" s="207"/>
      <c r="HZ5" s="207"/>
      <c r="IA5" s="207"/>
      <c r="IB5" s="207"/>
    </row>
    <row r="6" spans="1:236" s="211" customFormat="1" ht="13.2" customHeight="1" x14ac:dyDescent="0.25">
      <c r="A6" s="126"/>
      <c r="B6" s="246" t="s">
        <v>166</v>
      </c>
      <c r="C6" s="246"/>
      <c r="D6" s="246"/>
      <c r="E6" s="246"/>
      <c r="F6" s="246"/>
      <c r="G6" s="246"/>
      <c r="H6" s="254" t="s">
        <v>167</v>
      </c>
      <c r="I6" s="254"/>
      <c r="J6" s="126"/>
      <c r="K6" s="126"/>
      <c r="L6" s="126"/>
      <c r="M6" s="246" t="s">
        <v>166</v>
      </c>
      <c r="N6" s="246"/>
      <c r="O6" s="246"/>
      <c r="P6" s="246"/>
      <c r="Q6" s="246"/>
      <c r="R6" s="246"/>
      <c r="S6" s="254" t="s">
        <v>167</v>
      </c>
      <c r="T6" s="254"/>
      <c r="U6" s="126"/>
      <c r="V6" s="126"/>
      <c r="W6" s="126"/>
      <c r="X6" s="246" t="s">
        <v>166</v>
      </c>
      <c r="Y6" s="246"/>
      <c r="Z6" s="246"/>
      <c r="AA6" s="246"/>
      <c r="AB6" s="246"/>
      <c r="AC6" s="246"/>
      <c r="AD6" s="254" t="s">
        <v>167</v>
      </c>
      <c r="AE6" s="254"/>
      <c r="AF6" s="126"/>
      <c r="AG6" s="126"/>
      <c r="AH6" s="126"/>
      <c r="AI6" s="246" t="s">
        <v>166</v>
      </c>
      <c r="AJ6" s="246"/>
      <c r="AK6" s="246"/>
      <c r="AL6" s="246"/>
      <c r="AM6" s="246"/>
      <c r="AN6" s="246"/>
      <c r="AO6" s="254" t="s">
        <v>167</v>
      </c>
      <c r="AP6" s="254"/>
      <c r="AQ6" s="126"/>
      <c r="AR6" s="126"/>
      <c r="AS6" s="126"/>
      <c r="AT6" s="246" t="s">
        <v>166</v>
      </c>
      <c r="AU6" s="246"/>
      <c r="AV6" s="246"/>
      <c r="AW6" s="246"/>
      <c r="AX6" s="246"/>
      <c r="AY6" s="246"/>
      <c r="AZ6" s="254" t="s">
        <v>167</v>
      </c>
      <c r="BA6" s="254"/>
      <c r="BB6" s="126"/>
      <c r="BC6" s="126"/>
      <c r="BD6" s="126"/>
      <c r="BE6" s="246" t="s">
        <v>166</v>
      </c>
      <c r="BF6" s="246"/>
      <c r="BG6" s="246"/>
      <c r="BH6" s="246"/>
      <c r="BI6" s="246"/>
      <c r="BJ6" s="246"/>
      <c r="BK6" s="254" t="s">
        <v>167</v>
      </c>
      <c r="BL6" s="254"/>
      <c r="BM6" s="126"/>
      <c r="BN6" s="126"/>
      <c r="BO6" s="126"/>
      <c r="BP6" s="246" t="s">
        <v>166</v>
      </c>
      <c r="BQ6" s="246"/>
      <c r="BR6" s="246"/>
      <c r="BS6" s="246"/>
      <c r="BT6" s="246"/>
      <c r="BU6" s="246"/>
      <c r="BV6" s="254" t="s">
        <v>167</v>
      </c>
      <c r="BW6" s="254"/>
      <c r="BX6" s="126"/>
      <c r="BY6" s="126"/>
      <c r="BZ6" s="126"/>
      <c r="CA6" s="246" t="s">
        <v>166</v>
      </c>
      <c r="CB6" s="246"/>
      <c r="CC6" s="246"/>
      <c r="CD6" s="246"/>
      <c r="CE6" s="246"/>
      <c r="CF6" s="246"/>
      <c r="CG6" s="254" t="s">
        <v>167</v>
      </c>
      <c r="CH6" s="254"/>
      <c r="CI6" s="126"/>
      <c r="CJ6" s="126"/>
      <c r="CK6" s="126"/>
      <c r="CL6" s="246" t="s">
        <v>166</v>
      </c>
      <c r="CM6" s="246"/>
      <c r="CN6" s="246"/>
      <c r="CO6" s="246"/>
      <c r="CP6" s="246"/>
      <c r="CQ6" s="246"/>
      <c r="CR6" s="254" t="s">
        <v>167</v>
      </c>
      <c r="CS6" s="254"/>
      <c r="CT6" s="126"/>
      <c r="CU6" s="126"/>
      <c r="CV6" s="127"/>
      <c r="CW6" s="257" t="s">
        <v>166</v>
      </c>
      <c r="CX6" s="257"/>
      <c r="CY6" s="257"/>
      <c r="CZ6" s="257"/>
      <c r="DA6" s="257"/>
      <c r="DB6" s="257"/>
      <c r="DC6" s="258" t="s">
        <v>167</v>
      </c>
      <c r="DD6" s="258"/>
      <c r="DE6" s="128"/>
      <c r="DF6" s="128"/>
      <c r="DG6" s="126"/>
      <c r="DH6" s="246" t="s">
        <v>166</v>
      </c>
      <c r="DI6" s="246"/>
      <c r="DJ6" s="246"/>
      <c r="DK6" s="246"/>
      <c r="DL6" s="246"/>
      <c r="DM6" s="246"/>
      <c r="DN6" s="254" t="s">
        <v>167</v>
      </c>
      <c r="DO6" s="254"/>
      <c r="DP6" s="126"/>
      <c r="DQ6" s="126"/>
      <c r="DR6" s="126"/>
      <c r="DS6" s="246" t="s">
        <v>166</v>
      </c>
      <c r="DT6" s="246"/>
      <c r="DU6" s="246"/>
      <c r="DV6" s="246"/>
      <c r="DW6" s="246"/>
      <c r="DX6" s="246"/>
      <c r="DY6" s="254" t="s">
        <v>167</v>
      </c>
      <c r="DZ6" s="254"/>
      <c r="EA6" s="126"/>
      <c r="EB6" s="126"/>
      <c r="EC6" s="129"/>
      <c r="ED6" s="252" t="s">
        <v>166</v>
      </c>
      <c r="EE6" s="252"/>
      <c r="EF6" s="252"/>
      <c r="EG6" s="252"/>
      <c r="EH6" s="252"/>
      <c r="EI6" s="252"/>
      <c r="EJ6" s="256" t="s">
        <v>167</v>
      </c>
      <c r="EK6" s="256"/>
      <c r="EL6" s="129"/>
      <c r="EM6" s="129"/>
      <c r="EN6" s="126"/>
      <c r="EO6" s="122" t="s">
        <v>166</v>
      </c>
      <c r="EP6" s="122"/>
      <c r="EQ6" s="122"/>
      <c r="ER6" s="122"/>
      <c r="ES6" s="122"/>
      <c r="ET6" s="122"/>
      <c r="EU6" s="254" t="s">
        <v>167</v>
      </c>
      <c r="EV6" s="254"/>
      <c r="EW6" s="126"/>
      <c r="EX6" s="126"/>
      <c r="EY6" s="126"/>
      <c r="EZ6" s="246" t="s">
        <v>166</v>
      </c>
      <c r="FA6" s="246"/>
      <c r="FB6" s="246"/>
      <c r="FC6" s="246"/>
      <c r="FD6" s="246"/>
      <c r="FE6" s="246"/>
      <c r="FF6" s="254" t="s">
        <v>167</v>
      </c>
      <c r="FG6" s="254"/>
      <c r="FH6" s="126"/>
      <c r="FI6" s="126"/>
      <c r="FJ6" s="121"/>
      <c r="FK6" s="121" t="s">
        <v>166</v>
      </c>
      <c r="FL6" s="121"/>
      <c r="FM6" s="121"/>
      <c r="FN6" s="121"/>
      <c r="FO6" s="121"/>
      <c r="FP6" s="121"/>
      <c r="FQ6" s="121" t="s">
        <v>167</v>
      </c>
      <c r="FR6" s="121"/>
      <c r="FS6" s="121"/>
      <c r="FT6" s="121"/>
      <c r="FU6" s="126"/>
      <c r="FV6" s="246" t="s">
        <v>166</v>
      </c>
      <c r="FW6" s="246"/>
      <c r="FX6" s="246"/>
      <c r="FY6" s="246"/>
      <c r="FZ6" s="246"/>
      <c r="GA6" s="246"/>
      <c r="GB6" s="254" t="s">
        <v>167</v>
      </c>
      <c r="GC6" s="254"/>
      <c r="GD6" s="126"/>
      <c r="GE6" s="126"/>
      <c r="GF6" s="126"/>
      <c r="GG6" s="246" t="s">
        <v>166</v>
      </c>
      <c r="GH6" s="246"/>
      <c r="GI6" s="246"/>
      <c r="GJ6" s="246"/>
      <c r="GK6" s="246"/>
      <c r="GL6" s="246"/>
      <c r="GM6" s="254" t="s">
        <v>167</v>
      </c>
      <c r="GN6" s="254"/>
      <c r="GO6" s="126"/>
      <c r="GP6" s="126"/>
      <c r="GQ6" s="126"/>
      <c r="GR6" s="246" t="s">
        <v>166</v>
      </c>
      <c r="GS6" s="246"/>
      <c r="GT6" s="246"/>
      <c r="GU6" s="246"/>
      <c r="GV6" s="246"/>
      <c r="GW6" s="246"/>
      <c r="GX6" s="254" t="s">
        <v>167</v>
      </c>
      <c r="GY6" s="254"/>
      <c r="GZ6" s="126"/>
      <c r="HA6" s="126"/>
      <c r="HB6" s="207"/>
      <c r="HC6" s="207"/>
      <c r="HD6" s="207"/>
      <c r="HE6" s="207"/>
      <c r="HF6" s="207"/>
      <c r="HG6" s="207"/>
      <c r="HH6" s="207"/>
      <c r="HI6" s="207"/>
      <c r="HJ6" s="207"/>
      <c r="HK6" s="207"/>
      <c r="HL6" s="207"/>
      <c r="HM6" s="207"/>
      <c r="HN6" s="207"/>
      <c r="HO6" s="207"/>
      <c r="HP6" s="207"/>
      <c r="HQ6" s="207"/>
      <c r="HR6" s="207"/>
      <c r="HS6" s="207"/>
      <c r="HT6" s="207"/>
      <c r="HU6" s="207"/>
      <c r="HV6" s="207"/>
      <c r="HW6" s="207"/>
      <c r="HX6" s="207"/>
      <c r="HY6" s="207"/>
      <c r="HZ6" s="207"/>
      <c r="IA6" s="207"/>
      <c r="IB6" s="207"/>
    </row>
    <row r="7" spans="1:236" s="212" customFormat="1" x14ac:dyDescent="0.25">
      <c r="A7" s="130">
        <v>25</v>
      </c>
      <c r="B7" s="131">
        <f t="shared" ref="B7:B30" si="0">M7+X7+AI7+AT7+BE7+BP7+CA7+CL7+CW7+DH7+DS7+ED7+EO7+EZ7+FK7+FV7+GG7+GR7</f>
        <v>3239</v>
      </c>
      <c r="C7" s="131">
        <f t="shared" ref="C7:C30" si="1">N7+Y7+AJ7+AU7+BF7+BQ7+CB7+CM7+CX7+DI7+DT7+EE7+EP7+FA7+FL7+FW7+GH7+GS7</f>
        <v>101212.10000000002</v>
      </c>
      <c r="D7" s="131">
        <f t="shared" ref="D7:D30" si="2">O7+Z7+AK7+AV7+BG7+BR7+CC7+CN7+CY7+DJ7+DU7+EF7+EQ7+FB7+FM7+FX7+GI7+GT7</f>
        <v>1</v>
      </c>
      <c r="E7" s="131">
        <f t="shared" ref="E7:E30" si="3">P7+AA7+AL7+AW7+BH7+BS7+CD7+CO7+CZ7+DK7+DV7+EG7+ER7+FC7+FN7+FY7+GJ7+GU7</f>
        <v>31.2</v>
      </c>
      <c r="F7" s="131">
        <f t="shared" ref="F7:F30" si="4">Q7+AB7+AM7+AX7+BI7+BT7+CE7+CP7+DA7+DL7+DW7+EH7+ES7+FD7+FO7+FZ7+GK7+GV7</f>
        <v>0</v>
      </c>
      <c r="G7" s="131">
        <f t="shared" ref="G7:G30" si="5">R7+AC7+AN7+AY7+BJ7+BU7+CF7+CQ7+DB7+DM7+DX7+EI7+ET7+FE7+FP7+GA7+GL7+GW7</f>
        <v>0</v>
      </c>
      <c r="H7" s="131">
        <f t="shared" ref="H7:H30" si="6">S7+AD7+AO7+AZ7+BK7+BV7+CG7+CR7+DC7+DN7+DY7+EJ7+EU7+FF7+FQ7+GB7+GM7+GX7</f>
        <v>0</v>
      </c>
      <c r="I7" s="131">
        <f t="shared" ref="I7:I30" si="7">T7+AE7+AP7+BA7+BL7+BW7+CH7+CS7+DD7+DO7+DZ7+EK7+EV7+FG7+FR7+GC7+GN7+GY7</f>
        <v>0</v>
      </c>
      <c r="J7" s="131">
        <f t="shared" ref="J7:J30" si="8">U7+AF7+AQ7+BB7+BM7+BX7+CI7+CT7+DE7+DP7+EA7+EL7+EW7+FH7+FS7+GD7+GO7+GZ7</f>
        <v>3240</v>
      </c>
      <c r="K7" s="131">
        <f t="shared" ref="K7:K30" si="9">V7+AG7+AR7+BC7+BN7+BY7+CJ7+CU7+DF7+DQ7+EB7+EM7+EX7+FI7+FT7+GE7+GP7+HA7</f>
        <v>101243.30000000002</v>
      </c>
      <c r="L7" s="130">
        <v>25</v>
      </c>
      <c r="M7" s="131">
        <v>126</v>
      </c>
      <c r="N7" s="131">
        <f t="shared" ref="N7:N30" si="10">ROUND(M7*L7/25*12*2*1.302,1)</f>
        <v>3937.2</v>
      </c>
      <c r="O7" s="131"/>
      <c r="P7" s="131">
        <f t="shared" ref="P7:P30" si="11">ROUND(O7*N7/25*12*2*1.302,1)</f>
        <v>0</v>
      </c>
      <c r="Q7" s="131"/>
      <c r="R7" s="131"/>
      <c r="S7" s="131"/>
      <c r="T7" s="131"/>
      <c r="U7" s="131">
        <f t="shared" ref="U7:V30" si="12">M7+O7+S7+Q7</f>
        <v>126</v>
      </c>
      <c r="V7" s="131">
        <f t="shared" si="12"/>
        <v>3937.2</v>
      </c>
      <c r="W7" s="130">
        <v>25</v>
      </c>
      <c r="X7" s="131">
        <v>39</v>
      </c>
      <c r="Y7" s="131">
        <f t="shared" ref="Y7:Y30" si="13">ROUND(X7*W7/25*12*2*1.302,1)</f>
        <v>1218.7</v>
      </c>
      <c r="Z7" s="131"/>
      <c r="AA7" s="131">
        <f t="shared" ref="AA7:AA30" si="14">ROUND(Z7*Y7/25*12*2*1.302,1)</f>
        <v>0</v>
      </c>
      <c r="AB7" s="131"/>
      <c r="AC7" s="131"/>
      <c r="AD7" s="131"/>
      <c r="AE7" s="131"/>
      <c r="AF7" s="131">
        <f t="shared" ref="AF7:AG30" si="15">X7+Z7+AD7+AB7</f>
        <v>39</v>
      </c>
      <c r="AG7" s="131">
        <f t="shared" si="15"/>
        <v>1218.7</v>
      </c>
      <c r="AH7" s="130">
        <v>25</v>
      </c>
      <c r="AI7" s="131">
        <v>193</v>
      </c>
      <c r="AJ7" s="131">
        <f t="shared" ref="AJ7:AJ30" si="16">ROUND(AI7*AH7/25*12*2*1.302,1)</f>
        <v>6030.9</v>
      </c>
      <c r="AK7" s="131"/>
      <c r="AL7" s="131">
        <f t="shared" ref="AL7:AL30" si="17">ROUND(AK7*AH7/25*12*2*1.302,1)</f>
        <v>0</v>
      </c>
      <c r="AM7" s="131"/>
      <c r="AN7" s="131"/>
      <c r="AO7" s="131"/>
      <c r="AP7" s="131"/>
      <c r="AQ7" s="131">
        <f t="shared" ref="AQ7:AR30" si="18">AI7+AK7+AO7+AM7</f>
        <v>193</v>
      </c>
      <c r="AR7" s="131">
        <f t="shared" si="18"/>
        <v>6030.9</v>
      </c>
      <c r="AS7" s="130">
        <v>25</v>
      </c>
      <c r="AT7" s="131">
        <v>563</v>
      </c>
      <c r="AU7" s="132">
        <f t="shared" ref="AU7:AU30" si="19">ROUND(AT7*AS7/25*12*2*1.302,1)</f>
        <v>17592.599999999999</v>
      </c>
      <c r="AV7" s="131"/>
      <c r="AW7" s="132">
        <f t="shared" ref="AW7:AW30" si="20">ROUND(AV7*AS7/25*12*2*1.302,1)</f>
        <v>0</v>
      </c>
      <c r="AX7" s="131"/>
      <c r="AY7" s="132"/>
      <c r="AZ7" s="131"/>
      <c r="BA7" s="131"/>
      <c r="BB7" s="131">
        <f t="shared" ref="BB7:BC30" si="21">AT7+AV7+AZ7+AX7</f>
        <v>563</v>
      </c>
      <c r="BC7" s="131">
        <f t="shared" si="21"/>
        <v>17592.599999999999</v>
      </c>
      <c r="BD7" s="120">
        <v>25</v>
      </c>
      <c r="BE7" s="121">
        <v>382</v>
      </c>
      <c r="BF7" s="133">
        <f t="shared" ref="BF7:BF30" si="22">ROUND(BE7*BD7/25*12*2*1.302,1)</f>
        <v>11936.7</v>
      </c>
      <c r="BG7" s="134"/>
      <c r="BH7" s="133">
        <f t="shared" ref="BH7:BH30" si="23">ROUND(BG7*BF7/25*12*2*1.302,1)</f>
        <v>0</v>
      </c>
      <c r="BI7" s="134"/>
      <c r="BJ7" s="134"/>
      <c r="BK7" s="134"/>
      <c r="BL7" s="134"/>
      <c r="BM7" s="134">
        <f t="shared" ref="BM7:BN30" si="24">BE7+BG7+BK7+BI7</f>
        <v>382</v>
      </c>
      <c r="BN7" s="134">
        <f t="shared" si="24"/>
        <v>11936.7</v>
      </c>
      <c r="BO7" s="130">
        <v>25</v>
      </c>
      <c r="BP7" s="131">
        <v>364</v>
      </c>
      <c r="BQ7" s="131">
        <f t="shared" ref="BQ7:BQ30" si="25">ROUND(BP7*BO7/25*12*2*1.302,1)</f>
        <v>11374.3</v>
      </c>
      <c r="BR7" s="131"/>
      <c r="BS7" s="131">
        <f t="shared" ref="BS7:BS30" si="26">ROUND(BR7*BQ7/25*12*2*1.302,1)</f>
        <v>0</v>
      </c>
      <c r="BT7" s="131"/>
      <c r="BU7" s="131"/>
      <c r="BV7" s="131"/>
      <c r="BW7" s="131"/>
      <c r="BX7" s="131">
        <f t="shared" ref="BX7:BY30" si="27">BP7+BR7+BV7+BT7</f>
        <v>364</v>
      </c>
      <c r="BY7" s="131">
        <f t="shared" si="27"/>
        <v>11374.3</v>
      </c>
      <c r="BZ7" s="130">
        <v>25</v>
      </c>
      <c r="CA7" s="131">
        <v>176</v>
      </c>
      <c r="CB7" s="131">
        <f t="shared" ref="CB7:CB30" si="28">ROUND(CA7*BZ7/25*12*2*1.302,1)</f>
        <v>5499.6</v>
      </c>
      <c r="CC7" s="131"/>
      <c r="CD7" s="131">
        <f t="shared" ref="CD7:CD30" si="29">ROUND(CC7*CB7/25*12*2*1.302,1)</f>
        <v>0</v>
      </c>
      <c r="CE7" s="131"/>
      <c r="CF7" s="131"/>
      <c r="CG7" s="131"/>
      <c r="CH7" s="131"/>
      <c r="CI7" s="131">
        <f t="shared" ref="CI7:CJ30" si="30">CA7+CC7+CG7+CE7</f>
        <v>176</v>
      </c>
      <c r="CJ7" s="131">
        <f t="shared" si="30"/>
        <v>5499.6</v>
      </c>
      <c r="CK7" s="120">
        <v>25</v>
      </c>
      <c r="CL7" s="134">
        <v>207</v>
      </c>
      <c r="CM7" s="133">
        <f t="shared" ref="CM7:CM30" si="31">ROUND(CL7*CK7/25*12*2*1.302,1)</f>
        <v>6468.3</v>
      </c>
      <c r="CN7" s="134">
        <v>1</v>
      </c>
      <c r="CO7" s="133">
        <f t="shared" ref="CO7:CO30" si="32">ROUND(CN7*CK7/25*12*2*1.302,1)</f>
        <v>31.2</v>
      </c>
      <c r="CP7" s="134"/>
      <c r="CQ7" s="134"/>
      <c r="CR7" s="134"/>
      <c r="CS7" s="133">
        <f t="shared" ref="CS7:CS30" si="33">ROUND(CR7*CK7/12*12*2*1.302,1)</f>
        <v>0</v>
      </c>
      <c r="CT7" s="134">
        <f t="shared" ref="CT7:CU30" si="34">CL7+CN7+CR7+CP7</f>
        <v>208</v>
      </c>
      <c r="CU7" s="134">
        <f t="shared" si="34"/>
        <v>6499.5</v>
      </c>
      <c r="CV7" s="135">
        <v>25</v>
      </c>
      <c r="CW7" s="132">
        <v>211</v>
      </c>
      <c r="CX7" s="132">
        <f t="shared" ref="CX7:CX30" si="35">ROUND(CW7*CV7/25*12*2*1.302,1)</f>
        <v>6593.3</v>
      </c>
      <c r="CY7" s="132"/>
      <c r="CZ7" s="132">
        <f t="shared" ref="CZ7:CZ30" si="36">ROUND(CY7*CV7/25*12*2*1.302,1)</f>
        <v>0</v>
      </c>
      <c r="DA7" s="132"/>
      <c r="DB7" s="132">
        <f t="shared" ref="DB7:DB30" si="37">ROUND(DA7*CV7/20*12*2*1.302,1)</f>
        <v>0</v>
      </c>
      <c r="DC7" s="132"/>
      <c r="DD7" s="132">
        <f t="shared" ref="DD7:DD30" si="38">ROUND(DC7*CV7/12*12*2*1.302,1)</f>
        <v>0</v>
      </c>
      <c r="DE7" s="132">
        <f t="shared" ref="DE7:DF30" si="39">CW7+CY7+DA7+DC7</f>
        <v>211</v>
      </c>
      <c r="DF7" s="132">
        <f t="shared" si="39"/>
        <v>6593.3</v>
      </c>
      <c r="DG7" s="136">
        <v>25</v>
      </c>
      <c r="DH7" s="132">
        <v>61</v>
      </c>
      <c r="DI7" s="132">
        <f t="shared" ref="DI7:DI30" si="40">ROUND(DH7*DG7/25*12*2*1.302,1)</f>
        <v>1906.1</v>
      </c>
      <c r="DJ7" s="132"/>
      <c r="DK7" s="132">
        <f t="shared" ref="DK7:DK30" si="41">ROUND(DJ7*DG7/25*12*2*1.302,1)</f>
        <v>0</v>
      </c>
      <c r="DL7" s="132"/>
      <c r="DM7" s="132"/>
      <c r="DN7" s="132"/>
      <c r="DO7" s="132"/>
      <c r="DP7" s="137">
        <f t="shared" ref="DP7:DQ30" si="42">DH7+DJ7+DL7+DN7</f>
        <v>61</v>
      </c>
      <c r="DQ7" s="138">
        <f t="shared" si="42"/>
        <v>1906.1</v>
      </c>
      <c r="DR7" s="130">
        <v>25</v>
      </c>
      <c r="DS7" s="131">
        <v>3</v>
      </c>
      <c r="DT7" s="131">
        <f t="shared" ref="DT7:DT30" si="43">ROUND(DS7*DR7/25*12*2*1.302,1)</f>
        <v>93.7</v>
      </c>
      <c r="DU7" s="131"/>
      <c r="DV7" s="131">
        <f t="shared" ref="DV7:DV30" si="44">ROUND(DU7*DT7/25*12*2*1.302,1)</f>
        <v>0</v>
      </c>
      <c r="DW7" s="131"/>
      <c r="DX7" s="131">
        <f t="shared" ref="DX7:DX30" si="45">ROUND(DW7*DR7/20*12*2*1.302,1)</f>
        <v>0</v>
      </c>
      <c r="DY7" s="131"/>
      <c r="DZ7" s="131">
        <f t="shared" ref="DZ7:DZ30" si="46">ROUND(DY7*DR7/12*12*2*1.302,1)</f>
        <v>0</v>
      </c>
      <c r="EA7" s="131">
        <f t="shared" ref="EA7:EB30" si="47">DS7+DU7+DY7+DW7</f>
        <v>3</v>
      </c>
      <c r="EB7" s="131">
        <f t="shared" si="47"/>
        <v>93.7</v>
      </c>
      <c r="EC7" s="123">
        <v>25</v>
      </c>
      <c r="ED7" s="139">
        <v>89</v>
      </c>
      <c r="EE7" s="140">
        <f t="shared" ref="EE7:EE30" si="48">ROUND(ED7*EC7/25*12*2*1.302,1)</f>
        <v>2781.1</v>
      </c>
      <c r="EF7" s="139"/>
      <c r="EG7" s="140">
        <f t="shared" ref="EG7:EG30" si="49">ROUND(EF7*EC7/25*12*2*1.302,1)</f>
        <v>0</v>
      </c>
      <c r="EH7" s="139"/>
      <c r="EI7" s="139"/>
      <c r="EJ7" s="139"/>
      <c r="EK7" s="139"/>
      <c r="EL7" s="139">
        <f t="shared" ref="EL7:EM30" si="50">ED7+EF7+EJ7+EH7</f>
        <v>89</v>
      </c>
      <c r="EM7" s="139">
        <f t="shared" si="50"/>
        <v>2781.1</v>
      </c>
      <c r="EN7" s="130">
        <v>25</v>
      </c>
      <c r="EO7" s="131">
        <v>65</v>
      </c>
      <c r="EP7" s="131">
        <f t="shared" ref="EP7:EP30" si="51">ROUND(EO7*EN7/25*12*2*1.302,1)</f>
        <v>2031.1</v>
      </c>
      <c r="EQ7" s="131"/>
      <c r="ER7" s="131">
        <f t="shared" ref="ER7:ER30" si="52">ROUND(EQ7*EP7/25*12*2*1.302,1)</f>
        <v>0</v>
      </c>
      <c r="ES7" s="131"/>
      <c r="ET7" s="131"/>
      <c r="EU7" s="131"/>
      <c r="EV7" s="131"/>
      <c r="EW7" s="131">
        <f t="shared" ref="EW7:EX30" si="53">EO7+EQ7+EU7+ES7</f>
        <v>65</v>
      </c>
      <c r="EX7" s="131">
        <f t="shared" si="53"/>
        <v>2031.1</v>
      </c>
      <c r="EY7" s="130">
        <v>25</v>
      </c>
      <c r="EZ7" s="131">
        <v>71</v>
      </c>
      <c r="FA7" s="131">
        <f t="shared" ref="FA7:FA30" si="54">ROUND(EZ7*EY7/25*12*2*1.302,1)</f>
        <v>2218.6</v>
      </c>
      <c r="FB7" s="131"/>
      <c r="FC7" s="131">
        <f t="shared" ref="FC7:FC30" si="55">ROUND(FB7*FA7/25*12*2*1.302,1)</f>
        <v>0</v>
      </c>
      <c r="FD7" s="131"/>
      <c r="FE7" s="131"/>
      <c r="FF7" s="131"/>
      <c r="FG7" s="131"/>
      <c r="FH7" s="131">
        <f t="shared" ref="FH7:FI30" si="56">EZ7+FB7+FF7+FD7</f>
        <v>71</v>
      </c>
      <c r="FI7" s="131">
        <f t="shared" si="56"/>
        <v>2218.6</v>
      </c>
      <c r="FJ7" s="132">
        <v>25</v>
      </c>
      <c r="FK7" s="132">
        <v>97</v>
      </c>
      <c r="FL7" s="131">
        <f t="shared" ref="FL7:FL30" si="57">ROUND(FK7*FJ7/25*12*2*1.302,1)</f>
        <v>3031.1</v>
      </c>
      <c r="FM7" s="132">
        <v>0</v>
      </c>
      <c r="FN7" s="131">
        <f t="shared" ref="FN7:FN30" si="58">ROUND(FM7*FL7/25*12*2*1.302,1)</f>
        <v>0</v>
      </c>
      <c r="FO7" s="132"/>
      <c r="FP7" s="132"/>
      <c r="FQ7" s="132"/>
      <c r="FR7" s="131">
        <f t="shared" ref="FR7:FR30" si="59">ROUND(FQ7*FJ7/12*12*2*1.302,1)</f>
        <v>0</v>
      </c>
      <c r="FS7" s="131">
        <f t="shared" ref="FS7:FT30" si="60">FK7+FM7+FQ7+FO7</f>
        <v>97</v>
      </c>
      <c r="FT7" s="131">
        <f t="shared" si="60"/>
        <v>3031.1</v>
      </c>
      <c r="FU7" s="130">
        <v>25</v>
      </c>
      <c r="FV7" s="131">
        <v>193</v>
      </c>
      <c r="FW7" s="131">
        <f t="shared" ref="FW7:FW30" si="61">ROUND(FV7*FU7/25*12*2*1.302,1)</f>
        <v>6030.9</v>
      </c>
      <c r="FX7" s="131"/>
      <c r="FY7" s="131">
        <f t="shared" ref="FY7:FY30" si="62">ROUND(FX7*FW7/25*12*2*1.302,1)</f>
        <v>0</v>
      </c>
      <c r="FZ7" s="131"/>
      <c r="GA7" s="131"/>
      <c r="GB7" s="131"/>
      <c r="GC7" s="131"/>
      <c r="GD7" s="131">
        <f t="shared" ref="GD7:GE30" si="63">FV7+FX7+GB7+FZ7</f>
        <v>193</v>
      </c>
      <c r="GE7" s="131">
        <f t="shared" si="63"/>
        <v>6030.9</v>
      </c>
      <c r="GF7" s="130">
        <v>25</v>
      </c>
      <c r="GG7" s="131">
        <v>215</v>
      </c>
      <c r="GH7" s="131">
        <f t="shared" ref="GH7:GH30" si="64">ROUND(GG7*GF7/25*12*2*1.302,1)</f>
        <v>6718.3</v>
      </c>
      <c r="GI7" s="131"/>
      <c r="GJ7" s="131">
        <f t="shared" ref="GJ7:GJ30" si="65">ROUND(GI7*GH7/25*12*2*1.302,1)</f>
        <v>0</v>
      </c>
      <c r="GK7" s="131"/>
      <c r="GL7" s="131"/>
      <c r="GM7" s="131"/>
      <c r="GN7" s="131"/>
      <c r="GO7" s="131">
        <f t="shared" ref="GO7:GP30" si="66">GG7+GI7+GM7+GK7</f>
        <v>215</v>
      </c>
      <c r="GP7" s="131">
        <f t="shared" si="66"/>
        <v>6718.3</v>
      </c>
      <c r="GQ7" s="130">
        <v>25</v>
      </c>
      <c r="GR7" s="131">
        <v>184</v>
      </c>
      <c r="GS7" s="131">
        <f t="shared" ref="GS7:GS30" si="67">ROUND(GR7*GQ7/25*12*2*1.302,1)</f>
        <v>5749.6</v>
      </c>
      <c r="GT7" s="131"/>
      <c r="GU7" s="131">
        <f t="shared" ref="GU7:GU30" si="68">ROUND(GT7*GS7/25*12*2*1.302,1)</f>
        <v>0</v>
      </c>
      <c r="GV7" s="131"/>
      <c r="GW7" s="131"/>
      <c r="GX7" s="131"/>
      <c r="GY7" s="131"/>
      <c r="GZ7" s="131">
        <f t="shared" ref="GZ7:HA30" si="69">GR7+GT7+GX7+GV7</f>
        <v>184</v>
      </c>
      <c r="HA7" s="131">
        <f t="shared" si="69"/>
        <v>5749.6</v>
      </c>
      <c r="HB7" s="213"/>
      <c r="HC7" s="213"/>
      <c r="HD7" s="213"/>
      <c r="HE7" s="213"/>
      <c r="HF7" s="213"/>
      <c r="HG7" s="213"/>
      <c r="HH7" s="213"/>
      <c r="HI7" s="213"/>
      <c r="HJ7" s="213"/>
      <c r="HK7" s="213"/>
      <c r="HL7" s="213"/>
      <c r="HM7" s="213"/>
      <c r="HN7" s="213"/>
      <c r="HO7" s="213"/>
      <c r="HP7" s="213"/>
      <c r="HQ7" s="213"/>
      <c r="HR7" s="213"/>
      <c r="HS7" s="213"/>
      <c r="HT7" s="213"/>
      <c r="HU7" s="213"/>
      <c r="HV7" s="213"/>
      <c r="HW7" s="213"/>
      <c r="HX7" s="213"/>
      <c r="HY7" s="213"/>
      <c r="HZ7" s="213"/>
      <c r="IA7" s="213"/>
      <c r="IB7" s="213"/>
    </row>
    <row r="8" spans="1:236" s="212" customFormat="1" x14ac:dyDescent="0.25">
      <c r="A8" s="130">
        <v>24</v>
      </c>
      <c r="B8" s="131">
        <f t="shared" si="0"/>
        <v>187</v>
      </c>
      <c r="C8" s="131">
        <f t="shared" si="1"/>
        <v>5609.9</v>
      </c>
      <c r="D8" s="131">
        <f t="shared" si="2"/>
        <v>0</v>
      </c>
      <c r="E8" s="131">
        <f t="shared" si="3"/>
        <v>0</v>
      </c>
      <c r="F8" s="131">
        <f t="shared" si="4"/>
        <v>0</v>
      </c>
      <c r="G8" s="131">
        <f t="shared" si="5"/>
        <v>0</v>
      </c>
      <c r="H8" s="131">
        <f t="shared" si="6"/>
        <v>0</v>
      </c>
      <c r="I8" s="131">
        <f t="shared" si="7"/>
        <v>0</v>
      </c>
      <c r="J8" s="131">
        <f t="shared" si="8"/>
        <v>187</v>
      </c>
      <c r="K8" s="131">
        <f t="shared" si="9"/>
        <v>5609.9</v>
      </c>
      <c r="L8" s="130">
        <v>24</v>
      </c>
      <c r="M8" s="131">
        <v>5</v>
      </c>
      <c r="N8" s="131">
        <f t="shared" si="10"/>
        <v>150</v>
      </c>
      <c r="O8" s="131"/>
      <c r="P8" s="131">
        <f t="shared" si="11"/>
        <v>0</v>
      </c>
      <c r="Q8" s="131"/>
      <c r="R8" s="131"/>
      <c r="S8" s="131"/>
      <c r="T8" s="131"/>
      <c r="U8" s="131">
        <f t="shared" si="12"/>
        <v>5</v>
      </c>
      <c r="V8" s="131">
        <f t="shared" si="12"/>
        <v>150</v>
      </c>
      <c r="W8" s="130">
        <v>24</v>
      </c>
      <c r="X8" s="131">
        <v>6</v>
      </c>
      <c r="Y8" s="131">
        <f t="shared" si="13"/>
        <v>180</v>
      </c>
      <c r="Z8" s="131"/>
      <c r="AA8" s="131">
        <f t="shared" si="14"/>
        <v>0</v>
      </c>
      <c r="AB8" s="131"/>
      <c r="AC8" s="131"/>
      <c r="AD8" s="131"/>
      <c r="AE8" s="131"/>
      <c r="AF8" s="131">
        <f t="shared" si="15"/>
        <v>6</v>
      </c>
      <c r="AG8" s="131">
        <f t="shared" si="15"/>
        <v>180</v>
      </c>
      <c r="AH8" s="130">
        <v>24</v>
      </c>
      <c r="AI8" s="131">
        <v>8</v>
      </c>
      <c r="AJ8" s="131">
        <f t="shared" si="16"/>
        <v>240</v>
      </c>
      <c r="AK8" s="131"/>
      <c r="AL8" s="131">
        <f t="shared" si="17"/>
        <v>0</v>
      </c>
      <c r="AM8" s="131"/>
      <c r="AN8" s="131"/>
      <c r="AO8" s="131"/>
      <c r="AP8" s="131"/>
      <c r="AQ8" s="131">
        <f t="shared" si="18"/>
        <v>8</v>
      </c>
      <c r="AR8" s="131">
        <f t="shared" si="18"/>
        <v>240</v>
      </c>
      <c r="AS8" s="130">
        <v>24</v>
      </c>
      <c r="AT8" s="131">
        <v>28</v>
      </c>
      <c r="AU8" s="132">
        <f t="shared" si="19"/>
        <v>839.9</v>
      </c>
      <c r="AV8" s="131"/>
      <c r="AW8" s="132">
        <f t="shared" si="20"/>
        <v>0</v>
      </c>
      <c r="AX8" s="131"/>
      <c r="AY8" s="131"/>
      <c r="AZ8" s="131"/>
      <c r="BA8" s="131"/>
      <c r="BB8" s="131">
        <f t="shared" si="21"/>
        <v>28</v>
      </c>
      <c r="BC8" s="131">
        <f t="shared" si="21"/>
        <v>839.9</v>
      </c>
      <c r="BD8" s="120">
        <v>24</v>
      </c>
      <c r="BE8" s="121">
        <v>16</v>
      </c>
      <c r="BF8" s="133">
        <f t="shared" si="22"/>
        <v>480</v>
      </c>
      <c r="BG8" s="134"/>
      <c r="BH8" s="133">
        <f t="shared" si="23"/>
        <v>0</v>
      </c>
      <c r="BI8" s="134"/>
      <c r="BJ8" s="134"/>
      <c r="BK8" s="134"/>
      <c r="BL8" s="134"/>
      <c r="BM8" s="134">
        <f t="shared" si="24"/>
        <v>16</v>
      </c>
      <c r="BN8" s="134">
        <f t="shared" si="24"/>
        <v>480</v>
      </c>
      <c r="BO8" s="130">
        <v>24</v>
      </c>
      <c r="BP8" s="131">
        <v>22</v>
      </c>
      <c r="BQ8" s="131">
        <f t="shared" si="25"/>
        <v>660</v>
      </c>
      <c r="BR8" s="131"/>
      <c r="BS8" s="131">
        <f t="shared" si="26"/>
        <v>0</v>
      </c>
      <c r="BT8" s="131"/>
      <c r="BU8" s="131"/>
      <c r="BV8" s="131"/>
      <c r="BW8" s="131"/>
      <c r="BX8" s="131">
        <f t="shared" si="27"/>
        <v>22</v>
      </c>
      <c r="BY8" s="131">
        <f t="shared" si="27"/>
        <v>660</v>
      </c>
      <c r="BZ8" s="130">
        <v>24</v>
      </c>
      <c r="CA8" s="131">
        <v>15</v>
      </c>
      <c r="CB8" s="131">
        <f t="shared" si="28"/>
        <v>450</v>
      </c>
      <c r="CC8" s="131"/>
      <c r="CD8" s="131">
        <f t="shared" si="29"/>
        <v>0</v>
      </c>
      <c r="CE8" s="131"/>
      <c r="CF8" s="131"/>
      <c r="CG8" s="131"/>
      <c r="CH8" s="131"/>
      <c r="CI8" s="131">
        <f t="shared" si="30"/>
        <v>15</v>
      </c>
      <c r="CJ8" s="131">
        <f t="shared" si="30"/>
        <v>450</v>
      </c>
      <c r="CK8" s="120">
        <v>24</v>
      </c>
      <c r="CL8" s="134">
        <v>2</v>
      </c>
      <c r="CM8" s="133">
        <f t="shared" si="31"/>
        <v>60</v>
      </c>
      <c r="CN8" s="134"/>
      <c r="CO8" s="133">
        <f t="shared" si="32"/>
        <v>0</v>
      </c>
      <c r="CP8" s="134"/>
      <c r="CQ8" s="134"/>
      <c r="CR8" s="134"/>
      <c r="CS8" s="133">
        <f t="shared" si="33"/>
        <v>0</v>
      </c>
      <c r="CT8" s="134">
        <f t="shared" si="34"/>
        <v>2</v>
      </c>
      <c r="CU8" s="134">
        <f t="shared" si="34"/>
        <v>60</v>
      </c>
      <c r="CV8" s="135">
        <v>24</v>
      </c>
      <c r="CW8" s="132">
        <v>15</v>
      </c>
      <c r="CX8" s="132">
        <f t="shared" si="35"/>
        <v>450</v>
      </c>
      <c r="CY8" s="132"/>
      <c r="CZ8" s="132">
        <f t="shared" si="36"/>
        <v>0</v>
      </c>
      <c r="DA8" s="132"/>
      <c r="DB8" s="132">
        <f t="shared" si="37"/>
        <v>0</v>
      </c>
      <c r="DC8" s="132"/>
      <c r="DD8" s="132">
        <f t="shared" si="38"/>
        <v>0</v>
      </c>
      <c r="DE8" s="132">
        <f t="shared" si="39"/>
        <v>15</v>
      </c>
      <c r="DF8" s="132">
        <f t="shared" si="39"/>
        <v>450</v>
      </c>
      <c r="DG8" s="136">
        <v>24</v>
      </c>
      <c r="DH8" s="132">
        <v>2</v>
      </c>
      <c r="DI8" s="132">
        <f t="shared" si="40"/>
        <v>60</v>
      </c>
      <c r="DJ8" s="132"/>
      <c r="DK8" s="132">
        <f t="shared" si="41"/>
        <v>0</v>
      </c>
      <c r="DL8" s="132"/>
      <c r="DM8" s="132"/>
      <c r="DN8" s="132"/>
      <c r="DO8" s="132"/>
      <c r="DP8" s="137">
        <f t="shared" si="42"/>
        <v>2</v>
      </c>
      <c r="DQ8" s="138">
        <f t="shared" si="42"/>
        <v>60</v>
      </c>
      <c r="DR8" s="130">
        <v>24</v>
      </c>
      <c r="DS8" s="131"/>
      <c r="DT8" s="131">
        <f t="shared" si="43"/>
        <v>0</v>
      </c>
      <c r="DU8" s="131"/>
      <c r="DV8" s="131">
        <f t="shared" si="44"/>
        <v>0</v>
      </c>
      <c r="DW8" s="131"/>
      <c r="DX8" s="131">
        <f t="shared" si="45"/>
        <v>0</v>
      </c>
      <c r="DY8" s="131"/>
      <c r="DZ8" s="131">
        <f t="shared" si="46"/>
        <v>0</v>
      </c>
      <c r="EA8" s="131">
        <f t="shared" si="47"/>
        <v>0</v>
      </c>
      <c r="EB8" s="131">
        <f t="shared" si="47"/>
        <v>0</v>
      </c>
      <c r="EC8" s="123">
        <v>24</v>
      </c>
      <c r="ED8" s="139">
        <v>14</v>
      </c>
      <c r="EE8" s="140">
        <f t="shared" si="48"/>
        <v>420</v>
      </c>
      <c r="EF8" s="139"/>
      <c r="EG8" s="140">
        <f t="shared" si="49"/>
        <v>0</v>
      </c>
      <c r="EH8" s="139"/>
      <c r="EI8" s="139"/>
      <c r="EJ8" s="139"/>
      <c r="EK8" s="139"/>
      <c r="EL8" s="139">
        <f t="shared" si="50"/>
        <v>14</v>
      </c>
      <c r="EM8" s="140">
        <f t="shared" si="50"/>
        <v>420</v>
      </c>
      <c r="EN8" s="130">
        <v>24</v>
      </c>
      <c r="EO8" s="131">
        <v>7</v>
      </c>
      <c r="EP8" s="131">
        <f t="shared" si="51"/>
        <v>210</v>
      </c>
      <c r="EQ8" s="131"/>
      <c r="ER8" s="131">
        <f t="shared" si="52"/>
        <v>0</v>
      </c>
      <c r="ES8" s="131"/>
      <c r="ET8" s="131"/>
      <c r="EU8" s="131"/>
      <c r="EV8" s="131"/>
      <c r="EW8" s="131">
        <f t="shared" si="53"/>
        <v>7</v>
      </c>
      <c r="EX8" s="131">
        <f t="shared" si="53"/>
        <v>210</v>
      </c>
      <c r="EY8" s="130">
        <v>24</v>
      </c>
      <c r="EZ8" s="131">
        <v>1</v>
      </c>
      <c r="FA8" s="131">
        <f t="shared" si="54"/>
        <v>30</v>
      </c>
      <c r="FB8" s="131"/>
      <c r="FC8" s="131">
        <f t="shared" si="55"/>
        <v>0</v>
      </c>
      <c r="FD8" s="131"/>
      <c r="FE8" s="131"/>
      <c r="FF8" s="131"/>
      <c r="FG8" s="131"/>
      <c r="FH8" s="131">
        <f t="shared" si="56"/>
        <v>1</v>
      </c>
      <c r="FI8" s="131">
        <f t="shared" si="56"/>
        <v>30</v>
      </c>
      <c r="FJ8" s="132">
        <v>24</v>
      </c>
      <c r="FK8" s="132">
        <v>6</v>
      </c>
      <c r="FL8" s="131">
        <f t="shared" si="57"/>
        <v>180</v>
      </c>
      <c r="FM8" s="132">
        <v>0</v>
      </c>
      <c r="FN8" s="131">
        <f t="shared" si="58"/>
        <v>0</v>
      </c>
      <c r="FO8" s="132"/>
      <c r="FP8" s="132"/>
      <c r="FQ8" s="132"/>
      <c r="FR8" s="131">
        <f t="shared" si="59"/>
        <v>0</v>
      </c>
      <c r="FS8" s="131">
        <f t="shared" si="60"/>
        <v>6</v>
      </c>
      <c r="FT8" s="131">
        <f t="shared" si="60"/>
        <v>180</v>
      </c>
      <c r="FU8" s="130">
        <v>24</v>
      </c>
      <c r="FV8" s="131">
        <v>6</v>
      </c>
      <c r="FW8" s="131">
        <f t="shared" si="61"/>
        <v>180</v>
      </c>
      <c r="FX8" s="131"/>
      <c r="FY8" s="131">
        <f t="shared" si="62"/>
        <v>0</v>
      </c>
      <c r="FZ8" s="131"/>
      <c r="GA8" s="131"/>
      <c r="GB8" s="131"/>
      <c r="GC8" s="131"/>
      <c r="GD8" s="131">
        <f t="shared" si="63"/>
        <v>6</v>
      </c>
      <c r="GE8" s="131">
        <f t="shared" si="63"/>
        <v>180</v>
      </c>
      <c r="GF8" s="130">
        <v>24</v>
      </c>
      <c r="GG8" s="131">
        <v>24</v>
      </c>
      <c r="GH8" s="131">
        <f t="shared" si="64"/>
        <v>720</v>
      </c>
      <c r="GI8" s="131"/>
      <c r="GJ8" s="131">
        <f t="shared" si="65"/>
        <v>0</v>
      </c>
      <c r="GK8" s="131"/>
      <c r="GL8" s="131"/>
      <c r="GM8" s="131"/>
      <c r="GN8" s="131"/>
      <c r="GO8" s="131">
        <f t="shared" si="66"/>
        <v>24</v>
      </c>
      <c r="GP8" s="131">
        <f t="shared" si="66"/>
        <v>720</v>
      </c>
      <c r="GQ8" s="130">
        <v>24</v>
      </c>
      <c r="GR8" s="131">
        <v>10</v>
      </c>
      <c r="GS8" s="131">
        <f t="shared" si="67"/>
        <v>300</v>
      </c>
      <c r="GT8" s="131"/>
      <c r="GU8" s="131">
        <f t="shared" si="68"/>
        <v>0</v>
      </c>
      <c r="GV8" s="131"/>
      <c r="GW8" s="131"/>
      <c r="GX8" s="131"/>
      <c r="GY8" s="131"/>
      <c r="GZ8" s="131">
        <f t="shared" si="69"/>
        <v>10</v>
      </c>
      <c r="HA8" s="131">
        <f t="shared" si="69"/>
        <v>300</v>
      </c>
      <c r="HB8" s="213"/>
      <c r="HC8" s="213"/>
      <c r="HD8" s="213"/>
      <c r="HE8" s="213"/>
      <c r="HF8" s="213"/>
      <c r="HG8" s="213"/>
      <c r="HH8" s="213"/>
      <c r="HI8" s="213"/>
      <c r="HJ8" s="213"/>
      <c r="HK8" s="213"/>
      <c r="HL8" s="213"/>
      <c r="HM8" s="213"/>
      <c r="HN8" s="213"/>
      <c r="HO8" s="213"/>
      <c r="HP8" s="213"/>
      <c r="HQ8" s="213"/>
      <c r="HR8" s="213"/>
      <c r="HS8" s="213"/>
      <c r="HT8" s="213"/>
      <c r="HU8" s="213"/>
      <c r="HV8" s="213"/>
      <c r="HW8" s="213"/>
      <c r="HX8" s="213"/>
      <c r="HY8" s="213"/>
      <c r="HZ8" s="213"/>
      <c r="IA8" s="213"/>
      <c r="IB8" s="213"/>
    </row>
    <row r="9" spans="1:236" s="212" customFormat="1" x14ac:dyDescent="0.25">
      <c r="A9" s="130">
        <v>23</v>
      </c>
      <c r="B9" s="131">
        <f t="shared" si="0"/>
        <v>155</v>
      </c>
      <c r="C9" s="131">
        <f t="shared" si="1"/>
        <v>4455.699999999998</v>
      </c>
      <c r="D9" s="131">
        <f t="shared" si="2"/>
        <v>0</v>
      </c>
      <c r="E9" s="131">
        <f t="shared" si="3"/>
        <v>0</v>
      </c>
      <c r="F9" s="131">
        <f t="shared" si="4"/>
        <v>0</v>
      </c>
      <c r="G9" s="131">
        <f t="shared" si="5"/>
        <v>0</v>
      </c>
      <c r="H9" s="131">
        <f t="shared" si="6"/>
        <v>0</v>
      </c>
      <c r="I9" s="131">
        <f t="shared" si="7"/>
        <v>0</v>
      </c>
      <c r="J9" s="131">
        <f t="shared" si="8"/>
        <v>155</v>
      </c>
      <c r="K9" s="131">
        <f t="shared" si="9"/>
        <v>4455.699999999998</v>
      </c>
      <c r="L9" s="130">
        <v>23</v>
      </c>
      <c r="M9" s="131">
        <v>2</v>
      </c>
      <c r="N9" s="131">
        <f t="shared" si="10"/>
        <v>57.5</v>
      </c>
      <c r="O9" s="131"/>
      <c r="P9" s="131">
        <f t="shared" si="11"/>
        <v>0</v>
      </c>
      <c r="Q9" s="131"/>
      <c r="R9" s="131"/>
      <c r="S9" s="131"/>
      <c r="T9" s="131"/>
      <c r="U9" s="131">
        <f t="shared" si="12"/>
        <v>2</v>
      </c>
      <c r="V9" s="131">
        <f t="shared" si="12"/>
        <v>57.5</v>
      </c>
      <c r="W9" s="130">
        <v>23</v>
      </c>
      <c r="X9" s="131">
        <v>13</v>
      </c>
      <c r="Y9" s="131">
        <f t="shared" si="13"/>
        <v>373.7</v>
      </c>
      <c r="Z9" s="131"/>
      <c r="AA9" s="131">
        <f t="shared" si="14"/>
        <v>0</v>
      </c>
      <c r="AB9" s="131"/>
      <c r="AC9" s="131"/>
      <c r="AD9" s="131"/>
      <c r="AE9" s="131"/>
      <c r="AF9" s="131">
        <f t="shared" si="15"/>
        <v>13</v>
      </c>
      <c r="AG9" s="131">
        <f t="shared" si="15"/>
        <v>373.7</v>
      </c>
      <c r="AH9" s="130">
        <v>23</v>
      </c>
      <c r="AI9" s="131">
        <v>12</v>
      </c>
      <c r="AJ9" s="131">
        <f t="shared" si="16"/>
        <v>345</v>
      </c>
      <c r="AK9" s="131"/>
      <c r="AL9" s="131">
        <f t="shared" si="17"/>
        <v>0</v>
      </c>
      <c r="AM9" s="131"/>
      <c r="AN9" s="131"/>
      <c r="AO9" s="131"/>
      <c r="AP9" s="131"/>
      <c r="AQ9" s="131">
        <f t="shared" si="18"/>
        <v>12</v>
      </c>
      <c r="AR9" s="131">
        <f t="shared" si="18"/>
        <v>345</v>
      </c>
      <c r="AS9" s="130">
        <v>23</v>
      </c>
      <c r="AT9" s="131">
        <v>24</v>
      </c>
      <c r="AU9" s="132">
        <f t="shared" si="19"/>
        <v>690</v>
      </c>
      <c r="AV9" s="131"/>
      <c r="AW9" s="132">
        <f t="shared" si="20"/>
        <v>0</v>
      </c>
      <c r="AX9" s="131"/>
      <c r="AY9" s="131"/>
      <c r="AZ9" s="131"/>
      <c r="BA9" s="131"/>
      <c r="BB9" s="131">
        <f t="shared" si="21"/>
        <v>24</v>
      </c>
      <c r="BC9" s="131">
        <f t="shared" si="21"/>
        <v>690</v>
      </c>
      <c r="BD9" s="120">
        <v>23</v>
      </c>
      <c r="BE9" s="121">
        <v>13</v>
      </c>
      <c r="BF9" s="133">
        <f t="shared" si="22"/>
        <v>373.7</v>
      </c>
      <c r="BG9" s="134"/>
      <c r="BH9" s="133">
        <f t="shared" si="23"/>
        <v>0</v>
      </c>
      <c r="BI9" s="134"/>
      <c r="BJ9" s="134"/>
      <c r="BK9" s="134"/>
      <c r="BL9" s="134"/>
      <c r="BM9" s="134">
        <f t="shared" si="24"/>
        <v>13</v>
      </c>
      <c r="BN9" s="134">
        <f t="shared" si="24"/>
        <v>373.7</v>
      </c>
      <c r="BO9" s="130">
        <v>23</v>
      </c>
      <c r="BP9" s="131">
        <v>13</v>
      </c>
      <c r="BQ9" s="131">
        <f t="shared" si="25"/>
        <v>373.7</v>
      </c>
      <c r="BR9" s="131"/>
      <c r="BS9" s="131">
        <f t="shared" si="26"/>
        <v>0</v>
      </c>
      <c r="BT9" s="131"/>
      <c r="BU9" s="131"/>
      <c r="BV9" s="131"/>
      <c r="BW9" s="131"/>
      <c r="BX9" s="131">
        <f t="shared" si="27"/>
        <v>13</v>
      </c>
      <c r="BY9" s="131">
        <f t="shared" si="27"/>
        <v>373.7</v>
      </c>
      <c r="BZ9" s="130">
        <v>23</v>
      </c>
      <c r="CA9" s="131">
        <v>5</v>
      </c>
      <c r="CB9" s="131">
        <f t="shared" si="28"/>
        <v>143.69999999999999</v>
      </c>
      <c r="CC9" s="131"/>
      <c r="CD9" s="131">
        <f t="shared" si="29"/>
        <v>0</v>
      </c>
      <c r="CE9" s="131"/>
      <c r="CF9" s="131"/>
      <c r="CG9" s="131"/>
      <c r="CH9" s="131"/>
      <c r="CI9" s="131">
        <f t="shared" si="30"/>
        <v>5</v>
      </c>
      <c r="CJ9" s="131">
        <f t="shared" si="30"/>
        <v>143.69999999999999</v>
      </c>
      <c r="CK9" s="120">
        <v>23</v>
      </c>
      <c r="CL9" s="134">
        <v>4</v>
      </c>
      <c r="CM9" s="133">
        <f t="shared" si="31"/>
        <v>115</v>
      </c>
      <c r="CN9" s="134"/>
      <c r="CO9" s="133">
        <f t="shared" si="32"/>
        <v>0</v>
      </c>
      <c r="CP9" s="134"/>
      <c r="CQ9" s="134"/>
      <c r="CR9" s="134"/>
      <c r="CS9" s="133">
        <f t="shared" si="33"/>
        <v>0</v>
      </c>
      <c r="CT9" s="134">
        <f t="shared" si="34"/>
        <v>4</v>
      </c>
      <c r="CU9" s="134">
        <f t="shared" si="34"/>
        <v>115</v>
      </c>
      <c r="CV9" s="135">
        <v>23</v>
      </c>
      <c r="CW9" s="132">
        <v>15</v>
      </c>
      <c r="CX9" s="132">
        <f t="shared" si="35"/>
        <v>431.2</v>
      </c>
      <c r="CY9" s="132"/>
      <c r="CZ9" s="132">
        <f t="shared" si="36"/>
        <v>0</v>
      </c>
      <c r="DA9" s="132"/>
      <c r="DB9" s="132">
        <f t="shared" si="37"/>
        <v>0</v>
      </c>
      <c r="DC9" s="132"/>
      <c r="DD9" s="132">
        <f t="shared" si="38"/>
        <v>0</v>
      </c>
      <c r="DE9" s="132">
        <f t="shared" si="39"/>
        <v>15</v>
      </c>
      <c r="DF9" s="132">
        <f t="shared" si="39"/>
        <v>431.2</v>
      </c>
      <c r="DG9" s="136">
        <v>23</v>
      </c>
      <c r="DH9" s="132">
        <v>3</v>
      </c>
      <c r="DI9" s="132">
        <f t="shared" si="40"/>
        <v>86.2</v>
      </c>
      <c r="DJ9" s="132"/>
      <c r="DK9" s="132">
        <f t="shared" si="41"/>
        <v>0</v>
      </c>
      <c r="DL9" s="132"/>
      <c r="DM9" s="132"/>
      <c r="DN9" s="132"/>
      <c r="DO9" s="132"/>
      <c r="DP9" s="137">
        <f t="shared" si="42"/>
        <v>3</v>
      </c>
      <c r="DQ9" s="138">
        <f t="shared" si="42"/>
        <v>86.2</v>
      </c>
      <c r="DR9" s="130">
        <v>23</v>
      </c>
      <c r="DS9" s="131"/>
      <c r="DT9" s="131">
        <f t="shared" si="43"/>
        <v>0</v>
      </c>
      <c r="DU9" s="131"/>
      <c r="DV9" s="131">
        <f t="shared" si="44"/>
        <v>0</v>
      </c>
      <c r="DW9" s="131"/>
      <c r="DX9" s="131">
        <f t="shared" si="45"/>
        <v>0</v>
      </c>
      <c r="DY9" s="131"/>
      <c r="DZ9" s="131">
        <f t="shared" si="46"/>
        <v>0</v>
      </c>
      <c r="EA9" s="131">
        <f t="shared" si="47"/>
        <v>0</v>
      </c>
      <c r="EB9" s="131">
        <f t="shared" si="47"/>
        <v>0</v>
      </c>
      <c r="EC9" s="123">
        <v>23</v>
      </c>
      <c r="ED9" s="139">
        <v>20</v>
      </c>
      <c r="EE9" s="140">
        <f t="shared" si="48"/>
        <v>575</v>
      </c>
      <c r="EF9" s="139"/>
      <c r="EG9" s="140">
        <f t="shared" si="49"/>
        <v>0</v>
      </c>
      <c r="EH9" s="139"/>
      <c r="EI9" s="139"/>
      <c r="EJ9" s="139"/>
      <c r="EK9" s="139"/>
      <c r="EL9" s="139">
        <f t="shared" si="50"/>
        <v>20</v>
      </c>
      <c r="EM9" s="140">
        <f t="shared" si="50"/>
        <v>575</v>
      </c>
      <c r="EN9" s="130">
        <v>23</v>
      </c>
      <c r="EO9" s="131">
        <v>5</v>
      </c>
      <c r="EP9" s="131">
        <f t="shared" si="51"/>
        <v>143.69999999999999</v>
      </c>
      <c r="EQ9" s="131"/>
      <c r="ER9" s="131">
        <f t="shared" si="52"/>
        <v>0</v>
      </c>
      <c r="ES9" s="131"/>
      <c r="ET9" s="131"/>
      <c r="EU9" s="131"/>
      <c r="EV9" s="131"/>
      <c r="EW9" s="131">
        <f t="shared" si="53"/>
        <v>5</v>
      </c>
      <c r="EX9" s="131">
        <f t="shared" si="53"/>
        <v>143.69999999999999</v>
      </c>
      <c r="EY9" s="130">
        <v>23</v>
      </c>
      <c r="EZ9" s="131">
        <v>5</v>
      </c>
      <c r="FA9" s="131">
        <f t="shared" si="54"/>
        <v>143.69999999999999</v>
      </c>
      <c r="FB9" s="131"/>
      <c r="FC9" s="131">
        <f t="shared" si="55"/>
        <v>0</v>
      </c>
      <c r="FD9" s="131"/>
      <c r="FE9" s="131"/>
      <c r="FF9" s="131"/>
      <c r="FG9" s="131"/>
      <c r="FH9" s="131">
        <f t="shared" si="56"/>
        <v>5</v>
      </c>
      <c r="FI9" s="131">
        <f t="shared" si="56"/>
        <v>143.69999999999999</v>
      </c>
      <c r="FJ9" s="132">
        <v>23</v>
      </c>
      <c r="FK9" s="132">
        <v>1</v>
      </c>
      <c r="FL9" s="131">
        <f t="shared" si="57"/>
        <v>28.7</v>
      </c>
      <c r="FM9" s="132">
        <v>0</v>
      </c>
      <c r="FN9" s="131">
        <f t="shared" si="58"/>
        <v>0</v>
      </c>
      <c r="FO9" s="132"/>
      <c r="FP9" s="132"/>
      <c r="FQ9" s="132"/>
      <c r="FR9" s="131">
        <f t="shared" si="59"/>
        <v>0</v>
      </c>
      <c r="FS9" s="131">
        <f t="shared" si="60"/>
        <v>1</v>
      </c>
      <c r="FT9" s="131">
        <f t="shared" si="60"/>
        <v>28.7</v>
      </c>
      <c r="FU9" s="130">
        <v>23</v>
      </c>
      <c r="FV9" s="131">
        <v>7</v>
      </c>
      <c r="FW9" s="131">
        <f t="shared" si="61"/>
        <v>201.2</v>
      </c>
      <c r="FX9" s="131"/>
      <c r="FY9" s="131">
        <f t="shared" si="62"/>
        <v>0</v>
      </c>
      <c r="FZ9" s="131"/>
      <c r="GA9" s="131"/>
      <c r="GB9" s="131"/>
      <c r="GC9" s="131"/>
      <c r="GD9" s="131">
        <f t="shared" si="63"/>
        <v>7</v>
      </c>
      <c r="GE9" s="131">
        <f t="shared" si="63"/>
        <v>201.2</v>
      </c>
      <c r="GF9" s="130">
        <v>23</v>
      </c>
      <c r="GG9" s="131">
        <v>8</v>
      </c>
      <c r="GH9" s="131">
        <f t="shared" si="64"/>
        <v>230</v>
      </c>
      <c r="GI9" s="131"/>
      <c r="GJ9" s="131">
        <f t="shared" si="65"/>
        <v>0</v>
      </c>
      <c r="GK9" s="131"/>
      <c r="GL9" s="131"/>
      <c r="GM9" s="131"/>
      <c r="GN9" s="131"/>
      <c r="GO9" s="131">
        <f t="shared" si="66"/>
        <v>8</v>
      </c>
      <c r="GP9" s="131">
        <f t="shared" si="66"/>
        <v>230</v>
      </c>
      <c r="GQ9" s="130">
        <v>23</v>
      </c>
      <c r="GR9" s="131">
        <v>5</v>
      </c>
      <c r="GS9" s="131">
        <f t="shared" si="67"/>
        <v>143.69999999999999</v>
      </c>
      <c r="GT9" s="131"/>
      <c r="GU9" s="131">
        <f t="shared" si="68"/>
        <v>0</v>
      </c>
      <c r="GV9" s="131"/>
      <c r="GW9" s="131"/>
      <c r="GX9" s="131"/>
      <c r="GY9" s="131"/>
      <c r="GZ9" s="131">
        <f t="shared" si="69"/>
        <v>5</v>
      </c>
      <c r="HA9" s="131">
        <f t="shared" si="69"/>
        <v>143.69999999999999</v>
      </c>
      <c r="HB9" s="213"/>
      <c r="HC9" s="213"/>
      <c r="HD9" s="213"/>
      <c r="HE9" s="213"/>
      <c r="HF9" s="213"/>
      <c r="HG9" s="213"/>
      <c r="HH9" s="213"/>
      <c r="HI9" s="213"/>
      <c r="HJ9" s="213"/>
      <c r="HK9" s="213"/>
      <c r="HL9" s="213"/>
      <c r="HM9" s="213"/>
      <c r="HN9" s="213"/>
      <c r="HO9" s="213"/>
      <c r="HP9" s="213"/>
      <c r="HQ9" s="213"/>
      <c r="HR9" s="213"/>
      <c r="HS9" s="213"/>
      <c r="HT9" s="213"/>
      <c r="HU9" s="213"/>
      <c r="HV9" s="213"/>
      <c r="HW9" s="213"/>
      <c r="HX9" s="213"/>
      <c r="HY9" s="213"/>
      <c r="HZ9" s="213"/>
      <c r="IA9" s="213"/>
      <c r="IB9" s="213"/>
    </row>
    <row r="10" spans="1:236" s="212" customFormat="1" x14ac:dyDescent="0.25">
      <c r="A10" s="130">
        <v>22</v>
      </c>
      <c r="B10" s="131">
        <f t="shared" si="0"/>
        <v>95</v>
      </c>
      <c r="C10" s="131">
        <f t="shared" si="1"/>
        <v>2612.5</v>
      </c>
      <c r="D10" s="131">
        <f t="shared" si="2"/>
        <v>1</v>
      </c>
      <c r="E10" s="131">
        <f t="shared" si="3"/>
        <v>27.5</v>
      </c>
      <c r="F10" s="131">
        <f t="shared" si="4"/>
        <v>0</v>
      </c>
      <c r="G10" s="131">
        <f t="shared" si="5"/>
        <v>0</v>
      </c>
      <c r="H10" s="131">
        <f t="shared" si="6"/>
        <v>0</v>
      </c>
      <c r="I10" s="131">
        <f t="shared" si="7"/>
        <v>0</v>
      </c>
      <c r="J10" s="131">
        <f t="shared" si="8"/>
        <v>96</v>
      </c>
      <c r="K10" s="131">
        <f t="shared" si="9"/>
        <v>2640</v>
      </c>
      <c r="L10" s="130">
        <v>22</v>
      </c>
      <c r="M10" s="131">
        <v>3</v>
      </c>
      <c r="N10" s="131">
        <f t="shared" si="10"/>
        <v>82.5</v>
      </c>
      <c r="O10" s="131"/>
      <c r="P10" s="131">
        <f t="shared" si="11"/>
        <v>0</v>
      </c>
      <c r="Q10" s="131"/>
      <c r="R10" s="131"/>
      <c r="S10" s="131"/>
      <c r="T10" s="131"/>
      <c r="U10" s="131">
        <f t="shared" si="12"/>
        <v>3</v>
      </c>
      <c r="V10" s="131">
        <f t="shared" si="12"/>
        <v>82.5</v>
      </c>
      <c r="W10" s="130">
        <v>22</v>
      </c>
      <c r="X10" s="131">
        <v>1</v>
      </c>
      <c r="Y10" s="131">
        <f t="shared" si="13"/>
        <v>27.5</v>
      </c>
      <c r="Z10" s="131"/>
      <c r="AA10" s="131">
        <f t="shared" si="14"/>
        <v>0</v>
      </c>
      <c r="AB10" s="131"/>
      <c r="AC10" s="131"/>
      <c r="AD10" s="131"/>
      <c r="AE10" s="131"/>
      <c r="AF10" s="131">
        <f t="shared" si="15"/>
        <v>1</v>
      </c>
      <c r="AG10" s="131">
        <f t="shared" si="15"/>
        <v>27.5</v>
      </c>
      <c r="AH10" s="130">
        <v>22</v>
      </c>
      <c r="AI10" s="131">
        <v>5</v>
      </c>
      <c r="AJ10" s="131">
        <f t="shared" si="16"/>
        <v>137.5</v>
      </c>
      <c r="AK10" s="131"/>
      <c r="AL10" s="131">
        <f t="shared" si="17"/>
        <v>0</v>
      </c>
      <c r="AM10" s="131"/>
      <c r="AN10" s="131"/>
      <c r="AO10" s="131"/>
      <c r="AP10" s="131"/>
      <c r="AQ10" s="131">
        <f t="shared" si="18"/>
        <v>5</v>
      </c>
      <c r="AR10" s="131">
        <f t="shared" si="18"/>
        <v>137.5</v>
      </c>
      <c r="AS10" s="130">
        <v>22</v>
      </c>
      <c r="AT10" s="131"/>
      <c r="AU10" s="132">
        <f t="shared" si="19"/>
        <v>0</v>
      </c>
      <c r="AV10" s="131"/>
      <c r="AW10" s="132">
        <f t="shared" si="20"/>
        <v>0</v>
      </c>
      <c r="AX10" s="131"/>
      <c r="AY10" s="131"/>
      <c r="AZ10" s="131"/>
      <c r="BA10" s="131"/>
      <c r="BB10" s="131">
        <f t="shared" si="21"/>
        <v>0</v>
      </c>
      <c r="BC10" s="131">
        <f t="shared" si="21"/>
        <v>0</v>
      </c>
      <c r="BD10" s="120">
        <v>22</v>
      </c>
      <c r="BE10" s="121">
        <v>8</v>
      </c>
      <c r="BF10" s="133">
        <f t="shared" si="22"/>
        <v>220</v>
      </c>
      <c r="BG10" s="134"/>
      <c r="BH10" s="133">
        <f t="shared" si="23"/>
        <v>0</v>
      </c>
      <c r="BI10" s="134"/>
      <c r="BJ10" s="134"/>
      <c r="BK10" s="134"/>
      <c r="BL10" s="134"/>
      <c r="BM10" s="134">
        <f t="shared" si="24"/>
        <v>8</v>
      </c>
      <c r="BN10" s="134">
        <f t="shared" si="24"/>
        <v>220</v>
      </c>
      <c r="BO10" s="130">
        <v>22</v>
      </c>
      <c r="BP10" s="131">
        <v>10</v>
      </c>
      <c r="BQ10" s="131">
        <f t="shared" si="25"/>
        <v>275</v>
      </c>
      <c r="BR10" s="131"/>
      <c r="BS10" s="131">
        <f t="shared" si="26"/>
        <v>0</v>
      </c>
      <c r="BT10" s="131"/>
      <c r="BU10" s="131"/>
      <c r="BV10" s="131"/>
      <c r="BW10" s="131"/>
      <c r="BX10" s="131">
        <f t="shared" si="27"/>
        <v>10</v>
      </c>
      <c r="BY10" s="131">
        <f t="shared" si="27"/>
        <v>275</v>
      </c>
      <c r="BZ10" s="130">
        <v>22</v>
      </c>
      <c r="CA10" s="131">
        <v>6</v>
      </c>
      <c r="CB10" s="131">
        <f t="shared" si="28"/>
        <v>165</v>
      </c>
      <c r="CC10" s="131"/>
      <c r="CD10" s="131">
        <f t="shared" si="29"/>
        <v>0</v>
      </c>
      <c r="CE10" s="131"/>
      <c r="CF10" s="131"/>
      <c r="CG10" s="131"/>
      <c r="CH10" s="131"/>
      <c r="CI10" s="131">
        <f t="shared" si="30"/>
        <v>6</v>
      </c>
      <c r="CJ10" s="131">
        <f t="shared" si="30"/>
        <v>165</v>
      </c>
      <c r="CK10" s="120">
        <v>22</v>
      </c>
      <c r="CL10" s="134">
        <v>8</v>
      </c>
      <c r="CM10" s="133">
        <f t="shared" si="31"/>
        <v>220</v>
      </c>
      <c r="CN10" s="134"/>
      <c r="CO10" s="133">
        <f t="shared" si="32"/>
        <v>0</v>
      </c>
      <c r="CP10" s="134"/>
      <c r="CQ10" s="134"/>
      <c r="CR10" s="134"/>
      <c r="CS10" s="133">
        <f t="shared" si="33"/>
        <v>0</v>
      </c>
      <c r="CT10" s="134">
        <f t="shared" si="34"/>
        <v>8</v>
      </c>
      <c r="CU10" s="134">
        <f t="shared" si="34"/>
        <v>220</v>
      </c>
      <c r="CV10" s="135">
        <v>22</v>
      </c>
      <c r="CW10" s="132">
        <v>13</v>
      </c>
      <c r="CX10" s="132">
        <f t="shared" si="35"/>
        <v>357.5</v>
      </c>
      <c r="CY10" s="132">
        <v>1</v>
      </c>
      <c r="CZ10" s="132">
        <f t="shared" si="36"/>
        <v>27.5</v>
      </c>
      <c r="DA10" s="132"/>
      <c r="DB10" s="132">
        <f t="shared" si="37"/>
        <v>0</v>
      </c>
      <c r="DC10" s="132"/>
      <c r="DD10" s="132">
        <f t="shared" si="38"/>
        <v>0</v>
      </c>
      <c r="DE10" s="132">
        <f t="shared" si="39"/>
        <v>14</v>
      </c>
      <c r="DF10" s="132">
        <f t="shared" si="39"/>
        <v>385</v>
      </c>
      <c r="DG10" s="136">
        <v>22</v>
      </c>
      <c r="DH10" s="132">
        <v>1</v>
      </c>
      <c r="DI10" s="132">
        <f t="shared" si="40"/>
        <v>27.5</v>
      </c>
      <c r="DJ10" s="132"/>
      <c r="DK10" s="132">
        <f t="shared" si="41"/>
        <v>0</v>
      </c>
      <c r="DL10" s="132"/>
      <c r="DM10" s="132"/>
      <c r="DN10" s="132"/>
      <c r="DO10" s="132"/>
      <c r="DP10" s="137">
        <f t="shared" si="42"/>
        <v>1</v>
      </c>
      <c r="DQ10" s="138">
        <f t="shared" si="42"/>
        <v>27.5</v>
      </c>
      <c r="DR10" s="130">
        <v>22</v>
      </c>
      <c r="DS10" s="131">
        <v>1</v>
      </c>
      <c r="DT10" s="131">
        <f t="shared" si="43"/>
        <v>27.5</v>
      </c>
      <c r="DU10" s="131"/>
      <c r="DV10" s="131">
        <f t="shared" si="44"/>
        <v>0</v>
      </c>
      <c r="DW10" s="131"/>
      <c r="DX10" s="131">
        <f t="shared" si="45"/>
        <v>0</v>
      </c>
      <c r="DY10" s="131"/>
      <c r="DZ10" s="131">
        <f t="shared" si="46"/>
        <v>0</v>
      </c>
      <c r="EA10" s="131">
        <f t="shared" si="47"/>
        <v>1</v>
      </c>
      <c r="EB10" s="131">
        <f t="shared" si="47"/>
        <v>27.5</v>
      </c>
      <c r="EC10" s="123">
        <v>22</v>
      </c>
      <c r="ED10" s="139">
        <v>13</v>
      </c>
      <c r="EE10" s="140">
        <f t="shared" si="48"/>
        <v>357.5</v>
      </c>
      <c r="EF10" s="139"/>
      <c r="EG10" s="140">
        <f t="shared" si="49"/>
        <v>0</v>
      </c>
      <c r="EH10" s="139"/>
      <c r="EI10" s="139"/>
      <c r="EJ10" s="139"/>
      <c r="EK10" s="139"/>
      <c r="EL10" s="139">
        <f t="shared" si="50"/>
        <v>13</v>
      </c>
      <c r="EM10" s="139">
        <f t="shared" si="50"/>
        <v>357.5</v>
      </c>
      <c r="EN10" s="130">
        <v>22</v>
      </c>
      <c r="EO10" s="131">
        <v>5</v>
      </c>
      <c r="EP10" s="131">
        <f t="shared" si="51"/>
        <v>137.5</v>
      </c>
      <c r="EQ10" s="131"/>
      <c r="ER10" s="131">
        <f t="shared" si="52"/>
        <v>0</v>
      </c>
      <c r="ES10" s="131"/>
      <c r="ET10" s="131"/>
      <c r="EU10" s="131"/>
      <c r="EV10" s="131"/>
      <c r="EW10" s="131">
        <f t="shared" si="53"/>
        <v>5</v>
      </c>
      <c r="EX10" s="131">
        <f t="shared" si="53"/>
        <v>137.5</v>
      </c>
      <c r="EY10" s="130">
        <v>22</v>
      </c>
      <c r="EZ10" s="131">
        <v>1</v>
      </c>
      <c r="FA10" s="131">
        <f t="shared" si="54"/>
        <v>27.5</v>
      </c>
      <c r="FB10" s="131"/>
      <c r="FC10" s="131">
        <f t="shared" si="55"/>
        <v>0</v>
      </c>
      <c r="FD10" s="131"/>
      <c r="FE10" s="131"/>
      <c r="FF10" s="131"/>
      <c r="FG10" s="131"/>
      <c r="FH10" s="131">
        <f t="shared" si="56"/>
        <v>1</v>
      </c>
      <c r="FI10" s="131">
        <f t="shared" si="56"/>
        <v>27.5</v>
      </c>
      <c r="FJ10" s="132">
        <v>22</v>
      </c>
      <c r="FK10" s="132">
        <v>2</v>
      </c>
      <c r="FL10" s="131">
        <f t="shared" si="57"/>
        <v>55</v>
      </c>
      <c r="FM10" s="132">
        <v>0</v>
      </c>
      <c r="FN10" s="131">
        <f t="shared" si="58"/>
        <v>0</v>
      </c>
      <c r="FO10" s="132"/>
      <c r="FP10" s="132"/>
      <c r="FQ10" s="132"/>
      <c r="FR10" s="131">
        <f t="shared" si="59"/>
        <v>0</v>
      </c>
      <c r="FS10" s="131">
        <f t="shared" si="60"/>
        <v>2</v>
      </c>
      <c r="FT10" s="131">
        <f t="shared" si="60"/>
        <v>55</v>
      </c>
      <c r="FU10" s="130">
        <v>22</v>
      </c>
      <c r="FV10" s="131">
        <v>5</v>
      </c>
      <c r="FW10" s="131">
        <f t="shared" si="61"/>
        <v>137.5</v>
      </c>
      <c r="FX10" s="131"/>
      <c r="FY10" s="131">
        <f t="shared" si="62"/>
        <v>0</v>
      </c>
      <c r="FZ10" s="131"/>
      <c r="GA10" s="131"/>
      <c r="GB10" s="131"/>
      <c r="GC10" s="131"/>
      <c r="GD10" s="131">
        <f t="shared" si="63"/>
        <v>5</v>
      </c>
      <c r="GE10" s="131">
        <f t="shared" si="63"/>
        <v>137.5</v>
      </c>
      <c r="GF10" s="130">
        <v>22</v>
      </c>
      <c r="GG10" s="131">
        <v>4</v>
      </c>
      <c r="GH10" s="131">
        <f t="shared" si="64"/>
        <v>110</v>
      </c>
      <c r="GI10" s="131"/>
      <c r="GJ10" s="131">
        <f t="shared" si="65"/>
        <v>0</v>
      </c>
      <c r="GK10" s="131"/>
      <c r="GL10" s="131"/>
      <c r="GM10" s="131"/>
      <c r="GN10" s="131"/>
      <c r="GO10" s="131">
        <f t="shared" si="66"/>
        <v>4</v>
      </c>
      <c r="GP10" s="131">
        <f t="shared" si="66"/>
        <v>110</v>
      </c>
      <c r="GQ10" s="130">
        <v>22</v>
      </c>
      <c r="GR10" s="131">
        <v>9</v>
      </c>
      <c r="GS10" s="131">
        <f t="shared" si="67"/>
        <v>247.5</v>
      </c>
      <c r="GT10" s="131"/>
      <c r="GU10" s="131">
        <f t="shared" si="68"/>
        <v>0</v>
      </c>
      <c r="GV10" s="131"/>
      <c r="GW10" s="131"/>
      <c r="GX10" s="131"/>
      <c r="GY10" s="131"/>
      <c r="GZ10" s="131">
        <f t="shared" si="69"/>
        <v>9</v>
      </c>
      <c r="HA10" s="131">
        <f t="shared" si="69"/>
        <v>247.5</v>
      </c>
      <c r="HB10" s="213"/>
      <c r="HC10" s="213"/>
      <c r="HD10" s="213"/>
      <c r="HE10" s="213"/>
      <c r="HF10" s="213"/>
      <c r="HG10" s="213"/>
      <c r="HH10" s="213"/>
      <c r="HI10" s="213"/>
      <c r="HJ10" s="213"/>
      <c r="HK10" s="213"/>
      <c r="HL10" s="213"/>
      <c r="HM10" s="213"/>
      <c r="HN10" s="213"/>
      <c r="HO10" s="213"/>
      <c r="HP10" s="213"/>
      <c r="HQ10" s="213"/>
      <c r="HR10" s="213"/>
      <c r="HS10" s="213"/>
      <c r="HT10" s="213"/>
      <c r="HU10" s="213"/>
      <c r="HV10" s="213"/>
      <c r="HW10" s="213"/>
      <c r="HX10" s="213"/>
      <c r="HY10" s="213"/>
      <c r="HZ10" s="213"/>
      <c r="IA10" s="213"/>
      <c r="IB10" s="213"/>
    </row>
    <row r="11" spans="1:236" s="212" customFormat="1" x14ac:dyDescent="0.25">
      <c r="A11" s="130">
        <v>21</v>
      </c>
      <c r="B11" s="131">
        <f t="shared" si="0"/>
        <v>96</v>
      </c>
      <c r="C11" s="131">
        <f t="shared" si="1"/>
        <v>2519.6000000000004</v>
      </c>
      <c r="D11" s="131">
        <f t="shared" si="2"/>
        <v>0</v>
      </c>
      <c r="E11" s="131">
        <f t="shared" si="3"/>
        <v>0</v>
      </c>
      <c r="F11" s="131">
        <f t="shared" si="4"/>
        <v>0</v>
      </c>
      <c r="G11" s="131">
        <f t="shared" si="5"/>
        <v>0</v>
      </c>
      <c r="H11" s="131">
        <f t="shared" si="6"/>
        <v>0</v>
      </c>
      <c r="I11" s="131">
        <f t="shared" si="7"/>
        <v>0</v>
      </c>
      <c r="J11" s="131">
        <f t="shared" si="8"/>
        <v>96</v>
      </c>
      <c r="K11" s="131">
        <f t="shared" si="9"/>
        <v>2519.6000000000004</v>
      </c>
      <c r="L11" s="130">
        <v>21</v>
      </c>
      <c r="M11" s="131">
        <v>3</v>
      </c>
      <c r="N11" s="131">
        <f t="shared" si="10"/>
        <v>78.7</v>
      </c>
      <c r="O11" s="131"/>
      <c r="P11" s="131">
        <f t="shared" si="11"/>
        <v>0</v>
      </c>
      <c r="Q11" s="131"/>
      <c r="R11" s="131"/>
      <c r="S11" s="131"/>
      <c r="T11" s="131"/>
      <c r="U11" s="131">
        <f t="shared" si="12"/>
        <v>3</v>
      </c>
      <c r="V11" s="131">
        <f t="shared" si="12"/>
        <v>78.7</v>
      </c>
      <c r="W11" s="130">
        <v>21</v>
      </c>
      <c r="X11" s="131">
        <v>1</v>
      </c>
      <c r="Y11" s="131">
        <f t="shared" si="13"/>
        <v>26.2</v>
      </c>
      <c r="Z11" s="131"/>
      <c r="AA11" s="131">
        <f t="shared" si="14"/>
        <v>0</v>
      </c>
      <c r="AB11" s="131"/>
      <c r="AC11" s="131"/>
      <c r="AD11" s="131"/>
      <c r="AE11" s="131"/>
      <c r="AF11" s="131">
        <f t="shared" si="15"/>
        <v>1</v>
      </c>
      <c r="AG11" s="131">
        <f t="shared" si="15"/>
        <v>26.2</v>
      </c>
      <c r="AH11" s="130">
        <v>21</v>
      </c>
      <c r="AI11" s="131">
        <v>6</v>
      </c>
      <c r="AJ11" s="131">
        <f t="shared" si="16"/>
        <v>157.5</v>
      </c>
      <c r="AK11" s="131"/>
      <c r="AL11" s="131">
        <f t="shared" si="17"/>
        <v>0</v>
      </c>
      <c r="AM11" s="131"/>
      <c r="AN11" s="131"/>
      <c r="AO11" s="131"/>
      <c r="AP11" s="131"/>
      <c r="AQ11" s="131">
        <f t="shared" si="18"/>
        <v>6</v>
      </c>
      <c r="AR11" s="131">
        <f t="shared" si="18"/>
        <v>157.5</v>
      </c>
      <c r="AS11" s="130">
        <v>21</v>
      </c>
      <c r="AT11" s="131"/>
      <c r="AU11" s="132">
        <f t="shared" si="19"/>
        <v>0</v>
      </c>
      <c r="AV11" s="131"/>
      <c r="AW11" s="132">
        <f t="shared" si="20"/>
        <v>0</v>
      </c>
      <c r="AX11" s="131"/>
      <c r="AY11" s="131"/>
      <c r="AZ11" s="131"/>
      <c r="BA11" s="131"/>
      <c r="BB11" s="131">
        <f t="shared" si="21"/>
        <v>0</v>
      </c>
      <c r="BC11" s="131">
        <f t="shared" si="21"/>
        <v>0</v>
      </c>
      <c r="BD11" s="120">
        <v>21</v>
      </c>
      <c r="BE11" s="121">
        <v>14</v>
      </c>
      <c r="BF11" s="133">
        <f t="shared" si="22"/>
        <v>367.5</v>
      </c>
      <c r="BG11" s="134"/>
      <c r="BH11" s="133">
        <f t="shared" si="23"/>
        <v>0</v>
      </c>
      <c r="BI11" s="134"/>
      <c r="BJ11" s="134"/>
      <c r="BK11" s="134"/>
      <c r="BL11" s="134"/>
      <c r="BM11" s="134">
        <f t="shared" si="24"/>
        <v>14</v>
      </c>
      <c r="BN11" s="134">
        <f t="shared" si="24"/>
        <v>367.5</v>
      </c>
      <c r="BO11" s="130">
        <v>21</v>
      </c>
      <c r="BP11" s="131">
        <v>21</v>
      </c>
      <c r="BQ11" s="131">
        <f t="shared" si="25"/>
        <v>551.20000000000005</v>
      </c>
      <c r="BR11" s="131"/>
      <c r="BS11" s="131">
        <f t="shared" si="26"/>
        <v>0</v>
      </c>
      <c r="BT11" s="131"/>
      <c r="BU11" s="131"/>
      <c r="BV11" s="131"/>
      <c r="BW11" s="131"/>
      <c r="BX11" s="131">
        <f t="shared" si="27"/>
        <v>21</v>
      </c>
      <c r="BY11" s="131">
        <f t="shared" si="27"/>
        <v>551.20000000000005</v>
      </c>
      <c r="BZ11" s="130">
        <v>21</v>
      </c>
      <c r="CA11" s="131">
        <v>4</v>
      </c>
      <c r="CB11" s="131">
        <f t="shared" si="28"/>
        <v>105</v>
      </c>
      <c r="CC11" s="131"/>
      <c r="CD11" s="131">
        <f t="shared" si="29"/>
        <v>0</v>
      </c>
      <c r="CE11" s="131"/>
      <c r="CF11" s="131"/>
      <c r="CG11" s="131"/>
      <c r="CH11" s="131"/>
      <c r="CI11" s="131">
        <f t="shared" si="30"/>
        <v>4</v>
      </c>
      <c r="CJ11" s="131">
        <f t="shared" si="30"/>
        <v>105</v>
      </c>
      <c r="CK11" s="120">
        <v>21</v>
      </c>
      <c r="CL11" s="134">
        <v>1</v>
      </c>
      <c r="CM11" s="133">
        <f t="shared" si="31"/>
        <v>26.2</v>
      </c>
      <c r="CN11" s="134"/>
      <c r="CO11" s="133">
        <f t="shared" si="32"/>
        <v>0</v>
      </c>
      <c r="CP11" s="134"/>
      <c r="CQ11" s="134"/>
      <c r="CR11" s="134"/>
      <c r="CS11" s="133">
        <f t="shared" si="33"/>
        <v>0</v>
      </c>
      <c r="CT11" s="134">
        <f t="shared" si="34"/>
        <v>1</v>
      </c>
      <c r="CU11" s="134">
        <f t="shared" si="34"/>
        <v>26.2</v>
      </c>
      <c r="CV11" s="135">
        <v>21</v>
      </c>
      <c r="CW11" s="132">
        <v>7</v>
      </c>
      <c r="CX11" s="132">
        <f t="shared" si="35"/>
        <v>183.7</v>
      </c>
      <c r="CY11" s="132"/>
      <c r="CZ11" s="132">
        <f t="shared" si="36"/>
        <v>0</v>
      </c>
      <c r="DA11" s="132"/>
      <c r="DB11" s="132">
        <f t="shared" si="37"/>
        <v>0</v>
      </c>
      <c r="DC11" s="132"/>
      <c r="DD11" s="132">
        <f t="shared" si="38"/>
        <v>0</v>
      </c>
      <c r="DE11" s="132">
        <f t="shared" si="39"/>
        <v>7</v>
      </c>
      <c r="DF11" s="132">
        <f t="shared" si="39"/>
        <v>183.7</v>
      </c>
      <c r="DG11" s="136">
        <v>21</v>
      </c>
      <c r="DH11" s="132">
        <v>4</v>
      </c>
      <c r="DI11" s="132">
        <f t="shared" si="40"/>
        <v>105</v>
      </c>
      <c r="DJ11" s="132"/>
      <c r="DK11" s="132">
        <f t="shared" si="41"/>
        <v>0</v>
      </c>
      <c r="DL11" s="132"/>
      <c r="DM11" s="132"/>
      <c r="DN11" s="132"/>
      <c r="DO11" s="132"/>
      <c r="DP11" s="137">
        <f t="shared" si="42"/>
        <v>4</v>
      </c>
      <c r="DQ11" s="138">
        <f t="shared" si="42"/>
        <v>105</v>
      </c>
      <c r="DR11" s="130">
        <v>21</v>
      </c>
      <c r="DS11" s="131">
        <v>3</v>
      </c>
      <c r="DT11" s="131">
        <f t="shared" si="43"/>
        <v>78.7</v>
      </c>
      <c r="DU11" s="131"/>
      <c r="DV11" s="131">
        <f t="shared" si="44"/>
        <v>0</v>
      </c>
      <c r="DW11" s="131"/>
      <c r="DX11" s="131">
        <f t="shared" si="45"/>
        <v>0</v>
      </c>
      <c r="DY11" s="131"/>
      <c r="DZ11" s="131">
        <f t="shared" si="46"/>
        <v>0</v>
      </c>
      <c r="EA11" s="131">
        <f t="shared" si="47"/>
        <v>3</v>
      </c>
      <c r="EB11" s="131">
        <f t="shared" si="47"/>
        <v>78.7</v>
      </c>
      <c r="EC11" s="123">
        <v>21</v>
      </c>
      <c r="ED11" s="139">
        <v>6</v>
      </c>
      <c r="EE11" s="140">
        <f t="shared" si="48"/>
        <v>157.5</v>
      </c>
      <c r="EF11" s="139"/>
      <c r="EG11" s="140">
        <f t="shared" si="49"/>
        <v>0</v>
      </c>
      <c r="EH11" s="139"/>
      <c r="EI11" s="139"/>
      <c r="EJ11" s="139"/>
      <c r="EK11" s="139"/>
      <c r="EL11" s="139">
        <f t="shared" si="50"/>
        <v>6</v>
      </c>
      <c r="EM11" s="139">
        <f t="shared" si="50"/>
        <v>157.5</v>
      </c>
      <c r="EN11" s="130">
        <v>21</v>
      </c>
      <c r="EO11" s="131">
        <v>4</v>
      </c>
      <c r="EP11" s="131">
        <f t="shared" si="51"/>
        <v>105</v>
      </c>
      <c r="EQ11" s="131"/>
      <c r="ER11" s="131">
        <f t="shared" si="52"/>
        <v>0</v>
      </c>
      <c r="ES11" s="131"/>
      <c r="ET11" s="131"/>
      <c r="EU11" s="131"/>
      <c r="EV11" s="131"/>
      <c r="EW11" s="131">
        <f t="shared" si="53"/>
        <v>4</v>
      </c>
      <c r="EX11" s="131">
        <f t="shared" si="53"/>
        <v>105</v>
      </c>
      <c r="EY11" s="130">
        <v>21</v>
      </c>
      <c r="EZ11" s="131"/>
      <c r="FA11" s="131">
        <f t="shared" si="54"/>
        <v>0</v>
      </c>
      <c r="FB11" s="131"/>
      <c r="FC11" s="131">
        <f t="shared" si="55"/>
        <v>0</v>
      </c>
      <c r="FD11" s="131"/>
      <c r="FE11" s="131"/>
      <c r="FF11" s="131"/>
      <c r="FG11" s="131"/>
      <c r="FH11" s="131">
        <f t="shared" si="56"/>
        <v>0</v>
      </c>
      <c r="FI11" s="131">
        <f t="shared" si="56"/>
        <v>0</v>
      </c>
      <c r="FJ11" s="132">
        <v>21</v>
      </c>
      <c r="FK11" s="132">
        <v>1</v>
      </c>
      <c r="FL11" s="131">
        <f t="shared" si="57"/>
        <v>26.2</v>
      </c>
      <c r="FM11" s="132">
        <v>0</v>
      </c>
      <c r="FN11" s="131">
        <f t="shared" si="58"/>
        <v>0</v>
      </c>
      <c r="FO11" s="132"/>
      <c r="FP11" s="132"/>
      <c r="FQ11" s="132"/>
      <c r="FR11" s="131">
        <f t="shared" si="59"/>
        <v>0</v>
      </c>
      <c r="FS11" s="131">
        <f t="shared" si="60"/>
        <v>1</v>
      </c>
      <c r="FT11" s="131">
        <f t="shared" si="60"/>
        <v>26.2</v>
      </c>
      <c r="FU11" s="130">
        <v>21</v>
      </c>
      <c r="FV11" s="131">
        <v>3</v>
      </c>
      <c r="FW11" s="131">
        <f t="shared" si="61"/>
        <v>78.7</v>
      </c>
      <c r="FX11" s="131"/>
      <c r="FY11" s="131">
        <f t="shared" si="62"/>
        <v>0</v>
      </c>
      <c r="FZ11" s="131"/>
      <c r="GA11" s="131"/>
      <c r="GB11" s="131"/>
      <c r="GC11" s="131"/>
      <c r="GD11" s="131">
        <f t="shared" si="63"/>
        <v>3</v>
      </c>
      <c r="GE11" s="131">
        <f t="shared" si="63"/>
        <v>78.7</v>
      </c>
      <c r="GF11" s="130">
        <v>21</v>
      </c>
      <c r="GG11" s="131">
        <v>10</v>
      </c>
      <c r="GH11" s="131">
        <f t="shared" si="64"/>
        <v>262.5</v>
      </c>
      <c r="GI11" s="131"/>
      <c r="GJ11" s="131">
        <f t="shared" si="65"/>
        <v>0</v>
      </c>
      <c r="GK11" s="131"/>
      <c r="GL11" s="131"/>
      <c r="GM11" s="131"/>
      <c r="GN11" s="131"/>
      <c r="GO11" s="131">
        <f t="shared" si="66"/>
        <v>10</v>
      </c>
      <c r="GP11" s="131">
        <f t="shared" si="66"/>
        <v>262.5</v>
      </c>
      <c r="GQ11" s="130">
        <v>21</v>
      </c>
      <c r="GR11" s="131">
        <v>8</v>
      </c>
      <c r="GS11" s="131">
        <f t="shared" si="67"/>
        <v>210</v>
      </c>
      <c r="GT11" s="131"/>
      <c r="GU11" s="131">
        <f t="shared" si="68"/>
        <v>0</v>
      </c>
      <c r="GV11" s="131"/>
      <c r="GW11" s="131"/>
      <c r="GX11" s="131"/>
      <c r="GY11" s="131"/>
      <c r="GZ11" s="131">
        <f t="shared" si="69"/>
        <v>8</v>
      </c>
      <c r="HA11" s="131">
        <f t="shared" si="69"/>
        <v>210</v>
      </c>
      <c r="HB11" s="213"/>
      <c r="HC11" s="213"/>
      <c r="HD11" s="213"/>
      <c r="HE11" s="213"/>
      <c r="HF11" s="213"/>
      <c r="HG11" s="213"/>
      <c r="HH11" s="213"/>
      <c r="HI11" s="213"/>
      <c r="HJ11" s="213"/>
      <c r="HK11" s="213"/>
      <c r="HL11" s="213"/>
      <c r="HM11" s="213"/>
      <c r="HN11" s="213"/>
      <c r="HO11" s="213"/>
      <c r="HP11" s="213"/>
      <c r="HQ11" s="213"/>
      <c r="HR11" s="213"/>
      <c r="HS11" s="213"/>
      <c r="HT11" s="213"/>
      <c r="HU11" s="213"/>
      <c r="HV11" s="213"/>
      <c r="HW11" s="213"/>
      <c r="HX11" s="213"/>
      <c r="HY11" s="213"/>
      <c r="HZ11" s="213"/>
      <c r="IA11" s="213"/>
      <c r="IB11" s="213"/>
    </row>
    <row r="12" spans="1:236" s="212" customFormat="1" x14ac:dyDescent="0.25">
      <c r="A12" s="130">
        <v>20</v>
      </c>
      <c r="B12" s="131">
        <f t="shared" si="0"/>
        <v>84</v>
      </c>
      <c r="C12" s="131">
        <f t="shared" si="1"/>
        <v>2100</v>
      </c>
      <c r="D12" s="131">
        <f t="shared" si="2"/>
        <v>0</v>
      </c>
      <c r="E12" s="131">
        <f t="shared" si="3"/>
        <v>0</v>
      </c>
      <c r="F12" s="131">
        <f t="shared" si="4"/>
        <v>0</v>
      </c>
      <c r="G12" s="131">
        <f t="shared" si="5"/>
        <v>0</v>
      </c>
      <c r="H12" s="131">
        <f t="shared" si="6"/>
        <v>0</v>
      </c>
      <c r="I12" s="131">
        <f t="shared" si="7"/>
        <v>0</v>
      </c>
      <c r="J12" s="131">
        <f t="shared" si="8"/>
        <v>84</v>
      </c>
      <c r="K12" s="131">
        <f t="shared" si="9"/>
        <v>2100</v>
      </c>
      <c r="L12" s="130">
        <v>20</v>
      </c>
      <c r="M12" s="131">
        <v>1</v>
      </c>
      <c r="N12" s="131">
        <f t="shared" si="10"/>
        <v>25</v>
      </c>
      <c r="O12" s="131"/>
      <c r="P12" s="131">
        <f t="shared" si="11"/>
        <v>0</v>
      </c>
      <c r="Q12" s="131"/>
      <c r="R12" s="131">
        <f t="shared" ref="R12:R30" si="70">ROUND(Q12*L12/20*12*2*1.302,1)</f>
        <v>0</v>
      </c>
      <c r="S12" s="131"/>
      <c r="T12" s="131"/>
      <c r="U12" s="131">
        <f t="shared" si="12"/>
        <v>1</v>
      </c>
      <c r="V12" s="131">
        <f t="shared" si="12"/>
        <v>25</v>
      </c>
      <c r="W12" s="130">
        <v>20</v>
      </c>
      <c r="X12" s="131">
        <v>1</v>
      </c>
      <c r="Y12" s="131">
        <f t="shared" si="13"/>
        <v>25</v>
      </c>
      <c r="Z12" s="131"/>
      <c r="AA12" s="131">
        <f t="shared" si="14"/>
        <v>0</v>
      </c>
      <c r="AB12" s="131"/>
      <c r="AC12" s="131">
        <f t="shared" ref="AC12:AC30" si="71">ROUND(AB12*W12/20*12*2*1.302,1)</f>
        <v>0</v>
      </c>
      <c r="AD12" s="131"/>
      <c r="AE12" s="131"/>
      <c r="AF12" s="131">
        <f t="shared" si="15"/>
        <v>1</v>
      </c>
      <c r="AG12" s="131">
        <f t="shared" si="15"/>
        <v>25</v>
      </c>
      <c r="AH12" s="130">
        <v>20</v>
      </c>
      <c r="AI12" s="131">
        <v>6</v>
      </c>
      <c r="AJ12" s="131">
        <f t="shared" si="16"/>
        <v>150</v>
      </c>
      <c r="AK12" s="131"/>
      <c r="AL12" s="131">
        <f t="shared" si="17"/>
        <v>0</v>
      </c>
      <c r="AM12" s="131"/>
      <c r="AN12" s="131">
        <f t="shared" ref="AN12:AN30" si="72">ROUND(AM12*AH12/20*12*2*1.302,1)</f>
        <v>0</v>
      </c>
      <c r="AO12" s="131"/>
      <c r="AP12" s="131"/>
      <c r="AQ12" s="131">
        <f t="shared" si="18"/>
        <v>6</v>
      </c>
      <c r="AR12" s="131">
        <f t="shared" si="18"/>
        <v>150</v>
      </c>
      <c r="AS12" s="130">
        <v>20</v>
      </c>
      <c r="AT12" s="131"/>
      <c r="AU12" s="132">
        <f t="shared" si="19"/>
        <v>0</v>
      </c>
      <c r="AV12" s="131"/>
      <c r="AW12" s="132">
        <f t="shared" si="20"/>
        <v>0</v>
      </c>
      <c r="AX12" s="131"/>
      <c r="AY12" s="131">
        <f t="shared" ref="AY12:AY30" si="73">ROUND(AX12*AS12/20*12*2*1.302,1)</f>
        <v>0</v>
      </c>
      <c r="AZ12" s="131"/>
      <c r="BA12" s="131"/>
      <c r="BB12" s="131">
        <f t="shared" si="21"/>
        <v>0</v>
      </c>
      <c r="BC12" s="131">
        <f t="shared" si="21"/>
        <v>0</v>
      </c>
      <c r="BD12" s="120">
        <v>20</v>
      </c>
      <c r="BE12" s="121">
        <v>12</v>
      </c>
      <c r="BF12" s="133">
        <f t="shared" si="22"/>
        <v>300</v>
      </c>
      <c r="BG12" s="134"/>
      <c r="BH12" s="133">
        <f t="shared" si="23"/>
        <v>0</v>
      </c>
      <c r="BI12" s="134"/>
      <c r="BJ12" s="133">
        <f t="shared" ref="BJ12:BJ30" si="74">ROUND(BI12*BD12/20*12*2*1.302,1)</f>
        <v>0</v>
      </c>
      <c r="BK12" s="134"/>
      <c r="BL12" s="134"/>
      <c r="BM12" s="134">
        <f t="shared" si="24"/>
        <v>12</v>
      </c>
      <c r="BN12" s="134">
        <f t="shared" si="24"/>
        <v>300</v>
      </c>
      <c r="BO12" s="130">
        <v>20</v>
      </c>
      <c r="BP12" s="131">
        <v>16</v>
      </c>
      <c r="BQ12" s="131">
        <f t="shared" si="25"/>
        <v>400</v>
      </c>
      <c r="BR12" s="131"/>
      <c r="BS12" s="131">
        <f t="shared" si="26"/>
        <v>0</v>
      </c>
      <c r="BT12" s="131"/>
      <c r="BU12" s="131">
        <f t="shared" ref="BU12:BU30" si="75">ROUND(BT12*BO12/20*12*2*1.302,1)</f>
        <v>0</v>
      </c>
      <c r="BV12" s="131"/>
      <c r="BW12" s="131"/>
      <c r="BX12" s="131">
        <f t="shared" si="27"/>
        <v>16</v>
      </c>
      <c r="BY12" s="131">
        <f t="shared" si="27"/>
        <v>400</v>
      </c>
      <c r="BZ12" s="130">
        <v>20</v>
      </c>
      <c r="CA12" s="131">
        <v>7</v>
      </c>
      <c r="CB12" s="131">
        <f t="shared" si="28"/>
        <v>175</v>
      </c>
      <c r="CC12" s="131"/>
      <c r="CD12" s="131">
        <f t="shared" si="29"/>
        <v>0</v>
      </c>
      <c r="CE12" s="131"/>
      <c r="CF12" s="131">
        <f t="shared" ref="CF12:CF30" si="76">ROUND(CE12*BZ12/20*12*2*1.302,1)</f>
        <v>0</v>
      </c>
      <c r="CG12" s="131"/>
      <c r="CH12" s="131"/>
      <c r="CI12" s="131">
        <f t="shared" si="30"/>
        <v>7</v>
      </c>
      <c r="CJ12" s="131">
        <f t="shared" si="30"/>
        <v>175</v>
      </c>
      <c r="CK12" s="120">
        <v>20</v>
      </c>
      <c r="CL12" s="134">
        <v>1</v>
      </c>
      <c r="CM12" s="133">
        <f t="shared" si="31"/>
        <v>25</v>
      </c>
      <c r="CN12" s="134"/>
      <c r="CO12" s="133">
        <f t="shared" si="32"/>
        <v>0</v>
      </c>
      <c r="CP12" s="134"/>
      <c r="CQ12" s="133">
        <f t="shared" ref="CQ12:CQ30" si="77">ROUND(CP12*CK12/20*12*2*1.302,1)</f>
        <v>0</v>
      </c>
      <c r="CR12" s="134"/>
      <c r="CS12" s="133">
        <f t="shared" si="33"/>
        <v>0</v>
      </c>
      <c r="CT12" s="134">
        <f t="shared" si="34"/>
        <v>1</v>
      </c>
      <c r="CU12" s="134">
        <f t="shared" si="34"/>
        <v>25</v>
      </c>
      <c r="CV12" s="135">
        <v>20</v>
      </c>
      <c r="CW12" s="132">
        <v>8</v>
      </c>
      <c r="CX12" s="132">
        <f t="shared" si="35"/>
        <v>200</v>
      </c>
      <c r="CY12" s="132"/>
      <c r="CZ12" s="132">
        <f t="shared" si="36"/>
        <v>0</v>
      </c>
      <c r="DA12" s="132"/>
      <c r="DB12" s="132">
        <f t="shared" si="37"/>
        <v>0</v>
      </c>
      <c r="DC12" s="132"/>
      <c r="DD12" s="132">
        <f t="shared" si="38"/>
        <v>0</v>
      </c>
      <c r="DE12" s="132">
        <f t="shared" si="39"/>
        <v>8</v>
      </c>
      <c r="DF12" s="132">
        <f t="shared" si="39"/>
        <v>200</v>
      </c>
      <c r="DG12" s="136">
        <v>20</v>
      </c>
      <c r="DH12" s="132">
        <v>2</v>
      </c>
      <c r="DI12" s="132">
        <f t="shared" si="40"/>
        <v>50</v>
      </c>
      <c r="DJ12" s="132"/>
      <c r="DK12" s="132">
        <f t="shared" si="41"/>
        <v>0</v>
      </c>
      <c r="DL12" s="132"/>
      <c r="DM12" s="132">
        <f>ROUND(DL12*DG12/20*12*2*1.302,1)</f>
        <v>0</v>
      </c>
      <c r="DN12" s="132"/>
      <c r="DO12" s="132"/>
      <c r="DP12" s="137">
        <f t="shared" si="42"/>
        <v>2</v>
      </c>
      <c r="DQ12" s="138">
        <f t="shared" si="42"/>
        <v>50</v>
      </c>
      <c r="DR12" s="130">
        <v>20</v>
      </c>
      <c r="DS12" s="131">
        <v>3</v>
      </c>
      <c r="DT12" s="131">
        <f t="shared" si="43"/>
        <v>75</v>
      </c>
      <c r="DU12" s="131"/>
      <c r="DV12" s="131">
        <f t="shared" si="44"/>
        <v>0</v>
      </c>
      <c r="DW12" s="131"/>
      <c r="DX12" s="131">
        <f t="shared" si="45"/>
        <v>0</v>
      </c>
      <c r="DY12" s="131"/>
      <c r="DZ12" s="131">
        <f t="shared" si="46"/>
        <v>0</v>
      </c>
      <c r="EA12" s="131">
        <f t="shared" si="47"/>
        <v>3</v>
      </c>
      <c r="EB12" s="131">
        <f t="shared" si="47"/>
        <v>75</v>
      </c>
      <c r="EC12" s="123">
        <v>20</v>
      </c>
      <c r="ED12" s="139">
        <v>5</v>
      </c>
      <c r="EE12" s="140">
        <f t="shared" si="48"/>
        <v>125</v>
      </c>
      <c r="EF12" s="139"/>
      <c r="EG12" s="140">
        <f t="shared" si="49"/>
        <v>0</v>
      </c>
      <c r="EH12" s="139"/>
      <c r="EI12" s="140">
        <f t="shared" ref="EI12:EI30" si="78">ROUND(EH12*EC12/20*12*2*1.302,1)</f>
        <v>0</v>
      </c>
      <c r="EJ12" s="139"/>
      <c r="EK12" s="139"/>
      <c r="EL12" s="139">
        <f t="shared" si="50"/>
        <v>5</v>
      </c>
      <c r="EM12" s="140">
        <f t="shared" si="50"/>
        <v>125</v>
      </c>
      <c r="EN12" s="130">
        <v>20</v>
      </c>
      <c r="EO12" s="131">
        <v>8</v>
      </c>
      <c r="EP12" s="131">
        <f t="shared" si="51"/>
        <v>200</v>
      </c>
      <c r="EQ12" s="131"/>
      <c r="ER12" s="131">
        <f t="shared" si="52"/>
        <v>0</v>
      </c>
      <c r="ES12" s="131"/>
      <c r="ET12" s="131">
        <f t="shared" ref="ET12:ET30" si="79">ROUND(ES12*EN12/20*12*2*1.302,1)</f>
        <v>0</v>
      </c>
      <c r="EU12" s="131"/>
      <c r="EV12" s="131"/>
      <c r="EW12" s="131">
        <f t="shared" si="53"/>
        <v>8</v>
      </c>
      <c r="EX12" s="131">
        <f t="shared" si="53"/>
        <v>200</v>
      </c>
      <c r="EY12" s="130">
        <v>20</v>
      </c>
      <c r="EZ12" s="131"/>
      <c r="FA12" s="131">
        <f t="shared" si="54"/>
        <v>0</v>
      </c>
      <c r="FB12" s="131"/>
      <c r="FC12" s="131">
        <f t="shared" si="55"/>
        <v>0</v>
      </c>
      <c r="FD12" s="131"/>
      <c r="FE12" s="131">
        <f t="shared" ref="FE12:FE30" si="80">ROUND(FD12*EY12/20*12*2*1.302,1)</f>
        <v>0</v>
      </c>
      <c r="FF12" s="131"/>
      <c r="FG12" s="131"/>
      <c r="FH12" s="131">
        <f t="shared" si="56"/>
        <v>0</v>
      </c>
      <c r="FI12" s="131">
        <f t="shared" si="56"/>
        <v>0</v>
      </c>
      <c r="FJ12" s="132">
        <v>20</v>
      </c>
      <c r="FK12" s="132">
        <v>0</v>
      </c>
      <c r="FL12" s="131">
        <f t="shared" si="57"/>
        <v>0</v>
      </c>
      <c r="FM12" s="132">
        <v>0</v>
      </c>
      <c r="FN12" s="131">
        <f t="shared" si="58"/>
        <v>0</v>
      </c>
      <c r="FO12" s="132">
        <v>0</v>
      </c>
      <c r="FP12" s="132">
        <v>0</v>
      </c>
      <c r="FQ12" s="132"/>
      <c r="FR12" s="131">
        <f t="shared" si="59"/>
        <v>0</v>
      </c>
      <c r="FS12" s="131">
        <f t="shared" si="60"/>
        <v>0</v>
      </c>
      <c r="FT12" s="131">
        <f t="shared" si="60"/>
        <v>0</v>
      </c>
      <c r="FU12" s="130">
        <v>20</v>
      </c>
      <c r="FV12" s="131">
        <v>2</v>
      </c>
      <c r="FW12" s="131">
        <f t="shared" si="61"/>
        <v>50</v>
      </c>
      <c r="FX12" s="131"/>
      <c r="FY12" s="131">
        <f t="shared" si="62"/>
        <v>0</v>
      </c>
      <c r="FZ12" s="131"/>
      <c r="GA12" s="131">
        <f t="shared" ref="GA12:GA30" si="81">ROUND(FZ12*FU12/20*12*2*1.302,1)</f>
        <v>0</v>
      </c>
      <c r="GB12" s="131"/>
      <c r="GC12" s="131"/>
      <c r="GD12" s="131">
        <f t="shared" si="63"/>
        <v>2</v>
      </c>
      <c r="GE12" s="131">
        <f t="shared" si="63"/>
        <v>50</v>
      </c>
      <c r="GF12" s="130">
        <v>20</v>
      </c>
      <c r="GG12" s="131">
        <v>6</v>
      </c>
      <c r="GH12" s="131">
        <f t="shared" si="64"/>
        <v>150</v>
      </c>
      <c r="GI12" s="131"/>
      <c r="GJ12" s="131">
        <f t="shared" si="65"/>
        <v>0</v>
      </c>
      <c r="GK12" s="131"/>
      <c r="GL12" s="131">
        <f t="shared" ref="GL12:GL30" si="82">ROUND(GK12*GF12/20*12*2*1.302,1)</f>
        <v>0</v>
      </c>
      <c r="GM12" s="131"/>
      <c r="GN12" s="131"/>
      <c r="GO12" s="131">
        <f t="shared" si="66"/>
        <v>6</v>
      </c>
      <c r="GP12" s="131">
        <f t="shared" si="66"/>
        <v>150</v>
      </c>
      <c r="GQ12" s="130">
        <v>20</v>
      </c>
      <c r="GR12" s="131">
        <v>6</v>
      </c>
      <c r="GS12" s="131">
        <f t="shared" si="67"/>
        <v>150</v>
      </c>
      <c r="GT12" s="131"/>
      <c r="GU12" s="131">
        <f t="shared" si="68"/>
        <v>0</v>
      </c>
      <c r="GV12" s="131"/>
      <c r="GW12" s="131">
        <f t="shared" ref="GW12:GW30" si="83">ROUND(GV12*GQ12/20*12*2*1.302,1)</f>
        <v>0</v>
      </c>
      <c r="GX12" s="131"/>
      <c r="GY12" s="131"/>
      <c r="GZ12" s="131">
        <f t="shared" si="69"/>
        <v>6</v>
      </c>
      <c r="HA12" s="131">
        <f t="shared" si="69"/>
        <v>150</v>
      </c>
      <c r="HB12" s="213"/>
      <c r="HC12" s="213"/>
      <c r="HD12" s="213"/>
      <c r="HE12" s="213"/>
      <c r="HF12" s="213"/>
      <c r="HG12" s="213"/>
      <c r="HH12" s="213"/>
      <c r="HI12" s="213"/>
      <c r="HJ12" s="213"/>
      <c r="HK12" s="213"/>
      <c r="HL12" s="213"/>
      <c r="HM12" s="213"/>
      <c r="HN12" s="213"/>
      <c r="HO12" s="213"/>
      <c r="HP12" s="213"/>
      <c r="HQ12" s="213"/>
      <c r="HR12" s="213"/>
      <c r="HS12" s="213"/>
      <c r="HT12" s="213"/>
      <c r="HU12" s="213"/>
      <c r="HV12" s="213"/>
      <c r="HW12" s="213"/>
      <c r="HX12" s="213"/>
      <c r="HY12" s="213"/>
      <c r="HZ12" s="213"/>
      <c r="IA12" s="213"/>
      <c r="IB12" s="213"/>
    </row>
    <row r="13" spans="1:236" s="212" customFormat="1" x14ac:dyDescent="0.25">
      <c r="A13" s="130">
        <v>19</v>
      </c>
      <c r="B13" s="131">
        <f t="shared" si="0"/>
        <v>39</v>
      </c>
      <c r="C13" s="131">
        <f t="shared" si="1"/>
        <v>926.00000000000011</v>
      </c>
      <c r="D13" s="131">
        <f t="shared" si="2"/>
        <v>0</v>
      </c>
      <c r="E13" s="131">
        <f t="shared" si="3"/>
        <v>0</v>
      </c>
      <c r="F13" s="131">
        <f t="shared" si="4"/>
        <v>0</v>
      </c>
      <c r="G13" s="131">
        <f t="shared" si="5"/>
        <v>0</v>
      </c>
      <c r="H13" s="131">
        <f t="shared" si="6"/>
        <v>0</v>
      </c>
      <c r="I13" s="131">
        <f t="shared" si="7"/>
        <v>0</v>
      </c>
      <c r="J13" s="131">
        <f t="shared" si="8"/>
        <v>39</v>
      </c>
      <c r="K13" s="131">
        <f t="shared" si="9"/>
        <v>926.00000000000011</v>
      </c>
      <c r="L13" s="130">
        <v>19</v>
      </c>
      <c r="M13" s="131">
        <v>2</v>
      </c>
      <c r="N13" s="131">
        <f t="shared" si="10"/>
        <v>47.5</v>
      </c>
      <c r="O13" s="131"/>
      <c r="P13" s="131">
        <f t="shared" si="11"/>
        <v>0</v>
      </c>
      <c r="Q13" s="131"/>
      <c r="R13" s="131">
        <f t="shared" si="70"/>
        <v>0</v>
      </c>
      <c r="S13" s="131"/>
      <c r="T13" s="131"/>
      <c r="U13" s="131">
        <f t="shared" si="12"/>
        <v>2</v>
      </c>
      <c r="V13" s="131">
        <f t="shared" si="12"/>
        <v>47.5</v>
      </c>
      <c r="W13" s="130">
        <v>19</v>
      </c>
      <c r="X13" s="131"/>
      <c r="Y13" s="131">
        <f t="shared" si="13"/>
        <v>0</v>
      </c>
      <c r="Z13" s="131"/>
      <c r="AA13" s="131">
        <f t="shared" si="14"/>
        <v>0</v>
      </c>
      <c r="AB13" s="131"/>
      <c r="AC13" s="131">
        <f t="shared" si="71"/>
        <v>0</v>
      </c>
      <c r="AD13" s="131"/>
      <c r="AE13" s="131"/>
      <c r="AF13" s="131">
        <f t="shared" si="15"/>
        <v>0</v>
      </c>
      <c r="AG13" s="131">
        <f t="shared" si="15"/>
        <v>0</v>
      </c>
      <c r="AH13" s="130">
        <v>19</v>
      </c>
      <c r="AI13" s="131">
        <v>1</v>
      </c>
      <c r="AJ13" s="131">
        <f t="shared" si="16"/>
        <v>23.7</v>
      </c>
      <c r="AK13" s="131"/>
      <c r="AL13" s="131">
        <f t="shared" si="17"/>
        <v>0</v>
      </c>
      <c r="AM13" s="131"/>
      <c r="AN13" s="131">
        <f t="shared" si="72"/>
        <v>0</v>
      </c>
      <c r="AO13" s="131"/>
      <c r="AP13" s="131"/>
      <c r="AQ13" s="131">
        <f t="shared" si="18"/>
        <v>1</v>
      </c>
      <c r="AR13" s="131">
        <f t="shared" si="18"/>
        <v>23.7</v>
      </c>
      <c r="AS13" s="130">
        <v>19</v>
      </c>
      <c r="AT13" s="131"/>
      <c r="AU13" s="132">
        <f t="shared" si="19"/>
        <v>0</v>
      </c>
      <c r="AV13" s="131"/>
      <c r="AW13" s="132">
        <f t="shared" si="20"/>
        <v>0</v>
      </c>
      <c r="AX13" s="131"/>
      <c r="AY13" s="131">
        <f t="shared" si="73"/>
        <v>0</v>
      </c>
      <c r="AZ13" s="131"/>
      <c r="BA13" s="131"/>
      <c r="BB13" s="131">
        <f t="shared" si="21"/>
        <v>0</v>
      </c>
      <c r="BC13" s="131">
        <f t="shared" si="21"/>
        <v>0</v>
      </c>
      <c r="BD13" s="120">
        <v>19</v>
      </c>
      <c r="BE13" s="121">
        <v>3</v>
      </c>
      <c r="BF13" s="133">
        <f t="shared" si="22"/>
        <v>71.2</v>
      </c>
      <c r="BG13" s="134"/>
      <c r="BH13" s="133">
        <f t="shared" si="23"/>
        <v>0</v>
      </c>
      <c r="BI13" s="134"/>
      <c r="BJ13" s="133">
        <f t="shared" si="74"/>
        <v>0</v>
      </c>
      <c r="BK13" s="134"/>
      <c r="BL13" s="134"/>
      <c r="BM13" s="134">
        <f t="shared" si="24"/>
        <v>3</v>
      </c>
      <c r="BN13" s="134">
        <f t="shared" si="24"/>
        <v>71.2</v>
      </c>
      <c r="BO13" s="130">
        <v>19</v>
      </c>
      <c r="BP13" s="131">
        <v>13</v>
      </c>
      <c r="BQ13" s="131">
        <f t="shared" si="25"/>
        <v>308.7</v>
      </c>
      <c r="BR13" s="131"/>
      <c r="BS13" s="131">
        <f t="shared" si="26"/>
        <v>0</v>
      </c>
      <c r="BT13" s="131"/>
      <c r="BU13" s="131">
        <f t="shared" si="75"/>
        <v>0</v>
      </c>
      <c r="BV13" s="131"/>
      <c r="BW13" s="131"/>
      <c r="BX13" s="131">
        <f t="shared" si="27"/>
        <v>13</v>
      </c>
      <c r="BY13" s="131">
        <f t="shared" si="27"/>
        <v>308.7</v>
      </c>
      <c r="BZ13" s="130">
        <v>19</v>
      </c>
      <c r="CA13" s="131"/>
      <c r="CB13" s="131">
        <f t="shared" si="28"/>
        <v>0</v>
      </c>
      <c r="CC13" s="131"/>
      <c r="CD13" s="131">
        <f t="shared" si="29"/>
        <v>0</v>
      </c>
      <c r="CE13" s="131"/>
      <c r="CF13" s="131">
        <f t="shared" si="76"/>
        <v>0</v>
      </c>
      <c r="CG13" s="131"/>
      <c r="CH13" s="131"/>
      <c r="CI13" s="131">
        <f t="shared" si="30"/>
        <v>0</v>
      </c>
      <c r="CJ13" s="131">
        <f t="shared" si="30"/>
        <v>0</v>
      </c>
      <c r="CK13" s="120">
        <v>19</v>
      </c>
      <c r="CL13" s="134"/>
      <c r="CM13" s="133">
        <f t="shared" si="31"/>
        <v>0</v>
      </c>
      <c r="CN13" s="134"/>
      <c r="CO13" s="133">
        <f t="shared" si="32"/>
        <v>0</v>
      </c>
      <c r="CP13" s="134"/>
      <c r="CQ13" s="133">
        <f t="shared" si="77"/>
        <v>0</v>
      </c>
      <c r="CR13" s="134"/>
      <c r="CS13" s="133">
        <f t="shared" si="33"/>
        <v>0</v>
      </c>
      <c r="CT13" s="134">
        <f t="shared" si="34"/>
        <v>0</v>
      </c>
      <c r="CU13" s="134">
        <f t="shared" si="34"/>
        <v>0</v>
      </c>
      <c r="CV13" s="135">
        <v>19</v>
      </c>
      <c r="CW13" s="132">
        <v>5</v>
      </c>
      <c r="CX13" s="132">
        <f t="shared" si="35"/>
        <v>118.7</v>
      </c>
      <c r="CY13" s="132"/>
      <c r="CZ13" s="132">
        <f t="shared" si="36"/>
        <v>0</v>
      </c>
      <c r="DA13" s="132"/>
      <c r="DB13" s="132">
        <f t="shared" si="37"/>
        <v>0</v>
      </c>
      <c r="DC13" s="132"/>
      <c r="DD13" s="132">
        <f t="shared" si="38"/>
        <v>0</v>
      </c>
      <c r="DE13" s="132">
        <f t="shared" si="39"/>
        <v>5</v>
      </c>
      <c r="DF13" s="132">
        <f t="shared" si="39"/>
        <v>118.7</v>
      </c>
      <c r="DG13" s="136">
        <v>19</v>
      </c>
      <c r="DH13" s="132">
        <v>2</v>
      </c>
      <c r="DI13" s="132">
        <f t="shared" si="40"/>
        <v>47.5</v>
      </c>
      <c r="DJ13" s="132"/>
      <c r="DK13" s="132">
        <f t="shared" si="41"/>
        <v>0</v>
      </c>
      <c r="DL13" s="132"/>
      <c r="DM13" s="132">
        <f t="shared" ref="DM13:DM30" si="84">ROUND(DL13*DG13/20*12*1.302,1)</f>
        <v>0</v>
      </c>
      <c r="DN13" s="132"/>
      <c r="DO13" s="132"/>
      <c r="DP13" s="137">
        <f t="shared" si="42"/>
        <v>2</v>
      </c>
      <c r="DQ13" s="138">
        <f t="shared" si="42"/>
        <v>47.5</v>
      </c>
      <c r="DR13" s="130">
        <v>19</v>
      </c>
      <c r="DS13" s="131"/>
      <c r="DT13" s="131">
        <f t="shared" si="43"/>
        <v>0</v>
      </c>
      <c r="DU13" s="131"/>
      <c r="DV13" s="131">
        <f t="shared" si="44"/>
        <v>0</v>
      </c>
      <c r="DW13" s="131"/>
      <c r="DX13" s="131">
        <f t="shared" si="45"/>
        <v>0</v>
      </c>
      <c r="DY13" s="131"/>
      <c r="DZ13" s="131">
        <f t="shared" si="46"/>
        <v>0</v>
      </c>
      <c r="EA13" s="131">
        <f t="shared" si="47"/>
        <v>0</v>
      </c>
      <c r="EB13" s="131">
        <f t="shared" si="47"/>
        <v>0</v>
      </c>
      <c r="EC13" s="123">
        <v>19</v>
      </c>
      <c r="ED13" s="139">
        <v>4</v>
      </c>
      <c r="EE13" s="140">
        <f t="shared" si="48"/>
        <v>95</v>
      </c>
      <c r="EF13" s="139"/>
      <c r="EG13" s="140">
        <f t="shared" si="49"/>
        <v>0</v>
      </c>
      <c r="EH13" s="139"/>
      <c r="EI13" s="140">
        <f t="shared" si="78"/>
        <v>0</v>
      </c>
      <c r="EJ13" s="139"/>
      <c r="EK13" s="139"/>
      <c r="EL13" s="139">
        <f t="shared" si="50"/>
        <v>4</v>
      </c>
      <c r="EM13" s="140">
        <f t="shared" si="50"/>
        <v>95</v>
      </c>
      <c r="EN13" s="130">
        <v>19</v>
      </c>
      <c r="EO13" s="131">
        <v>1</v>
      </c>
      <c r="EP13" s="131">
        <f t="shared" si="51"/>
        <v>23.7</v>
      </c>
      <c r="EQ13" s="131"/>
      <c r="ER13" s="131">
        <f t="shared" si="52"/>
        <v>0</v>
      </c>
      <c r="ES13" s="131"/>
      <c r="ET13" s="131">
        <f t="shared" si="79"/>
        <v>0</v>
      </c>
      <c r="EU13" s="131"/>
      <c r="EV13" s="131"/>
      <c r="EW13" s="131">
        <f t="shared" si="53"/>
        <v>1</v>
      </c>
      <c r="EX13" s="131">
        <f t="shared" si="53"/>
        <v>23.7</v>
      </c>
      <c r="EY13" s="130">
        <v>19</v>
      </c>
      <c r="EZ13" s="131"/>
      <c r="FA13" s="131">
        <f t="shared" si="54"/>
        <v>0</v>
      </c>
      <c r="FB13" s="131"/>
      <c r="FC13" s="131">
        <f t="shared" si="55"/>
        <v>0</v>
      </c>
      <c r="FD13" s="131"/>
      <c r="FE13" s="131">
        <f t="shared" si="80"/>
        <v>0</v>
      </c>
      <c r="FF13" s="131"/>
      <c r="FG13" s="131"/>
      <c r="FH13" s="131">
        <f t="shared" si="56"/>
        <v>0</v>
      </c>
      <c r="FI13" s="131">
        <f t="shared" si="56"/>
        <v>0</v>
      </c>
      <c r="FJ13" s="132">
        <v>19</v>
      </c>
      <c r="FK13" s="132">
        <v>0</v>
      </c>
      <c r="FL13" s="131">
        <f t="shared" si="57"/>
        <v>0</v>
      </c>
      <c r="FM13" s="132">
        <v>0</v>
      </c>
      <c r="FN13" s="131">
        <f t="shared" si="58"/>
        <v>0</v>
      </c>
      <c r="FO13" s="132">
        <v>0</v>
      </c>
      <c r="FP13" s="132">
        <v>0</v>
      </c>
      <c r="FQ13" s="132"/>
      <c r="FR13" s="131">
        <f t="shared" si="59"/>
        <v>0</v>
      </c>
      <c r="FS13" s="131">
        <f t="shared" si="60"/>
        <v>0</v>
      </c>
      <c r="FT13" s="131">
        <f t="shared" si="60"/>
        <v>0</v>
      </c>
      <c r="FU13" s="130">
        <v>19</v>
      </c>
      <c r="FV13" s="131">
        <v>4</v>
      </c>
      <c r="FW13" s="131">
        <f t="shared" si="61"/>
        <v>95</v>
      </c>
      <c r="FX13" s="131"/>
      <c r="FY13" s="131">
        <f t="shared" si="62"/>
        <v>0</v>
      </c>
      <c r="FZ13" s="131"/>
      <c r="GA13" s="131">
        <f t="shared" si="81"/>
        <v>0</v>
      </c>
      <c r="GB13" s="131"/>
      <c r="GC13" s="131"/>
      <c r="GD13" s="131">
        <f t="shared" si="63"/>
        <v>4</v>
      </c>
      <c r="GE13" s="131">
        <f t="shared" si="63"/>
        <v>95</v>
      </c>
      <c r="GF13" s="130">
        <v>19</v>
      </c>
      <c r="GG13" s="131">
        <v>4</v>
      </c>
      <c r="GH13" s="131">
        <f t="shared" si="64"/>
        <v>95</v>
      </c>
      <c r="GI13" s="131"/>
      <c r="GJ13" s="131">
        <f t="shared" si="65"/>
        <v>0</v>
      </c>
      <c r="GK13" s="131"/>
      <c r="GL13" s="131">
        <f t="shared" si="82"/>
        <v>0</v>
      </c>
      <c r="GM13" s="131"/>
      <c r="GN13" s="131"/>
      <c r="GO13" s="131">
        <f t="shared" si="66"/>
        <v>4</v>
      </c>
      <c r="GP13" s="131">
        <f t="shared" si="66"/>
        <v>95</v>
      </c>
      <c r="GQ13" s="130">
        <v>19</v>
      </c>
      <c r="GR13" s="131">
        <v>0</v>
      </c>
      <c r="GS13" s="131">
        <f t="shared" si="67"/>
        <v>0</v>
      </c>
      <c r="GT13" s="131"/>
      <c r="GU13" s="131">
        <f t="shared" si="68"/>
        <v>0</v>
      </c>
      <c r="GV13" s="131"/>
      <c r="GW13" s="131">
        <f t="shared" si="83"/>
        <v>0</v>
      </c>
      <c r="GX13" s="131"/>
      <c r="GY13" s="131"/>
      <c r="GZ13" s="131">
        <f t="shared" si="69"/>
        <v>0</v>
      </c>
      <c r="HA13" s="131">
        <f t="shared" si="69"/>
        <v>0</v>
      </c>
      <c r="HB13" s="213"/>
      <c r="HC13" s="213"/>
      <c r="HD13" s="213"/>
      <c r="HE13" s="213"/>
      <c r="HF13" s="213"/>
      <c r="HG13" s="213"/>
      <c r="HH13" s="213"/>
      <c r="HI13" s="213"/>
      <c r="HJ13" s="213"/>
      <c r="HK13" s="213"/>
      <c r="HL13" s="213"/>
      <c r="HM13" s="213"/>
      <c r="HN13" s="213"/>
      <c r="HO13" s="213"/>
      <c r="HP13" s="213"/>
      <c r="HQ13" s="213"/>
      <c r="HR13" s="213"/>
      <c r="HS13" s="213"/>
      <c r="HT13" s="213"/>
      <c r="HU13" s="213"/>
      <c r="HV13" s="213"/>
      <c r="HW13" s="213"/>
      <c r="HX13" s="213"/>
      <c r="HY13" s="213"/>
      <c r="HZ13" s="213"/>
      <c r="IA13" s="213"/>
      <c r="IB13" s="213"/>
    </row>
    <row r="14" spans="1:236" s="212" customFormat="1" x14ac:dyDescent="0.25">
      <c r="A14" s="130">
        <v>18</v>
      </c>
      <c r="B14" s="131">
        <f t="shared" si="0"/>
        <v>63</v>
      </c>
      <c r="C14" s="131">
        <f t="shared" si="1"/>
        <v>1417.5</v>
      </c>
      <c r="D14" s="131">
        <f t="shared" si="2"/>
        <v>5</v>
      </c>
      <c r="E14" s="131">
        <f t="shared" si="3"/>
        <v>112.5</v>
      </c>
      <c r="F14" s="131">
        <f t="shared" si="4"/>
        <v>0</v>
      </c>
      <c r="G14" s="131">
        <f t="shared" si="5"/>
        <v>0</v>
      </c>
      <c r="H14" s="131">
        <f t="shared" si="6"/>
        <v>0</v>
      </c>
      <c r="I14" s="131">
        <f t="shared" si="7"/>
        <v>0</v>
      </c>
      <c r="J14" s="131">
        <f t="shared" si="8"/>
        <v>68</v>
      </c>
      <c r="K14" s="131">
        <f t="shared" si="9"/>
        <v>1530</v>
      </c>
      <c r="L14" s="130">
        <v>18</v>
      </c>
      <c r="M14" s="131">
        <v>0</v>
      </c>
      <c r="N14" s="131">
        <f t="shared" si="10"/>
        <v>0</v>
      </c>
      <c r="O14" s="131"/>
      <c r="P14" s="131">
        <f t="shared" si="11"/>
        <v>0</v>
      </c>
      <c r="Q14" s="131"/>
      <c r="R14" s="131">
        <f t="shared" si="70"/>
        <v>0</v>
      </c>
      <c r="S14" s="131"/>
      <c r="T14" s="131"/>
      <c r="U14" s="131">
        <f t="shared" si="12"/>
        <v>0</v>
      </c>
      <c r="V14" s="131">
        <f t="shared" si="12"/>
        <v>0</v>
      </c>
      <c r="W14" s="130">
        <v>18</v>
      </c>
      <c r="X14" s="131"/>
      <c r="Y14" s="131">
        <f t="shared" si="13"/>
        <v>0</v>
      </c>
      <c r="Z14" s="131"/>
      <c r="AA14" s="131">
        <f t="shared" si="14"/>
        <v>0</v>
      </c>
      <c r="AB14" s="131"/>
      <c r="AC14" s="131">
        <f t="shared" si="71"/>
        <v>0</v>
      </c>
      <c r="AD14" s="131"/>
      <c r="AE14" s="131"/>
      <c r="AF14" s="131">
        <f t="shared" si="15"/>
        <v>0</v>
      </c>
      <c r="AG14" s="131">
        <f t="shared" si="15"/>
        <v>0</v>
      </c>
      <c r="AH14" s="130">
        <v>18</v>
      </c>
      <c r="AI14" s="131">
        <v>2</v>
      </c>
      <c r="AJ14" s="131">
        <f t="shared" si="16"/>
        <v>45</v>
      </c>
      <c r="AK14" s="131"/>
      <c r="AL14" s="131">
        <f t="shared" si="17"/>
        <v>0</v>
      </c>
      <c r="AM14" s="131"/>
      <c r="AN14" s="131">
        <f t="shared" si="72"/>
        <v>0</v>
      </c>
      <c r="AO14" s="131"/>
      <c r="AP14" s="131"/>
      <c r="AQ14" s="131">
        <f t="shared" si="18"/>
        <v>2</v>
      </c>
      <c r="AR14" s="131">
        <f t="shared" si="18"/>
        <v>45</v>
      </c>
      <c r="AS14" s="130">
        <v>18</v>
      </c>
      <c r="AT14" s="131">
        <v>28</v>
      </c>
      <c r="AU14" s="132">
        <f t="shared" si="19"/>
        <v>630</v>
      </c>
      <c r="AV14" s="131"/>
      <c r="AW14" s="132">
        <f t="shared" si="20"/>
        <v>0</v>
      </c>
      <c r="AX14" s="131"/>
      <c r="AY14" s="131">
        <f t="shared" si="73"/>
        <v>0</v>
      </c>
      <c r="AZ14" s="131"/>
      <c r="BA14" s="131"/>
      <c r="BB14" s="131">
        <f t="shared" si="21"/>
        <v>28</v>
      </c>
      <c r="BC14" s="131">
        <f t="shared" si="21"/>
        <v>630</v>
      </c>
      <c r="BD14" s="120">
        <v>18</v>
      </c>
      <c r="BE14" s="121">
        <v>4</v>
      </c>
      <c r="BF14" s="133">
        <f t="shared" si="22"/>
        <v>90</v>
      </c>
      <c r="BG14" s="134"/>
      <c r="BH14" s="133">
        <f t="shared" si="23"/>
        <v>0</v>
      </c>
      <c r="BI14" s="134"/>
      <c r="BJ14" s="133">
        <f t="shared" si="74"/>
        <v>0</v>
      </c>
      <c r="BK14" s="134"/>
      <c r="BL14" s="134"/>
      <c r="BM14" s="134">
        <f t="shared" si="24"/>
        <v>4</v>
      </c>
      <c r="BN14" s="134">
        <f t="shared" si="24"/>
        <v>90</v>
      </c>
      <c r="BO14" s="130">
        <v>18</v>
      </c>
      <c r="BP14" s="131">
        <v>8</v>
      </c>
      <c r="BQ14" s="131">
        <f t="shared" si="25"/>
        <v>180</v>
      </c>
      <c r="BR14" s="131"/>
      <c r="BS14" s="131">
        <f t="shared" si="26"/>
        <v>0</v>
      </c>
      <c r="BT14" s="131"/>
      <c r="BU14" s="131">
        <f t="shared" si="75"/>
        <v>0</v>
      </c>
      <c r="BV14" s="131"/>
      <c r="BW14" s="131"/>
      <c r="BX14" s="131">
        <f t="shared" si="27"/>
        <v>8</v>
      </c>
      <c r="BY14" s="131">
        <f t="shared" si="27"/>
        <v>180</v>
      </c>
      <c r="BZ14" s="130">
        <v>18</v>
      </c>
      <c r="CA14" s="131"/>
      <c r="CB14" s="131">
        <f t="shared" si="28"/>
        <v>0</v>
      </c>
      <c r="CC14" s="131"/>
      <c r="CD14" s="131">
        <f t="shared" si="29"/>
        <v>0</v>
      </c>
      <c r="CE14" s="131"/>
      <c r="CF14" s="131">
        <f t="shared" si="76"/>
        <v>0</v>
      </c>
      <c r="CG14" s="131"/>
      <c r="CH14" s="131"/>
      <c r="CI14" s="131">
        <f t="shared" si="30"/>
        <v>0</v>
      </c>
      <c r="CJ14" s="131">
        <f t="shared" si="30"/>
        <v>0</v>
      </c>
      <c r="CK14" s="120">
        <v>18</v>
      </c>
      <c r="CL14" s="134">
        <v>2</v>
      </c>
      <c r="CM14" s="133">
        <f t="shared" si="31"/>
        <v>45</v>
      </c>
      <c r="CN14" s="134"/>
      <c r="CO14" s="133">
        <f t="shared" si="32"/>
        <v>0</v>
      </c>
      <c r="CP14" s="134"/>
      <c r="CQ14" s="133">
        <f t="shared" si="77"/>
        <v>0</v>
      </c>
      <c r="CR14" s="134"/>
      <c r="CS14" s="133">
        <f t="shared" si="33"/>
        <v>0</v>
      </c>
      <c r="CT14" s="134">
        <f t="shared" si="34"/>
        <v>2</v>
      </c>
      <c r="CU14" s="134">
        <f t="shared" si="34"/>
        <v>45</v>
      </c>
      <c r="CV14" s="135">
        <v>18</v>
      </c>
      <c r="CW14" s="132">
        <v>5</v>
      </c>
      <c r="CX14" s="132">
        <f t="shared" si="35"/>
        <v>112.5</v>
      </c>
      <c r="CY14" s="132"/>
      <c r="CZ14" s="132">
        <f t="shared" si="36"/>
        <v>0</v>
      </c>
      <c r="DA14" s="132"/>
      <c r="DB14" s="132">
        <f t="shared" si="37"/>
        <v>0</v>
      </c>
      <c r="DC14" s="132"/>
      <c r="DD14" s="132">
        <f t="shared" si="38"/>
        <v>0</v>
      </c>
      <c r="DE14" s="132">
        <f t="shared" si="39"/>
        <v>5</v>
      </c>
      <c r="DF14" s="132">
        <f t="shared" si="39"/>
        <v>112.5</v>
      </c>
      <c r="DG14" s="136">
        <v>18</v>
      </c>
      <c r="DH14" s="132">
        <v>2</v>
      </c>
      <c r="DI14" s="132">
        <f t="shared" si="40"/>
        <v>45</v>
      </c>
      <c r="DJ14" s="132"/>
      <c r="DK14" s="132">
        <f t="shared" si="41"/>
        <v>0</v>
      </c>
      <c r="DL14" s="132"/>
      <c r="DM14" s="132">
        <f t="shared" si="84"/>
        <v>0</v>
      </c>
      <c r="DN14" s="132"/>
      <c r="DO14" s="132"/>
      <c r="DP14" s="137">
        <f t="shared" si="42"/>
        <v>2</v>
      </c>
      <c r="DQ14" s="138">
        <f t="shared" si="42"/>
        <v>45</v>
      </c>
      <c r="DR14" s="130">
        <v>18</v>
      </c>
      <c r="DS14" s="131">
        <v>2</v>
      </c>
      <c r="DT14" s="131">
        <f t="shared" si="43"/>
        <v>45</v>
      </c>
      <c r="DU14" s="131"/>
      <c r="DV14" s="131">
        <f t="shared" si="44"/>
        <v>0</v>
      </c>
      <c r="DW14" s="131"/>
      <c r="DX14" s="131">
        <f t="shared" si="45"/>
        <v>0</v>
      </c>
      <c r="DY14" s="131"/>
      <c r="DZ14" s="131">
        <f t="shared" si="46"/>
        <v>0</v>
      </c>
      <c r="EA14" s="131">
        <f t="shared" si="47"/>
        <v>2</v>
      </c>
      <c r="EB14" s="131">
        <f t="shared" si="47"/>
        <v>45</v>
      </c>
      <c r="EC14" s="123">
        <v>18</v>
      </c>
      <c r="ED14" s="139">
        <v>3</v>
      </c>
      <c r="EE14" s="140">
        <f t="shared" si="48"/>
        <v>67.5</v>
      </c>
      <c r="EF14" s="139">
        <v>5</v>
      </c>
      <c r="EG14" s="140">
        <f t="shared" si="49"/>
        <v>112.5</v>
      </c>
      <c r="EH14" s="139"/>
      <c r="EI14" s="140">
        <f t="shared" si="78"/>
        <v>0</v>
      </c>
      <c r="EJ14" s="139"/>
      <c r="EK14" s="139"/>
      <c r="EL14" s="139">
        <f t="shared" si="50"/>
        <v>8</v>
      </c>
      <c r="EM14" s="140">
        <f t="shared" si="50"/>
        <v>180</v>
      </c>
      <c r="EN14" s="130">
        <v>18</v>
      </c>
      <c r="EO14" s="131">
        <v>3</v>
      </c>
      <c r="EP14" s="131">
        <f t="shared" si="51"/>
        <v>67.5</v>
      </c>
      <c r="EQ14" s="131"/>
      <c r="ER14" s="131">
        <f t="shared" si="52"/>
        <v>0</v>
      </c>
      <c r="ES14" s="131"/>
      <c r="ET14" s="131">
        <f t="shared" si="79"/>
        <v>0</v>
      </c>
      <c r="EU14" s="131"/>
      <c r="EV14" s="131"/>
      <c r="EW14" s="131">
        <f t="shared" si="53"/>
        <v>3</v>
      </c>
      <c r="EX14" s="131">
        <f t="shared" si="53"/>
        <v>67.5</v>
      </c>
      <c r="EY14" s="130">
        <v>18</v>
      </c>
      <c r="EZ14" s="131"/>
      <c r="FA14" s="131">
        <f t="shared" si="54"/>
        <v>0</v>
      </c>
      <c r="FB14" s="131"/>
      <c r="FC14" s="131">
        <f t="shared" si="55"/>
        <v>0</v>
      </c>
      <c r="FD14" s="131"/>
      <c r="FE14" s="131">
        <f t="shared" si="80"/>
        <v>0</v>
      </c>
      <c r="FF14" s="131"/>
      <c r="FG14" s="131"/>
      <c r="FH14" s="131">
        <f t="shared" si="56"/>
        <v>0</v>
      </c>
      <c r="FI14" s="131">
        <f t="shared" si="56"/>
        <v>0</v>
      </c>
      <c r="FJ14" s="132">
        <v>18</v>
      </c>
      <c r="FK14" s="132">
        <v>1</v>
      </c>
      <c r="FL14" s="131">
        <f t="shared" si="57"/>
        <v>22.5</v>
      </c>
      <c r="FM14" s="132">
        <v>0</v>
      </c>
      <c r="FN14" s="131">
        <f t="shared" si="58"/>
        <v>0</v>
      </c>
      <c r="FO14" s="132">
        <v>0</v>
      </c>
      <c r="FP14" s="132">
        <v>0</v>
      </c>
      <c r="FQ14" s="132"/>
      <c r="FR14" s="131">
        <f t="shared" si="59"/>
        <v>0</v>
      </c>
      <c r="FS14" s="131">
        <f t="shared" si="60"/>
        <v>1</v>
      </c>
      <c r="FT14" s="131">
        <f t="shared" si="60"/>
        <v>22.5</v>
      </c>
      <c r="FU14" s="130">
        <v>18</v>
      </c>
      <c r="FV14" s="131"/>
      <c r="FW14" s="131">
        <f t="shared" si="61"/>
        <v>0</v>
      </c>
      <c r="FX14" s="131"/>
      <c r="FY14" s="131">
        <f t="shared" si="62"/>
        <v>0</v>
      </c>
      <c r="FZ14" s="131"/>
      <c r="GA14" s="131">
        <f t="shared" si="81"/>
        <v>0</v>
      </c>
      <c r="GB14" s="131"/>
      <c r="GC14" s="131"/>
      <c r="GD14" s="131">
        <f t="shared" si="63"/>
        <v>0</v>
      </c>
      <c r="GE14" s="131">
        <f t="shared" si="63"/>
        <v>0</v>
      </c>
      <c r="GF14" s="130">
        <v>18</v>
      </c>
      <c r="GG14" s="131">
        <v>2</v>
      </c>
      <c r="GH14" s="131">
        <f t="shared" si="64"/>
        <v>45</v>
      </c>
      <c r="GI14" s="131"/>
      <c r="GJ14" s="131">
        <f t="shared" si="65"/>
        <v>0</v>
      </c>
      <c r="GK14" s="131"/>
      <c r="GL14" s="131">
        <f t="shared" si="82"/>
        <v>0</v>
      </c>
      <c r="GM14" s="131"/>
      <c r="GN14" s="131"/>
      <c r="GO14" s="131">
        <f t="shared" si="66"/>
        <v>2</v>
      </c>
      <c r="GP14" s="131">
        <f t="shared" si="66"/>
        <v>45</v>
      </c>
      <c r="GQ14" s="130">
        <v>18</v>
      </c>
      <c r="GR14" s="131">
        <v>1</v>
      </c>
      <c r="GS14" s="131">
        <f t="shared" si="67"/>
        <v>22.5</v>
      </c>
      <c r="GT14" s="131"/>
      <c r="GU14" s="131">
        <f t="shared" si="68"/>
        <v>0</v>
      </c>
      <c r="GV14" s="131"/>
      <c r="GW14" s="131">
        <f t="shared" si="83"/>
        <v>0</v>
      </c>
      <c r="GX14" s="131"/>
      <c r="GY14" s="131"/>
      <c r="GZ14" s="131">
        <f t="shared" si="69"/>
        <v>1</v>
      </c>
      <c r="HA14" s="131">
        <f t="shared" si="69"/>
        <v>22.5</v>
      </c>
      <c r="HB14" s="213"/>
      <c r="HC14" s="213"/>
      <c r="HD14" s="213"/>
      <c r="HE14" s="213"/>
      <c r="HF14" s="213"/>
      <c r="HG14" s="213"/>
      <c r="HH14" s="213"/>
      <c r="HI14" s="213"/>
      <c r="HJ14" s="213"/>
      <c r="HK14" s="213"/>
      <c r="HL14" s="213"/>
      <c r="HM14" s="213"/>
      <c r="HN14" s="213"/>
      <c r="HO14" s="213"/>
      <c r="HP14" s="213"/>
      <c r="HQ14" s="213"/>
      <c r="HR14" s="213"/>
      <c r="HS14" s="213"/>
      <c r="HT14" s="213"/>
      <c r="HU14" s="213"/>
      <c r="HV14" s="213"/>
      <c r="HW14" s="213"/>
      <c r="HX14" s="213"/>
      <c r="HY14" s="213"/>
      <c r="HZ14" s="213"/>
      <c r="IA14" s="213"/>
      <c r="IB14" s="213"/>
    </row>
    <row r="15" spans="1:236" s="212" customFormat="1" x14ac:dyDescent="0.25">
      <c r="A15" s="130">
        <v>17</v>
      </c>
      <c r="B15" s="131">
        <f t="shared" si="0"/>
        <v>32</v>
      </c>
      <c r="C15" s="131">
        <f t="shared" si="1"/>
        <v>679.90000000000009</v>
      </c>
      <c r="D15" s="131">
        <f t="shared" si="2"/>
        <v>7</v>
      </c>
      <c r="E15" s="131">
        <f t="shared" si="3"/>
        <v>148.69999999999999</v>
      </c>
      <c r="F15" s="131">
        <f t="shared" si="4"/>
        <v>0</v>
      </c>
      <c r="G15" s="131">
        <f t="shared" si="5"/>
        <v>0</v>
      </c>
      <c r="H15" s="131">
        <f t="shared" si="6"/>
        <v>0</v>
      </c>
      <c r="I15" s="131">
        <f t="shared" si="7"/>
        <v>0</v>
      </c>
      <c r="J15" s="131">
        <f t="shared" si="8"/>
        <v>39</v>
      </c>
      <c r="K15" s="131">
        <f t="shared" si="9"/>
        <v>828.60000000000014</v>
      </c>
      <c r="L15" s="130">
        <v>17</v>
      </c>
      <c r="M15" s="131">
        <v>0</v>
      </c>
      <c r="N15" s="131">
        <f t="shared" si="10"/>
        <v>0</v>
      </c>
      <c r="O15" s="131"/>
      <c r="P15" s="131">
        <f t="shared" si="11"/>
        <v>0</v>
      </c>
      <c r="Q15" s="131"/>
      <c r="R15" s="131">
        <f t="shared" si="70"/>
        <v>0</v>
      </c>
      <c r="S15" s="131"/>
      <c r="T15" s="131"/>
      <c r="U15" s="131">
        <f t="shared" si="12"/>
        <v>0</v>
      </c>
      <c r="V15" s="131">
        <f t="shared" si="12"/>
        <v>0</v>
      </c>
      <c r="W15" s="130">
        <v>17</v>
      </c>
      <c r="X15" s="131"/>
      <c r="Y15" s="131">
        <f t="shared" si="13"/>
        <v>0</v>
      </c>
      <c r="Z15" s="131"/>
      <c r="AA15" s="131">
        <f t="shared" si="14"/>
        <v>0</v>
      </c>
      <c r="AB15" s="131"/>
      <c r="AC15" s="131">
        <f t="shared" si="71"/>
        <v>0</v>
      </c>
      <c r="AD15" s="131"/>
      <c r="AE15" s="131"/>
      <c r="AF15" s="131">
        <f t="shared" si="15"/>
        <v>0</v>
      </c>
      <c r="AG15" s="131">
        <f t="shared" si="15"/>
        <v>0</v>
      </c>
      <c r="AH15" s="130">
        <v>17</v>
      </c>
      <c r="AI15" s="131"/>
      <c r="AJ15" s="131">
        <f t="shared" si="16"/>
        <v>0</v>
      </c>
      <c r="AK15" s="131"/>
      <c r="AL15" s="131">
        <f t="shared" si="17"/>
        <v>0</v>
      </c>
      <c r="AM15" s="131"/>
      <c r="AN15" s="131">
        <f t="shared" si="72"/>
        <v>0</v>
      </c>
      <c r="AO15" s="131"/>
      <c r="AP15" s="131"/>
      <c r="AQ15" s="131">
        <f t="shared" si="18"/>
        <v>0</v>
      </c>
      <c r="AR15" s="131">
        <f t="shared" si="18"/>
        <v>0</v>
      </c>
      <c r="AS15" s="130">
        <v>17</v>
      </c>
      <c r="AT15" s="131"/>
      <c r="AU15" s="132">
        <f t="shared" si="19"/>
        <v>0</v>
      </c>
      <c r="AV15" s="131"/>
      <c r="AW15" s="132">
        <f t="shared" si="20"/>
        <v>0</v>
      </c>
      <c r="AX15" s="131"/>
      <c r="AY15" s="131">
        <f t="shared" si="73"/>
        <v>0</v>
      </c>
      <c r="AZ15" s="131"/>
      <c r="BA15" s="131"/>
      <c r="BB15" s="131">
        <f t="shared" si="21"/>
        <v>0</v>
      </c>
      <c r="BC15" s="131">
        <f t="shared" si="21"/>
        <v>0</v>
      </c>
      <c r="BD15" s="120">
        <v>17</v>
      </c>
      <c r="BE15" s="121">
        <v>4</v>
      </c>
      <c r="BF15" s="133">
        <f t="shared" si="22"/>
        <v>85</v>
      </c>
      <c r="BG15" s="134"/>
      <c r="BH15" s="133">
        <f t="shared" si="23"/>
        <v>0</v>
      </c>
      <c r="BI15" s="134"/>
      <c r="BJ15" s="133">
        <f t="shared" si="74"/>
        <v>0</v>
      </c>
      <c r="BK15" s="134"/>
      <c r="BL15" s="134"/>
      <c r="BM15" s="134">
        <f t="shared" si="24"/>
        <v>4</v>
      </c>
      <c r="BN15" s="134">
        <f t="shared" si="24"/>
        <v>85</v>
      </c>
      <c r="BO15" s="130">
        <v>17</v>
      </c>
      <c r="BP15" s="131">
        <v>8</v>
      </c>
      <c r="BQ15" s="131">
        <f t="shared" si="25"/>
        <v>170</v>
      </c>
      <c r="BR15" s="131"/>
      <c r="BS15" s="131">
        <f t="shared" si="26"/>
        <v>0</v>
      </c>
      <c r="BT15" s="131"/>
      <c r="BU15" s="131">
        <f t="shared" si="75"/>
        <v>0</v>
      </c>
      <c r="BV15" s="131"/>
      <c r="BW15" s="131"/>
      <c r="BX15" s="131">
        <f t="shared" si="27"/>
        <v>8</v>
      </c>
      <c r="BY15" s="131">
        <f t="shared" si="27"/>
        <v>170</v>
      </c>
      <c r="BZ15" s="130">
        <v>17</v>
      </c>
      <c r="CA15" s="131">
        <v>3</v>
      </c>
      <c r="CB15" s="131">
        <f t="shared" si="28"/>
        <v>63.7</v>
      </c>
      <c r="CC15" s="131"/>
      <c r="CD15" s="131">
        <f t="shared" si="29"/>
        <v>0</v>
      </c>
      <c r="CE15" s="131"/>
      <c r="CF15" s="131">
        <f t="shared" si="76"/>
        <v>0</v>
      </c>
      <c r="CG15" s="131"/>
      <c r="CH15" s="131"/>
      <c r="CI15" s="131">
        <f t="shared" si="30"/>
        <v>3</v>
      </c>
      <c r="CJ15" s="131">
        <f t="shared" si="30"/>
        <v>63.7</v>
      </c>
      <c r="CK15" s="120">
        <v>17</v>
      </c>
      <c r="CL15" s="134"/>
      <c r="CM15" s="133">
        <f t="shared" si="31"/>
        <v>0</v>
      </c>
      <c r="CN15" s="134"/>
      <c r="CO15" s="133">
        <f t="shared" si="32"/>
        <v>0</v>
      </c>
      <c r="CP15" s="134"/>
      <c r="CQ15" s="133">
        <f t="shared" si="77"/>
        <v>0</v>
      </c>
      <c r="CR15" s="134"/>
      <c r="CS15" s="133">
        <f t="shared" si="33"/>
        <v>0</v>
      </c>
      <c r="CT15" s="134">
        <f t="shared" si="34"/>
        <v>0</v>
      </c>
      <c r="CU15" s="134">
        <f t="shared" si="34"/>
        <v>0</v>
      </c>
      <c r="CV15" s="135">
        <v>17</v>
      </c>
      <c r="CW15" s="132">
        <v>6</v>
      </c>
      <c r="CX15" s="132">
        <f t="shared" si="35"/>
        <v>127.5</v>
      </c>
      <c r="CY15" s="132"/>
      <c r="CZ15" s="132">
        <f t="shared" si="36"/>
        <v>0</v>
      </c>
      <c r="DA15" s="132"/>
      <c r="DB15" s="132">
        <f t="shared" si="37"/>
        <v>0</v>
      </c>
      <c r="DC15" s="132"/>
      <c r="DD15" s="132">
        <f t="shared" si="38"/>
        <v>0</v>
      </c>
      <c r="DE15" s="132">
        <f t="shared" si="39"/>
        <v>6</v>
      </c>
      <c r="DF15" s="132">
        <f t="shared" si="39"/>
        <v>127.5</v>
      </c>
      <c r="DG15" s="136">
        <v>17</v>
      </c>
      <c r="DH15" s="132">
        <v>0</v>
      </c>
      <c r="DI15" s="132">
        <f t="shared" si="40"/>
        <v>0</v>
      </c>
      <c r="DJ15" s="132">
        <v>2</v>
      </c>
      <c r="DK15" s="132">
        <f t="shared" si="41"/>
        <v>42.5</v>
      </c>
      <c r="DL15" s="132"/>
      <c r="DM15" s="132">
        <f t="shared" si="84"/>
        <v>0</v>
      </c>
      <c r="DN15" s="132"/>
      <c r="DO15" s="132"/>
      <c r="DP15" s="137">
        <f t="shared" si="42"/>
        <v>2</v>
      </c>
      <c r="DQ15" s="138">
        <f t="shared" si="42"/>
        <v>42.5</v>
      </c>
      <c r="DR15" s="130">
        <v>17</v>
      </c>
      <c r="DS15" s="131">
        <v>2</v>
      </c>
      <c r="DT15" s="131">
        <f t="shared" si="43"/>
        <v>42.5</v>
      </c>
      <c r="DU15" s="131"/>
      <c r="DV15" s="131">
        <f t="shared" si="44"/>
        <v>0</v>
      </c>
      <c r="DW15" s="131"/>
      <c r="DX15" s="131">
        <f t="shared" si="45"/>
        <v>0</v>
      </c>
      <c r="DY15" s="131"/>
      <c r="DZ15" s="131">
        <f t="shared" si="46"/>
        <v>0</v>
      </c>
      <c r="EA15" s="131">
        <f t="shared" si="47"/>
        <v>2</v>
      </c>
      <c r="EB15" s="131">
        <f t="shared" si="47"/>
        <v>42.5</v>
      </c>
      <c r="EC15" s="123">
        <v>17</v>
      </c>
      <c r="ED15" s="139">
        <v>0</v>
      </c>
      <c r="EE15" s="140">
        <f t="shared" si="48"/>
        <v>0</v>
      </c>
      <c r="EF15" s="139">
        <v>5</v>
      </c>
      <c r="EG15" s="140">
        <f t="shared" si="49"/>
        <v>106.2</v>
      </c>
      <c r="EH15" s="139"/>
      <c r="EI15" s="140">
        <f t="shared" si="78"/>
        <v>0</v>
      </c>
      <c r="EJ15" s="139"/>
      <c r="EK15" s="139"/>
      <c r="EL15" s="139">
        <f t="shared" si="50"/>
        <v>5</v>
      </c>
      <c r="EM15" s="139">
        <f t="shared" si="50"/>
        <v>106.2</v>
      </c>
      <c r="EN15" s="130">
        <v>17</v>
      </c>
      <c r="EO15" s="131">
        <v>2</v>
      </c>
      <c r="EP15" s="131">
        <f t="shared" si="51"/>
        <v>42.5</v>
      </c>
      <c r="EQ15" s="131"/>
      <c r="ER15" s="131">
        <f t="shared" si="52"/>
        <v>0</v>
      </c>
      <c r="ES15" s="131"/>
      <c r="ET15" s="131">
        <f t="shared" si="79"/>
        <v>0</v>
      </c>
      <c r="EU15" s="131"/>
      <c r="EV15" s="131"/>
      <c r="EW15" s="131">
        <f t="shared" si="53"/>
        <v>2</v>
      </c>
      <c r="EX15" s="131">
        <f t="shared" si="53"/>
        <v>42.5</v>
      </c>
      <c r="EY15" s="130">
        <v>17</v>
      </c>
      <c r="EZ15" s="131"/>
      <c r="FA15" s="131">
        <f t="shared" si="54"/>
        <v>0</v>
      </c>
      <c r="FB15" s="131"/>
      <c r="FC15" s="131">
        <f t="shared" si="55"/>
        <v>0</v>
      </c>
      <c r="FD15" s="131"/>
      <c r="FE15" s="131">
        <f t="shared" si="80"/>
        <v>0</v>
      </c>
      <c r="FF15" s="131"/>
      <c r="FG15" s="131"/>
      <c r="FH15" s="131">
        <f t="shared" si="56"/>
        <v>0</v>
      </c>
      <c r="FI15" s="131">
        <f t="shared" si="56"/>
        <v>0</v>
      </c>
      <c r="FJ15" s="132">
        <v>17</v>
      </c>
      <c r="FK15" s="132">
        <v>0</v>
      </c>
      <c r="FL15" s="131">
        <f t="shared" si="57"/>
        <v>0</v>
      </c>
      <c r="FM15" s="132">
        <v>0</v>
      </c>
      <c r="FN15" s="131">
        <f t="shared" si="58"/>
        <v>0</v>
      </c>
      <c r="FO15" s="132">
        <v>0</v>
      </c>
      <c r="FP15" s="132">
        <v>0</v>
      </c>
      <c r="FQ15" s="132"/>
      <c r="FR15" s="131">
        <f t="shared" si="59"/>
        <v>0</v>
      </c>
      <c r="FS15" s="131">
        <f t="shared" si="60"/>
        <v>0</v>
      </c>
      <c r="FT15" s="131">
        <f t="shared" si="60"/>
        <v>0</v>
      </c>
      <c r="FU15" s="130">
        <v>17</v>
      </c>
      <c r="FV15" s="131">
        <v>4</v>
      </c>
      <c r="FW15" s="131">
        <f t="shared" si="61"/>
        <v>85</v>
      </c>
      <c r="FX15" s="131"/>
      <c r="FY15" s="131">
        <f t="shared" si="62"/>
        <v>0</v>
      </c>
      <c r="FZ15" s="131"/>
      <c r="GA15" s="131">
        <f t="shared" si="81"/>
        <v>0</v>
      </c>
      <c r="GB15" s="131"/>
      <c r="GC15" s="131"/>
      <c r="GD15" s="131">
        <f t="shared" si="63"/>
        <v>4</v>
      </c>
      <c r="GE15" s="131">
        <f t="shared" si="63"/>
        <v>85</v>
      </c>
      <c r="GF15" s="130">
        <v>17</v>
      </c>
      <c r="GG15" s="131">
        <v>2</v>
      </c>
      <c r="GH15" s="131">
        <f t="shared" si="64"/>
        <v>42.5</v>
      </c>
      <c r="GI15" s="131"/>
      <c r="GJ15" s="131">
        <f t="shared" si="65"/>
        <v>0</v>
      </c>
      <c r="GK15" s="131"/>
      <c r="GL15" s="131">
        <f t="shared" si="82"/>
        <v>0</v>
      </c>
      <c r="GM15" s="131"/>
      <c r="GN15" s="131"/>
      <c r="GO15" s="131">
        <f t="shared" si="66"/>
        <v>2</v>
      </c>
      <c r="GP15" s="131">
        <f t="shared" si="66"/>
        <v>42.5</v>
      </c>
      <c r="GQ15" s="130">
        <v>17</v>
      </c>
      <c r="GR15" s="131">
        <v>1</v>
      </c>
      <c r="GS15" s="131">
        <f t="shared" si="67"/>
        <v>21.2</v>
      </c>
      <c r="GT15" s="131"/>
      <c r="GU15" s="131">
        <f t="shared" si="68"/>
        <v>0</v>
      </c>
      <c r="GV15" s="131"/>
      <c r="GW15" s="131">
        <f t="shared" si="83"/>
        <v>0</v>
      </c>
      <c r="GX15" s="131"/>
      <c r="GY15" s="131"/>
      <c r="GZ15" s="131">
        <f t="shared" si="69"/>
        <v>1</v>
      </c>
      <c r="HA15" s="131">
        <f t="shared" si="69"/>
        <v>21.2</v>
      </c>
      <c r="HB15" s="213"/>
      <c r="HC15" s="213"/>
      <c r="HD15" s="213"/>
      <c r="HE15" s="213"/>
      <c r="HF15" s="213"/>
      <c r="HG15" s="213"/>
      <c r="HH15" s="213"/>
      <c r="HI15" s="213"/>
      <c r="HJ15" s="213"/>
      <c r="HK15" s="213"/>
      <c r="HL15" s="213"/>
      <c r="HM15" s="213"/>
      <c r="HN15" s="213"/>
      <c r="HO15" s="213"/>
      <c r="HP15" s="213"/>
      <c r="HQ15" s="213"/>
      <c r="HR15" s="213"/>
      <c r="HS15" s="213"/>
      <c r="HT15" s="213"/>
      <c r="HU15" s="213"/>
      <c r="HV15" s="213"/>
      <c r="HW15" s="213"/>
      <c r="HX15" s="213"/>
      <c r="HY15" s="213"/>
      <c r="HZ15" s="213"/>
      <c r="IA15" s="213"/>
      <c r="IB15" s="213"/>
    </row>
    <row r="16" spans="1:236" s="212" customFormat="1" x14ac:dyDescent="0.25">
      <c r="A16" s="130">
        <v>16</v>
      </c>
      <c r="B16" s="131">
        <f t="shared" si="0"/>
        <v>23</v>
      </c>
      <c r="C16" s="131">
        <f t="shared" si="1"/>
        <v>460</v>
      </c>
      <c r="D16" s="131">
        <f t="shared" si="2"/>
        <v>0</v>
      </c>
      <c r="E16" s="131">
        <f t="shared" si="3"/>
        <v>0</v>
      </c>
      <c r="F16" s="131">
        <f t="shared" si="4"/>
        <v>0</v>
      </c>
      <c r="G16" s="131">
        <f t="shared" si="5"/>
        <v>0</v>
      </c>
      <c r="H16" s="131">
        <f t="shared" si="6"/>
        <v>0</v>
      </c>
      <c r="I16" s="131">
        <f t="shared" si="7"/>
        <v>0</v>
      </c>
      <c r="J16" s="131">
        <f t="shared" si="8"/>
        <v>23</v>
      </c>
      <c r="K16" s="131">
        <f t="shared" si="9"/>
        <v>460</v>
      </c>
      <c r="L16" s="130">
        <v>16</v>
      </c>
      <c r="M16" s="131">
        <v>0</v>
      </c>
      <c r="N16" s="131">
        <f t="shared" si="10"/>
        <v>0</v>
      </c>
      <c r="O16" s="131"/>
      <c r="P16" s="131">
        <f t="shared" si="11"/>
        <v>0</v>
      </c>
      <c r="Q16" s="131"/>
      <c r="R16" s="131">
        <f t="shared" si="70"/>
        <v>0</v>
      </c>
      <c r="S16" s="131"/>
      <c r="T16" s="131"/>
      <c r="U16" s="131">
        <f t="shared" si="12"/>
        <v>0</v>
      </c>
      <c r="V16" s="131">
        <f t="shared" si="12"/>
        <v>0</v>
      </c>
      <c r="W16" s="130">
        <v>16</v>
      </c>
      <c r="X16" s="131"/>
      <c r="Y16" s="131">
        <f t="shared" si="13"/>
        <v>0</v>
      </c>
      <c r="Z16" s="131"/>
      <c r="AA16" s="131">
        <f t="shared" si="14"/>
        <v>0</v>
      </c>
      <c r="AB16" s="131"/>
      <c r="AC16" s="131">
        <f t="shared" si="71"/>
        <v>0</v>
      </c>
      <c r="AD16" s="131"/>
      <c r="AE16" s="131"/>
      <c r="AF16" s="131">
        <f t="shared" si="15"/>
        <v>0</v>
      </c>
      <c r="AG16" s="131">
        <f t="shared" si="15"/>
        <v>0</v>
      </c>
      <c r="AH16" s="130">
        <v>16</v>
      </c>
      <c r="AI16" s="131">
        <v>5</v>
      </c>
      <c r="AJ16" s="131">
        <f t="shared" si="16"/>
        <v>100</v>
      </c>
      <c r="AK16" s="131"/>
      <c r="AL16" s="131">
        <f t="shared" si="17"/>
        <v>0</v>
      </c>
      <c r="AM16" s="131"/>
      <c r="AN16" s="131">
        <f t="shared" si="72"/>
        <v>0</v>
      </c>
      <c r="AO16" s="131"/>
      <c r="AP16" s="131"/>
      <c r="AQ16" s="131">
        <f t="shared" si="18"/>
        <v>5</v>
      </c>
      <c r="AR16" s="131">
        <f t="shared" si="18"/>
        <v>100</v>
      </c>
      <c r="AS16" s="130">
        <v>16</v>
      </c>
      <c r="AT16" s="131"/>
      <c r="AU16" s="132">
        <f t="shared" si="19"/>
        <v>0</v>
      </c>
      <c r="AV16" s="131"/>
      <c r="AW16" s="132">
        <f t="shared" si="20"/>
        <v>0</v>
      </c>
      <c r="AX16" s="131"/>
      <c r="AY16" s="131">
        <f t="shared" si="73"/>
        <v>0</v>
      </c>
      <c r="AZ16" s="131"/>
      <c r="BA16" s="131"/>
      <c r="BB16" s="131">
        <f t="shared" si="21"/>
        <v>0</v>
      </c>
      <c r="BC16" s="131">
        <f t="shared" si="21"/>
        <v>0</v>
      </c>
      <c r="BD16" s="120">
        <v>16</v>
      </c>
      <c r="BE16" s="121">
        <v>2</v>
      </c>
      <c r="BF16" s="133">
        <f t="shared" si="22"/>
        <v>40</v>
      </c>
      <c r="BG16" s="134"/>
      <c r="BH16" s="133">
        <f t="shared" si="23"/>
        <v>0</v>
      </c>
      <c r="BI16" s="134"/>
      <c r="BJ16" s="133">
        <f t="shared" si="74"/>
        <v>0</v>
      </c>
      <c r="BK16" s="134"/>
      <c r="BL16" s="134"/>
      <c r="BM16" s="134">
        <f t="shared" si="24"/>
        <v>2</v>
      </c>
      <c r="BN16" s="134">
        <f t="shared" si="24"/>
        <v>40</v>
      </c>
      <c r="BO16" s="130">
        <v>16</v>
      </c>
      <c r="BP16" s="131">
        <v>3</v>
      </c>
      <c r="BQ16" s="131">
        <f t="shared" si="25"/>
        <v>60</v>
      </c>
      <c r="BR16" s="131"/>
      <c r="BS16" s="131">
        <f t="shared" si="26"/>
        <v>0</v>
      </c>
      <c r="BT16" s="131"/>
      <c r="BU16" s="131">
        <f t="shared" si="75"/>
        <v>0</v>
      </c>
      <c r="BV16" s="131"/>
      <c r="BW16" s="131"/>
      <c r="BX16" s="131">
        <f t="shared" si="27"/>
        <v>3</v>
      </c>
      <c r="BY16" s="131">
        <f t="shared" si="27"/>
        <v>60</v>
      </c>
      <c r="BZ16" s="130">
        <v>16</v>
      </c>
      <c r="CA16" s="131">
        <v>2</v>
      </c>
      <c r="CB16" s="131">
        <f t="shared" si="28"/>
        <v>40</v>
      </c>
      <c r="CC16" s="131"/>
      <c r="CD16" s="131">
        <f t="shared" si="29"/>
        <v>0</v>
      </c>
      <c r="CE16" s="131"/>
      <c r="CF16" s="131">
        <f t="shared" si="76"/>
        <v>0</v>
      </c>
      <c r="CG16" s="131"/>
      <c r="CH16" s="131"/>
      <c r="CI16" s="131">
        <f t="shared" si="30"/>
        <v>2</v>
      </c>
      <c r="CJ16" s="131">
        <f t="shared" si="30"/>
        <v>40</v>
      </c>
      <c r="CK16" s="120">
        <v>16</v>
      </c>
      <c r="CL16" s="134"/>
      <c r="CM16" s="133">
        <f t="shared" si="31"/>
        <v>0</v>
      </c>
      <c r="CN16" s="134"/>
      <c r="CO16" s="133">
        <f t="shared" si="32"/>
        <v>0</v>
      </c>
      <c r="CP16" s="134"/>
      <c r="CQ16" s="133">
        <f t="shared" si="77"/>
        <v>0</v>
      </c>
      <c r="CR16" s="134"/>
      <c r="CS16" s="133">
        <f t="shared" si="33"/>
        <v>0</v>
      </c>
      <c r="CT16" s="134">
        <f t="shared" si="34"/>
        <v>0</v>
      </c>
      <c r="CU16" s="134">
        <f t="shared" si="34"/>
        <v>0</v>
      </c>
      <c r="CV16" s="135">
        <v>16</v>
      </c>
      <c r="CW16" s="132">
        <v>2</v>
      </c>
      <c r="CX16" s="132">
        <f t="shared" si="35"/>
        <v>40</v>
      </c>
      <c r="CY16" s="132"/>
      <c r="CZ16" s="132">
        <f t="shared" si="36"/>
        <v>0</v>
      </c>
      <c r="DA16" s="132"/>
      <c r="DB16" s="132">
        <f t="shared" si="37"/>
        <v>0</v>
      </c>
      <c r="DC16" s="132"/>
      <c r="DD16" s="132">
        <f t="shared" si="38"/>
        <v>0</v>
      </c>
      <c r="DE16" s="132">
        <f t="shared" si="39"/>
        <v>2</v>
      </c>
      <c r="DF16" s="132">
        <f t="shared" si="39"/>
        <v>40</v>
      </c>
      <c r="DG16" s="136">
        <v>16</v>
      </c>
      <c r="DH16" s="132">
        <v>1</v>
      </c>
      <c r="DI16" s="132">
        <f t="shared" si="40"/>
        <v>20</v>
      </c>
      <c r="DJ16" s="132"/>
      <c r="DK16" s="132">
        <f t="shared" si="41"/>
        <v>0</v>
      </c>
      <c r="DL16" s="132"/>
      <c r="DM16" s="132">
        <f t="shared" si="84"/>
        <v>0</v>
      </c>
      <c r="DN16" s="132"/>
      <c r="DO16" s="132"/>
      <c r="DP16" s="137">
        <f t="shared" si="42"/>
        <v>1</v>
      </c>
      <c r="DQ16" s="138">
        <f t="shared" si="42"/>
        <v>20</v>
      </c>
      <c r="DR16" s="130">
        <v>16</v>
      </c>
      <c r="DS16" s="131"/>
      <c r="DT16" s="131">
        <f t="shared" si="43"/>
        <v>0</v>
      </c>
      <c r="DU16" s="131"/>
      <c r="DV16" s="131">
        <f t="shared" si="44"/>
        <v>0</v>
      </c>
      <c r="DW16" s="131"/>
      <c r="DX16" s="131">
        <f t="shared" si="45"/>
        <v>0</v>
      </c>
      <c r="DY16" s="131"/>
      <c r="DZ16" s="131">
        <f t="shared" si="46"/>
        <v>0</v>
      </c>
      <c r="EA16" s="131">
        <f t="shared" si="47"/>
        <v>0</v>
      </c>
      <c r="EB16" s="131">
        <f t="shared" si="47"/>
        <v>0</v>
      </c>
      <c r="EC16" s="123">
        <v>16</v>
      </c>
      <c r="ED16" s="139">
        <v>2</v>
      </c>
      <c r="EE16" s="140">
        <f t="shared" si="48"/>
        <v>40</v>
      </c>
      <c r="EF16" s="139"/>
      <c r="EG16" s="140">
        <f t="shared" si="49"/>
        <v>0</v>
      </c>
      <c r="EH16" s="139"/>
      <c r="EI16" s="140">
        <f t="shared" si="78"/>
        <v>0</v>
      </c>
      <c r="EJ16" s="139"/>
      <c r="EK16" s="139"/>
      <c r="EL16" s="139">
        <f t="shared" si="50"/>
        <v>2</v>
      </c>
      <c r="EM16" s="140">
        <f t="shared" si="50"/>
        <v>40</v>
      </c>
      <c r="EN16" s="130">
        <v>16</v>
      </c>
      <c r="EO16" s="131">
        <v>3</v>
      </c>
      <c r="EP16" s="131">
        <f t="shared" si="51"/>
        <v>60</v>
      </c>
      <c r="EQ16" s="131"/>
      <c r="ER16" s="131">
        <f t="shared" si="52"/>
        <v>0</v>
      </c>
      <c r="ES16" s="131"/>
      <c r="ET16" s="131">
        <f t="shared" si="79"/>
        <v>0</v>
      </c>
      <c r="EU16" s="131"/>
      <c r="EV16" s="131"/>
      <c r="EW16" s="131">
        <f t="shared" si="53"/>
        <v>3</v>
      </c>
      <c r="EX16" s="131">
        <f t="shared" si="53"/>
        <v>60</v>
      </c>
      <c r="EY16" s="130">
        <v>16</v>
      </c>
      <c r="EZ16" s="131"/>
      <c r="FA16" s="131">
        <f t="shared" si="54"/>
        <v>0</v>
      </c>
      <c r="FB16" s="131"/>
      <c r="FC16" s="131">
        <f t="shared" si="55"/>
        <v>0</v>
      </c>
      <c r="FD16" s="131"/>
      <c r="FE16" s="131">
        <f t="shared" si="80"/>
        <v>0</v>
      </c>
      <c r="FF16" s="131"/>
      <c r="FG16" s="131"/>
      <c r="FH16" s="131">
        <f t="shared" si="56"/>
        <v>0</v>
      </c>
      <c r="FI16" s="131">
        <f t="shared" si="56"/>
        <v>0</v>
      </c>
      <c r="FJ16" s="132">
        <v>16</v>
      </c>
      <c r="FK16" s="132">
        <v>0</v>
      </c>
      <c r="FL16" s="131">
        <f t="shared" si="57"/>
        <v>0</v>
      </c>
      <c r="FM16" s="132">
        <v>0</v>
      </c>
      <c r="FN16" s="131">
        <f t="shared" si="58"/>
        <v>0</v>
      </c>
      <c r="FO16" s="132">
        <v>0</v>
      </c>
      <c r="FP16" s="132">
        <v>0</v>
      </c>
      <c r="FQ16" s="132"/>
      <c r="FR16" s="131">
        <f t="shared" si="59"/>
        <v>0</v>
      </c>
      <c r="FS16" s="131">
        <f t="shared" si="60"/>
        <v>0</v>
      </c>
      <c r="FT16" s="131">
        <f t="shared" si="60"/>
        <v>0</v>
      </c>
      <c r="FU16" s="130">
        <v>16</v>
      </c>
      <c r="FV16" s="131">
        <v>3</v>
      </c>
      <c r="FW16" s="131">
        <f t="shared" si="61"/>
        <v>60</v>
      </c>
      <c r="FX16" s="131"/>
      <c r="FY16" s="131">
        <f t="shared" si="62"/>
        <v>0</v>
      </c>
      <c r="FZ16" s="131"/>
      <c r="GA16" s="131">
        <f t="shared" si="81"/>
        <v>0</v>
      </c>
      <c r="GB16" s="131"/>
      <c r="GC16" s="131"/>
      <c r="GD16" s="131">
        <f t="shared" si="63"/>
        <v>3</v>
      </c>
      <c r="GE16" s="131">
        <f t="shared" si="63"/>
        <v>60</v>
      </c>
      <c r="GF16" s="130">
        <v>16</v>
      </c>
      <c r="GG16" s="131">
        <v>0</v>
      </c>
      <c r="GH16" s="131">
        <f t="shared" si="64"/>
        <v>0</v>
      </c>
      <c r="GI16" s="131"/>
      <c r="GJ16" s="131">
        <f t="shared" si="65"/>
        <v>0</v>
      </c>
      <c r="GK16" s="131"/>
      <c r="GL16" s="131">
        <f t="shared" si="82"/>
        <v>0</v>
      </c>
      <c r="GM16" s="131"/>
      <c r="GN16" s="131"/>
      <c r="GO16" s="131">
        <f t="shared" si="66"/>
        <v>0</v>
      </c>
      <c r="GP16" s="131">
        <f t="shared" si="66"/>
        <v>0</v>
      </c>
      <c r="GQ16" s="130">
        <v>16</v>
      </c>
      <c r="GR16" s="131">
        <v>0</v>
      </c>
      <c r="GS16" s="131">
        <f t="shared" si="67"/>
        <v>0</v>
      </c>
      <c r="GT16" s="131"/>
      <c r="GU16" s="131">
        <f t="shared" si="68"/>
        <v>0</v>
      </c>
      <c r="GV16" s="131"/>
      <c r="GW16" s="131">
        <f t="shared" si="83"/>
        <v>0</v>
      </c>
      <c r="GX16" s="131"/>
      <c r="GY16" s="131"/>
      <c r="GZ16" s="131">
        <f t="shared" si="69"/>
        <v>0</v>
      </c>
      <c r="HA16" s="131">
        <f t="shared" si="69"/>
        <v>0</v>
      </c>
      <c r="HB16" s="213"/>
      <c r="HC16" s="213"/>
      <c r="HD16" s="213"/>
      <c r="HE16" s="213"/>
      <c r="HF16" s="213"/>
      <c r="HG16" s="213"/>
      <c r="HH16" s="213"/>
      <c r="HI16" s="213"/>
      <c r="HJ16" s="213"/>
      <c r="HK16" s="213"/>
      <c r="HL16" s="213"/>
      <c r="HM16" s="213"/>
      <c r="HN16" s="213"/>
      <c r="HO16" s="213"/>
      <c r="HP16" s="213"/>
      <c r="HQ16" s="213"/>
      <c r="HR16" s="213"/>
      <c r="HS16" s="213"/>
      <c r="HT16" s="213"/>
      <c r="HU16" s="213"/>
      <c r="HV16" s="213"/>
      <c r="HW16" s="213"/>
      <c r="HX16" s="213"/>
      <c r="HY16" s="213"/>
      <c r="HZ16" s="213"/>
      <c r="IA16" s="213"/>
      <c r="IB16" s="213"/>
    </row>
    <row r="17" spans="1:236" s="212" customFormat="1" x14ac:dyDescent="0.25">
      <c r="A17" s="130">
        <v>15</v>
      </c>
      <c r="B17" s="131">
        <f t="shared" si="0"/>
        <v>19</v>
      </c>
      <c r="C17" s="131">
        <f t="shared" si="1"/>
        <v>356</v>
      </c>
      <c r="D17" s="131">
        <f t="shared" si="2"/>
        <v>1</v>
      </c>
      <c r="E17" s="131">
        <f t="shared" si="3"/>
        <v>18.7</v>
      </c>
      <c r="F17" s="131">
        <f t="shared" si="4"/>
        <v>0</v>
      </c>
      <c r="G17" s="131">
        <f t="shared" si="5"/>
        <v>0</v>
      </c>
      <c r="H17" s="131">
        <f t="shared" si="6"/>
        <v>0</v>
      </c>
      <c r="I17" s="131">
        <f t="shared" si="7"/>
        <v>0</v>
      </c>
      <c r="J17" s="131">
        <f t="shared" si="8"/>
        <v>20</v>
      </c>
      <c r="K17" s="131">
        <f t="shared" si="9"/>
        <v>374.7</v>
      </c>
      <c r="L17" s="130">
        <v>15</v>
      </c>
      <c r="M17" s="131">
        <v>0</v>
      </c>
      <c r="N17" s="131">
        <f t="shared" si="10"/>
        <v>0</v>
      </c>
      <c r="O17" s="131"/>
      <c r="P17" s="131">
        <f t="shared" si="11"/>
        <v>0</v>
      </c>
      <c r="Q17" s="131"/>
      <c r="R17" s="131">
        <f t="shared" si="70"/>
        <v>0</v>
      </c>
      <c r="S17" s="131"/>
      <c r="T17" s="131"/>
      <c r="U17" s="131">
        <f t="shared" si="12"/>
        <v>0</v>
      </c>
      <c r="V17" s="131">
        <f t="shared" si="12"/>
        <v>0</v>
      </c>
      <c r="W17" s="130">
        <v>15</v>
      </c>
      <c r="X17" s="131"/>
      <c r="Y17" s="131">
        <f t="shared" si="13"/>
        <v>0</v>
      </c>
      <c r="Z17" s="131"/>
      <c r="AA17" s="131">
        <f t="shared" si="14"/>
        <v>0</v>
      </c>
      <c r="AB17" s="131"/>
      <c r="AC17" s="131">
        <f t="shared" si="71"/>
        <v>0</v>
      </c>
      <c r="AD17" s="131"/>
      <c r="AE17" s="131"/>
      <c r="AF17" s="131">
        <f t="shared" si="15"/>
        <v>0</v>
      </c>
      <c r="AG17" s="131">
        <f t="shared" si="15"/>
        <v>0</v>
      </c>
      <c r="AH17" s="130">
        <v>15</v>
      </c>
      <c r="AI17" s="131">
        <v>1</v>
      </c>
      <c r="AJ17" s="131">
        <f t="shared" si="16"/>
        <v>18.7</v>
      </c>
      <c r="AK17" s="131"/>
      <c r="AL17" s="131">
        <f t="shared" si="17"/>
        <v>0</v>
      </c>
      <c r="AM17" s="131"/>
      <c r="AN17" s="131">
        <f t="shared" si="72"/>
        <v>0</v>
      </c>
      <c r="AO17" s="131"/>
      <c r="AP17" s="131"/>
      <c r="AQ17" s="131">
        <f t="shared" si="18"/>
        <v>1</v>
      </c>
      <c r="AR17" s="131">
        <f t="shared" si="18"/>
        <v>18.7</v>
      </c>
      <c r="AS17" s="130">
        <v>15</v>
      </c>
      <c r="AT17" s="131"/>
      <c r="AU17" s="132">
        <f t="shared" si="19"/>
        <v>0</v>
      </c>
      <c r="AV17" s="131"/>
      <c r="AW17" s="132">
        <f t="shared" si="20"/>
        <v>0</v>
      </c>
      <c r="AX17" s="131"/>
      <c r="AY17" s="131">
        <f t="shared" si="73"/>
        <v>0</v>
      </c>
      <c r="AZ17" s="131"/>
      <c r="BA17" s="131"/>
      <c r="BB17" s="131">
        <f t="shared" si="21"/>
        <v>0</v>
      </c>
      <c r="BC17" s="131">
        <f t="shared" si="21"/>
        <v>0</v>
      </c>
      <c r="BD17" s="120">
        <v>15</v>
      </c>
      <c r="BE17" s="121">
        <v>0</v>
      </c>
      <c r="BF17" s="133">
        <f t="shared" si="22"/>
        <v>0</v>
      </c>
      <c r="BG17" s="134"/>
      <c r="BH17" s="133">
        <f t="shared" si="23"/>
        <v>0</v>
      </c>
      <c r="BI17" s="134"/>
      <c r="BJ17" s="133">
        <f t="shared" si="74"/>
        <v>0</v>
      </c>
      <c r="BK17" s="134"/>
      <c r="BL17" s="134"/>
      <c r="BM17" s="134">
        <f t="shared" si="24"/>
        <v>0</v>
      </c>
      <c r="BN17" s="134">
        <f t="shared" si="24"/>
        <v>0</v>
      </c>
      <c r="BO17" s="130">
        <v>15</v>
      </c>
      <c r="BP17" s="131">
        <v>5</v>
      </c>
      <c r="BQ17" s="131">
        <f t="shared" si="25"/>
        <v>93.7</v>
      </c>
      <c r="BR17" s="131"/>
      <c r="BS17" s="131">
        <f t="shared" si="26"/>
        <v>0</v>
      </c>
      <c r="BT17" s="131"/>
      <c r="BU17" s="131">
        <f t="shared" si="75"/>
        <v>0</v>
      </c>
      <c r="BV17" s="131"/>
      <c r="BW17" s="131"/>
      <c r="BX17" s="131">
        <f t="shared" si="27"/>
        <v>5</v>
      </c>
      <c r="BY17" s="131">
        <f t="shared" si="27"/>
        <v>93.7</v>
      </c>
      <c r="BZ17" s="130">
        <v>15</v>
      </c>
      <c r="CA17" s="131">
        <v>2</v>
      </c>
      <c r="CB17" s="131">
        <f t="shared" si="28"/>
        <v>37.5</v>
      </c>
      <c r="CC17" s="131"/>
      <c r="CD17" s="131">
        <f t="shared" si="29"/>
        <v>0</v>
      </c>
      <c r="CE17" s="131"/>
      <c r="CF17" s="131">
        <f t="shared" si="76"/>
        <v>0</v>
      </c>
      <c r="CG17" s="131"/>
      <c r="CH17" s="131"/>
      <c r="CI17" s="131">
        <f t="shared" si="30"/>
        <v>2</v>
      </c>
      <c r="CJ17" s="131">
        <f t="shared" si="30"/>
        <v>37.5</v>
      </c>
      <c r="CK17" s="120">
        <v>15</v>
      </c>
      <c r="CL17" s="134">
        <v>1</v>
      </c>
      <c r="CM17" s="133">
        <f t="shared" si="31"/>
        <v>18.7</v>
      </c>
      <c r="CN17" s="134"/>
      <c r="CO17" s="133">
        <f t="shared" si="32"/>
        <v>0</v>
      </c>
      <c r="CP17" s="134"/>
      <c r="CQ17" s="133">
        <f t="shared" si="77"/>
        <v>0</v>
      </c>
      <c r="CR17" s="134"/>
      <c r="CS17" s="133">
        <f t="shared" si="33"/>
        <v>0</v>
      </c>
      <c r="CT17" s="134">
        <f t="shared" si="34"/>
        <v>1</v>
      </c>
      <c r="CU17" s="134">
        <f t="shared" si="34"/>
        <v>18.7</v>
      </c>
      <c r="CV17" s="135">
        <v>15</v>
      </c>
      <c r="CW17" s="132">
        <v>2</v>
      </c>
      <c r="CX17" s="132">
        <f t="shared" si="35"/>
        <v>37.5</v>
      </c>
      <c r="CY17" s="132">
        <v>1</v>
      </c>
      <c r="CZ17" s="132">
        <f t="shared" si="36"/>
        <v>18.7</v>
      </c>
      <c r="DA17" s="132"/>
      <c r="DB17" s="132">
        <f t="shared" si="37"/>
        <v>0</v>
      </c>
      <c r="DC17" s="132"/>
      <c r="DD17" s="132">
        <f t="shared" si="38"/>
        <v>0</v>
      </c>
      <c r="DE17" s="132">
        <f t="shared" si="39"/>
        <v>3</v>
      </c>
      <c r="DF17" s="132">
        <f t="shared" si="39"/>
        <v>56.2</v>
      </c>
      <c r="DG17" s="136">
        <v>15</v>
      </c>
      <c r="DH17" s="132">
        <v>2</v>
      </c>
      <c r="DI17" s="132">
        <f t="shared" si="40"/>
        <v>37.5</v>
      </c>
      <c r="DJ17" s="132"/>
      <c r="DK17" s="132">
        <f t="shared" si="41"/>
        <v>0</v>
      </c>
      <c r="DL17" s="132"/>
      <c r="DM17" s="132">
        <f t="shared" si="84"/>
        <v>0</v>
      </c>
      <c r="DN17" s="132"/>
      <c r="DO17" s="132"/>
      <c r="DP17" s="137">
        <f t="shared" si="42"/>
        <v>2</v>
      </c>
      <c r="DQ17" s="138">
        <f t="shared" si="42"/>
        <v>37.5</v>
      </c>
      <c r="DR17" s="130">
        <v>15</v>
      </c>
      <c r="DS17" s="131">
        <v>3</v>
      </c>
      <c r="DT17" s="131">
        <f t="shared" si="43"/>
        <v>56.2</v>
      </c>
      <c r="DU17" s="131"/>
      <c r="DV17" s="131">
        <f t="shared" si="44"/>
        <v>0</v>
      </c>
      <c r="DW17" s="131"/>
      <c r="DX17" s="131">
        <f t="shared" si="45"/>
        <v>0</v>
      </c>
      <c r="DY17" s="131"/>
      <c r="DZ17" s="131">
        <f t="shared" si="46"/>
        <v>0</v>
      </c>
      <c r="EA17" s="131">
        <f t="shared" si="47"/>
        <v>3</v>
      </c>
      <c r="EB17" s="131">
        <f t="shared" si="47"/>
        <v>56.2</v>
      </c>
      <c r="EC17" s="123">
        <v>15</v>
      </c>
      <c r="ED17" s="139">
        <v>1</v>
      </c>
      <c r="EE17" s="140">
        <f t="shared" si="48"/>
        <v>18.7</v>
      </c>
      <c r="EF17" s="139"/>
      <c r="EG17" s="140">
        <f t="shared" si="49"/>
        <v>0</v>
      </c>
      <c r="EH17" s="139"/>
      <c r="EI17" s="140">
        <f t="shared" si="78"/>
        <v>0</v>
      </c>
      <c r="EJ17" s="139"/>
      <c r="EK17" s="139"/>
      <c r="EL17" s="139">
        <f t="shared" si="50"/>
        <v>1</v>
      </c>
      <c r="EM17" s="139">
        <f t="shared" si="50"/>
        <v>18.7</v>
      </c>
      <c r="EN17" s="130">
        <v>15</v>
      </c>
      <c r="EO17" s="131"/>
      <c r="EP17" s="131">
        <f t="shared" si="51"/>
        <v>0</v>
      </c>
      <c r="EQ17" s="131"/>
      <c r="ER17" s="131">
        <f t="shared" si="52"/>
        <v>0</v>
      </c>
      <c r="ES17" s="131"/>
      <c r="ET17" s="131">
        <f t="shared" si="79"/>
        <v>0</v>
      </c>
      <c r="EU17" s="131"/>
      <c r="EV17" s="131"/>
      <c r="EW17" s="131">
        <f t="shared" si="53"/>
        <v>0</v>
      </c>
      <c r="EX17" s="131">
        <f t="shared" si="53"/>
        <v>0</v>
      </c>
      <c r="EY17" s="130">
        <v>15</v>
      </c>
      <c r="EZ17" s="131"/>
      <c r="FA17" s="131">
        <f t="shared" si="54"/>
        <v>0</v>
      </c>
      <c r="FB17" s="131"/>
      <c r="FC17" s="131">
        <f t="shared" si="55"/>
        <v>0</v>
      </c>
      <c r="FD17" s="131"/>
      <c r="FE17" s="131">
        <f t="shared" si="80"/>
        <v>0</v>
      </c>
      <c r="FF17" s="131"/>
      <c r="FG17" s="131"/>
      <c r="FH17" s="131">
        <f t="shared" si="56"/>
        <v>0</v>
      </c>
      <c r="FI17" s="131">
        <f t="shared" si="56"/>
        <v>0</v>
      </c>
      <c r="FJ17" s="132">
        <v>15</v>
      </c>
      <c r="FK17" s="132">
        <v>0</v>
      </c>
      <c r="FL17" s="131">
        <f t="shared" si="57"/>
        <v>0</v>
      </c>
      <c r="FM17" s="132">
        <v>0</v>
      </c>
      <c r="FN17" s="131">
        <f t="shared" si="58"/>
        <v>0</v>
      </c>
      <c r="FO17" s="132">
        <v>0</v>
      </c>
      <c r="FP17" s="132">
        <v>0</v>
      </c>
      <c r="FQ17" s="132"/>
      <c r="FR17" s="131">
        <f t="shared" si="59"/>
        <v>0</v>
      </c>
      <c r="FS17" s="131">
        <f t="shared" si="60"/>
        <v>0</v>
      </c>
      <c r="FT17" s="131">
        <f t="shared" si="60"/>
        <v>0</v>
      </c>
      <c r="FU17" s="130">
        <v>15</v>
      </c>
      <c r="FV17" s="131"/>
      <c r="FW17" s="131">
        <f t="shared" si="61"/>
        <v>0</v>
      </c>
      <c r="FX17" s="131"/>
      <c r="FY17" s="131">
        <f t="shared" si="62"/>
        <v>0</v>
      </c>
      <c r="FZ17" s="131"/>
      <c r="GA17" s="131">
        <f t="shared" si="81"/>
        <v>0</v>
      </c>
      <c r="GB17" s="131"/>
      <c r="GC17" s="131"/>
      <c r="GD17" s="131">
        <f t="shared" si="63"/>
        <v>0</v>
      </c>
      <c r="GE17" s="131">
        <f t="shared" si="63"/>
        <v>0</v>
      </c>
      <c r="GF17" s="130">
        <v>15</v>
      </c>
      <c r="GG17" s="131">
        <v>2</v>
      </c>
      <c r="GH17" s="131">
        <f t="shared" si="64"/>
        <v>37.5</v>
      </c>
      <c r="GI17" s="131"/>
      <c r="GJ17" s="131">
        <f t="shared" si="65"/>
        <v>0</v>
      </c>
      <c r="GK17" s="131"/>
      <c r="GL17" s="131">
        <f t="shared" si="82"/>
        <v>0</v>
      </c>
      <c r="GM17" s="131"/>
      <c r="GN17" s="131"/>
      <c r="GO17" s="131">
        <f t="shared" si="66"/>
        <v>2</v>
      </c>
      <c r="GP17" s="131">
        <f t="shared" si="66"/>
        <v>37.5</v>
      </c>
      <c r="GQ17" s="130">
        <v>15</v>
      </c>
      <c r="GR17" s="131">
        <v>0</v>
      </c>
      <c r="GS17" s="131">
        <f t="shared" si="67"/>
        <v>0</v>
      </c>
      <c r="GT17" s="131"/>
      <c r="GU17" s="131">
        <f t="shared" si="68"/>
        <v>0</v>
      </c>
      <c r="GV17" s="131"/>
      <c r="GW17" s="131">
        <f t="shared" si="83"/>
        <v>0</v>
      </c>
      <c r="GX17" s="131"/>
      <c r="GY17" s="131"/>
      <c r="GZ17" s="131">
        <f t="shared" si="69"/>
        <v>0</v>
      </c>
      <c r="HA17" s="131">
        <f t="shared" si="69"/>
        <v>0</v>
      </c>
      <c r="HB17" s="213"/>
      <c r="HC17" s="213"/>
      <c r="HD17" s="213"/>
      <c r="HE17" s="213"/>
      <c r="HF17" s="213"/>
      <c r="HG17" s="213"/>
      <c r="HH17" s="213"/>
      <c r="HI17" s="213"/>
      <c r="HJ17" s="213"/>
      <c r="HK17" s="213"/>
      <c r="HL17" s="213"/>
      <c r="HM17" s="213"/>
      <c r="HN17" s="213"/>
      <c r="HO17" s="213"/>
      <c r="HP17" s="213"/>
      <c r="HQ17" s="213"/>
      <c r="HR17" s="213"/>
      <c r="HS17" s="213"/>
      <c r="HT17" s="213"/>
      <c r="HU17" s="213"/>
      <c r="HV17" s="213"/>
      <c r="HW17" s="213"/>
      <c r="HX17" s="213"/>
      <c r="HY17" s="213"/>
      <c r="HZ17" s="213"/>
      <c r="IA17" s="213"/>
      <c r="IB17" s="213"/>
    </row>
    <row r="18" spans="1:236" s="212" customFormat="1" x14ac:dyDescent="0.25">
      <c r="A18" s="130">
        <v>14</v>
      </c>
      <c r="B18" s="131">
        <f t="shared" si="0"/>
        <v>10</v>
      </c>
      <c r="C18" s="131">
        <f t="shared" si="1"/>
        <v>175</v>
      </c>
      <c r="D18" s="131">
        <f t="shared" si="2"/>
        <v>4</v>
      </c>
      <c r="E18" s="131">
        <f t="shared" si="3"/>
        <v>70</v>
      </c>
      <c r="F18" s="131">
        <f t="shared" si="4"/>
        <v>0</v>
      </c>
      <c r="G18" s="131">
        <f t="shared" si="5"/>
        <v>0</v>
      </c>
      <c r="H18" s="131">
        <f t="shared" si="6"/>
        <v>0</v>
      </c>
      <c r="I18" s="131">
        <f t="shared" si="7"/>
        <v>0</v>
      </c>
      <c r="J18" s="131">
        <f t="shared" si="8"/>
        <v>14</v>
      </c>
      <c r="K18" s="131">
        <f t="shared" si="9"/>
        <v>245</v>
      </c>
      <c r="L18" s="130">
        <v>14</v>
      </c>
      <c r="M18" s="131">
        <v>1</v>
      </c>
      <c r="N18" s="131">
        <f t="shared" si="10"/>
        <v>17.5</v>
      </c>
      <c r="O18" s="131"/>
      <c r="P18" s="131">
        <f t="shared" si="11"/>
        <v>0</v>
      </c>
      <c r="Q18" s="131"/>
      <c r="R18" s="131">
        <f t="shared" si="70"/>
        <v>0</v>
      </c>
      <c r="S18" s="131"/>
      <c r="T18" s="131"/>
      <c r="U18" s="131">
        <f t="shared" si="12"/>
        <v>1</v>
      </c>
      <c r="V18" s="131">
        <f t="shared" si="12"/>
        <v>17.5</v>
      </c>
      <c r="W18" s="130">
        <v>14</v>
      </c>
      <c r="X18" s="131"/>
      <c r="Y18" s="131">
        <f t="shared" si="13"/>
        <v>0</v>
      </c>
      <c r="Z18" s="131"/>
      <c r="AA18" s="131">
        <f t="shared" si="14"/>
        <v>0</v>
      </c>
      <c r="AB18" s="131"/>
      <c r="AC18" s="131">
        <f t="shared" si="71"/>
        <v>0</v>
      </c>
      <c r="AD18" s="131"/>
      <c r="AE18" s="131"/>
      <c r="AF18" s="131">
        <f t="shared" si="15"/>
        <v>0</v>
      </c>
      <c r="AG18" s="131">
        <f t="shared" si="15"/>
        <v>0</v>
      </c>
      <c r="AH18" s="130">
        <v>14</v>
      </c>
      <c r="AI18" s="131"/>
      <c r="AJ18" s="131">
        <f t="shared" si="16"/>
        <v>0</v>
      </c>
      <c r="AK18" s="131"/>
      <c r="AL18" s="131">
        <f t="shared" si="17"/>
        <v>0</v>
      </c>
      <c r="AM18" s="131"/>
      <c r="AN18" s="131">
        <f t="shared" si="72"/>
        <v>0</v>
      </c>
      <c r="AO18" s="131"/>
      <c r="AP18" s="131"/>
      <c r="AQ18" s="131">
        <f t="shared" si="18"/>
        <v>0</v>
      </c>
      <c r="AR18" s="131">
        <f t="shared" si="18"/>
        <v>0</v>
      </c>
      <c r="AS18" s="130">
        <v>14</v>
      </c>
      <c r="AT18" s="131"/>
      <c r="AU18" s="132">
        <f t="shared" si="19"/>
        <v>0</v>
      </c>
      <c r="AV18" s="131">
        <v>4</v>
      </c>
      <c r="AW18" s="132">
        <f t="shared" si="20"/>
        <v>70</v>
      </c>
      <c r="AX18" s="131"/>
      <c r="AY18" s="131">
        <f t="shared" si="73"/>
        <v>0</v>
      </c>
      <c r="AZ18" s="131"/>
      <c r="BA18" s="131"/>
      <c r="BB18" s="131">
        <f t="shared" si="21"/>
        <v>4</v>
      </c>
      <c r="BC18" s="131">
        <f t="shared" si="21"/>
        <v>70</v>
      </c>
      <c r="BD18" s="120">
        <v>14</v>
      </c>
      <c r="BE18" s="121">
        <v>2</v>
      </c>
      <c r="BF18" s="133">
        <f t="shared" si="22"/>
        <v>35</v>
      </c>
      <c r="BG18" s="134"/>
      <c r="BH18" s="133">
        <f t="shared" si="23"/>
        <v>0</v>
      </c>
      <c r="BI18" s="134"/>
      <c r="BJ18" s="133">
        <f t="shared" si="74"/>
        <v>0</v>
      </c>
      <c r="BK18" s="134"/>
      <c r="BL18" s="134"/>
      <c r="BM18" s="134">
        <f t="shared" si="24"/>
        <v>2</v>
      </c>
      <c r="BN18" s="134">
        <f t="shared" si="24"/>
        <v>35</v>
      </c>
      <c r="BO18" s="130">
        <v>14</v>
      </c>
      <c r="BP18" s="131">
        <v>1</v>
      </c>
      <c r="BQ18" s="131">
        <f t="shared" si="25"/>
        <v>17.5</v>
      </c>
      <c r="BR18" s="131"/>
      <c r="BS18" s="131">
        <f t="shared" si="26"/>
        <v>0</v>
      </c>
      <c r="BT18" s="131"/>
      <c r="BU18" s="131">
        <f t="shared" si="75"/>
        <v>0</v>
      </c>
      <c r="BV18" s="131"/>
      <c r="BW18" s="131"/>
      <c r="BX18" s="131">
        <f t="shared" si="27"/>
        <v>1</v>
      </c>
      <c r="BY18" s="131">
        <f t="shared" si="27"/>
        <v>17.5</v>
      </c>
      <c r="BZ18" s="130">
        <v>14</v>
      </c>
      <c r="CA18" s="131"/>
      <c r="CB18" s="131">
        <f t="shared" si="28"/>
        <v>0</v>
      </c>
      <c r="CC18" s="131"/>
      <c r="CD18" s="131">
        <f t="shared" si="29"/>
        <v>0</v>
      </c>
      <c r="CE18" s="131"/>
      <c r="CF18" s="131">
        <f t="shared" si="76"/>
        <v>0</v>
      </c>
      <c r="CG18" s="131"/>
      <c r="CH18" s="131"/>
      <c r="CI18" s="131">
        <f t="shared" si="30"/>
        <v>0</v>
      </c>
      <c r="CJ18" s="131">
        <f t="shared" si="30"/>
        <v>0</v>
      </c>
      <c r="CK18" s="120">
        <v>14</v>
      </c>
      <c r="CL18" s="134">
        <v>3</v>
      </c>
      <c r="CM18" s="133">
        <f t="shared" si="31"/>
        <v>52.5</v>
      </c>
      <c r="CN18" s="134"/>
      <c r="CO18" s="133">
        <f t="shared" si="32"/>
        <v>0</v>
      </c>
      <c r="CP18" s="134"/>
      <c r="CQ18" s="133">
        <f t="shared" si="77"/>
        <v>0</v>
      </c>
      <c r="CR18" s="134"/>
      <c r="CS18" s="133">
        <f t="shared" si="33"/>
        <v>0</v>
      </c>
      <c r="CT18" s="134">
        <f t="shared" si="34"/>
        <v>3</v>
      </c>
      <c r="CU18" s="134">
        <f t="shared" si="34"/>
        <v>52.5</v>
      </c>
      <c r="CV18" s="135">
        <v>14</v>
      </c>
      <c r="CW18" s="132">
        <v>0</v>
      </c>
      <c r="CX18" s="132">
        <f t="shared" si="35"/>
        <v>0</v>
      </c>
      <c r="CY18" s="132"/>
      <c r="CZ18" s="132">
        <f t="shared" si="36"/>
        <v>0</v>
      </c>
      <c r="DA18" s="132"/>
      <c r="DB18" s="132">
        <f t="shared" si="37"/>
        <v>0</v>
      </c>
      <c r="DC18" s="132"/>
      <c r="DD18" s="132">
        <f t="shared" si="38"/>
        <v>0</v>
      </c>
      <c r="DE18" s="132">
        <f t="shared" si="39"/>
        <v>0</v>
      </c>
      <c r="DF18" s="132">
        <f t="shared" si="39"/>
        <v>0</v>
      </c>
      <c r="DG18" s="136">
        <v>14</v>
      </c>
      <c r="DH18" s="132"/>
      <c r="DI18" s="132">
        <f t="shared" si="40"/>
        <v>0</v>
      </c>
      <c r="DJ18" s="132"/>
      <c r="DK18" s="132">
        <f t="shared" si="41"/>
        <v>0</v>
      </c>
      <c r="DL18" s="132"/>
      <c r="DM18" s="132">
        <f t="shared" si="84"/>
        <v>0</v>
      </c>
      <c r="DN18" s="132"/>
      <c r="DO18" s="132"/>
      <c r="DP18" s="137">
        <f t="shared" si="42"/>
        <v>0</v>
      </c>
      <c r="DQ18" s="138">
        <f t="shared" si="42"/>
        <v>0</v>
      </c>
      <c r="DR18" s="130">
        <v>14</v>
      </c>
      <c r="DS18" s="131">
        <v>1</v>
      </c>
      <c r="DT18" s="131">
        <f t="shared" si="43"/>
        <v>17.5</v>
      </c>
      <c r="DU18" s="131"/>
      <c r="DV18" s="131">
        <f t="shared" si="44"/>
        <v>0</v>
      </c>
      <c r="DW18" s="131"/>
      <c r="DX18" s="131">
        <f t="shared" si="45"/>
        <v>0</v>
      </c>
      <c r="DY18" s="131"/>
      <c r="DZ18" s="131">
        <f t="shared" si="46"/>
        <v>0</v>
      </c>
      <c r="EA18" s="131">
        <f t="shared" si="47"/>
        <v>1</v>
      </c>
      <c r="EB18" s="131">
        <f t="shared" si="47"/>
        <v>17.5</v>
      </c>
      <c r="EC18" s="123">
        <v>14</v>
      </c>
      <c r="ED18" s="139"/>
      <c r="EE18" s="140">
        <f t="shared" si="48"/>
        <v>0</v>
      </c>
      <c r="EF18" s="139"/>
      <c r="EG18" s="140">
        <f t="shared" si="49"/>
        <v>0</v>
      </c>
      <c r="EH18" s="139"/>
      <c r="EI18" s="140">
        <f t="shared" si="78"/>
        <v>0</v>
      </c>
      <c r="EJ18" s="139"/>
      <c r="EK18" s="139"/>
      <c r="EL18" s="139">
        <f t="shared" si="50"/>
        <v>0</v>
      </c>
      <c r="EM18" s="139">
        <f t="shared" si="50"/>
        <v>0</v>
      </c>
      <c r="EN18" s="130">
        <v>14</v>
      </c>
      <c r="EO18" s="131"/>
      <c r="EP18" s="131">
        <f t="shared" si="51"/>
        <v>0</v>
      </c>
      <c r="EQ18" s="131"/>
      <c r="ER18" s="131">
        <f t="shared" si="52"/>
        <v>0</v>
      </c>
      <c r="ES18" s="131"/>
      <c r="ET18" s="131">
        <f t="shared" si="79"/>
        <v>0</v>
      </c>
      <c r="EU18" s="131"/>
      <c r="EV18" s="131"/>
      <c r="EW18" s="131">
        <f t="shared" si="53"/>
        <v>0</v>
      </c>
      <c r="EX18" s="131">
        <f t="shared" si="53"/>
        <v>0</v>
      </c>
      <c r="EY18" s="130">
        <v>14</v>
      </c>
      <c r="EZ18" s="131"/>
      <c r="FA18" s="131">
        <f t="shared" si="54"/>
        <v>0</v>
      </c>
      <c r="FB18" s="131"/>
      <c r="FC18" s="131">
        <f t="shared" si="55"/>
        <v>0</v>
      </c>
      <c r="FD18" s="131"/>
      <c r="FE18" s="131">
        <f t="shared" si="80"/>
        <v>0</v>
      </c>
      <c r="FF18" s="131"/>
      <c r="FG18" s="131"/>
      <c r="FH18" s="131">
        <f t="shared" si="56"/>
        <v>0</v>
      </c>
      <c r="FI18" s="131">
        <f t="shared" si="56"/>
        <v>0</v>
      </c>
      <c r="FJ18" s="132">
        <v>14</v>
      </c>
      <c r="FK18" s="132">
        <v>0</v>
      </c>
      <c r="FL18" s="131">
        <f t="shared" si="57"/>
        <v>0</v>
      </c>
      <c r="FM18" s="132">
        <v>0</v>
      </c>
      <c r="FN18" s="131">
        <f t="shared" si="58"/>
        <v>0</v>
      </c>
      <c r="FO18" s="132">
        <v>0</v>
      </c>
      <c r="FP18" s="132">
        <v>0</v>
      </c>
      <c r="FQ18" s="132"/>
      <c r="FR18" s="131">
        <f t="shared" si="59"/>
        <v>0</v>
      </c>
      <c r="FS18" s="131">
        <f t="shared" si="60"/>
        <v>0</v>
      </c>
      <c r="FT18" s="131">
        <f t="shared" si="60"/>
        <v>0</v>
      </c>
      <c r="FU18" s="130">
        <v>14</v>
      </c>
      <c r="FV18" s="131"/>
      <c r="FW18" s="131">
        <f t="shared" si="61"/>
        <v>0</v>
      </c>
      <c r="FX18" s="131"/>
      <c r="FY18" s="131">
        <f t="shared" si="62"/>
        <v>0</v>
      </c>
      <c r="FZ18" s="131"/>
      <c r="GA18" s="131">
        <f t="shared" si="81"/>
        <v>0</v>
      </c>
      <c r="GB18" s="131"/>
      <c r="GC18" s="131"/>
      <c r="GD18" s="131">
        <f t="shared" si="63"/>
        <v>0</v>
      </c>
      <c r="GE18" s="131">
        <f t="shared" si="63"/>
        <v>0</v>
      </c>
      <c r="GF18" s="130">
        <v>14</v>
      </c>
      <c r="GG18" s="131">
        <v>1</v>
      </c>
      <c r="GH18" s="131">
        <f t="shared" si="64"/>
        <v>17.5</v>
      </c>
      <c r="GI18" s="131"/>
      <c r="GJ18" s="131">
        <f t="shared" si="65"/>
        <v>0</v>
      </c>
      <c r="GK18" s="131"/>
      <c r="GL18" s="131">
        <f t="shared" si="82"/>
        <v>0</v>
      </c>
      <c r="GM18" s="131"/>
      <c r="GN18" s="131"/>
      <c r="GO18" s="131">
        <f t="shared" si="66"/>
        <v>1</v>
      </c>
      <c r="GP18" s="131">
        <f t="shared" si="66"/>
        <v>17.5</v>
      </c>
      <c r="GQ18" s="130">
        <v>14</v>
      </c>
      <c r="GR18" s="131">
        <v>1</v>
      </c>
      <c r="GS18" s="131">
        <f t="shared" si="67"/>
        <v>17.5</v>
      </c>
      <c r="GT18" s="131"/>
      <c r="GU18" s="131">
        <f t="shared" si="68"/>
        <v>0</v>
      </c>
      <c r="GV18" s="131"/>
      <c r="GW18" s="131">
        <f t="shared" si="83"/>
        <v>0</v>
      </c>
      <c r="GX18" s="131"/>
      <c r="GY18" s="131"/>
      <c r="GZ18" s="131">
        <f t="shared" si="69"/>
        <v>1</v>
      </c>
      <c r="HA18" s="131">
        <f t="shared" si="69"/>
        <v>17.5</v>
      </c>
      <c r="HB18" s="213"/>
      <c r="HC18" s="213"/>
      <c r="HD18" s="213"/>
      <c r="HE18" s="213"/>
      <c r="HF18" s="213"/>
      <c r="HG18" s="213"/>
      <c r="HH18" s="213"/>
      <c r="HI18" s="213"/>
      <c r="HJ18" s="213"/>
      <c r="HK18" s="213"/>
      <c r="HL18" s="213"/>
      <c r="HM18" s="213"/>
      <c r="HN18" s="213"/>
      <c r="HO18" s="213"/>
      <c r="HP18" s="213"/>
      <c r="HQ18" s="213"/>
      <c r="HR18" s="213"/>
      <c r="HS18" s="213"/>
      <c r="HT18" s="213"/>
      <c r="HU18" s="213"/>
      <c r="HV18" s="213"/>
      <c r="HW18" s="213"/>
      <c r="HX18" s="213"/>
      <c r="HY18" s="213"/>
      <c r="HZ18" s="213"/>
      <c r="IA18" s="213"/>
      <c r="IB18" s="213"/>
    </row>
    <row r="19" spans="1:236" s="212" customFormat="1" x14ac:dyDescent="0.25">
      <c r="A19" s="130">
        <v>13</v>
      </c>
      <c r="B19" s="131">
        <f t="shared" si="0"/>
        <v>11</v>
      </c>
      <c r="C19" s="131">
        <f t="shared" si="1"/>
        <v>178.49999999999997</v>
      </c>
      <c r="D19" s="131">
        <f t="shared" si="2"/>
        <v>1</v>
      </c>
      <c r="E19" s="131">
        <f t="shared" si="3"/>
        <v>16.2</v>
      </c>
      <c r="F19" s="131">
        <f t="shared" si="4"/>
        <v>0</v>
      </c>
      <c r="G19" s="131">
        <f t="shared" si="5"/>
        <v>0</v>
      </c>
      <c r="H19" s="131">
        <f t="shared" si="6"/>
        <v>0</v>
      </c>
      <c r="I19" s="131">
        <f t="shared" si="7"/>
        <v>0</v>
      </c>
      <c r="J19" s="131">
        <f t="shared" si="8"/>
        <v>12</v>
      </c>
      <c r="K19" s="131">
        <f t="shared" si="9"/>
        <v>194.7</v>
      </c>
      <c r="L19" s="130">
        <v>13</v>
      </c>
      <c r="M19" s="131">
        <v>0</v>
      </c>
      <c r="N19" s="131">
        <f t="shared" si="10"/>
        <v>0</v>
      </c>
      <c r="O19" s="131"/>
      <c r="P19" s="131">
        <f t="shared" si="11"/>
        <v>0</v>
      </c>
      <c r="Q19" s="131"/>
      <c r="R19" s="131">
        <f t="shared" si="70"/>
        <v>0</v>
      </c>
      <c r="S19" s="131"/>
      <c r="T19" s="131"/>
      <c r="U19" s="131">
        <f t="shared" si="12"/>
        <v>0</v>
      </c>
      <c r="V19" s="131">
        <f t="shared" si="12"/>
        <v>0</v>
      </c>
      <c r="W19" s="130">
        <v>13</v>
      </c>
      <c r="X19" s="131"/>
      <c r="Y19" s="131">
        <f t="shared" si="13"/>
        <v>0</v>
      </c>
      <c r="Z19" s="131"/>
      <c r="AA19" s="131">
        <f t="shared" si="14"/>
        <v>0</v>
      </c>
      <c r="AB19" s="131"/>
      <c r="AC19" s="131">
        <f t="shared" si="71"/>
        <v>0</v>
      </c>
      <c r="AD19" s="131"/>
      <c r="AE19" s="131"/>
      <c r="AF19" s="131">
        <f t="shared" si="15"/>
        <v>0</v>
      </c>
      <c r="AG19" s="131">
        <f t="shared" si="15"/>
        <v>0</v>
      </c>
      <c r="AH19" s="130">
        <v>13</v>
      </c>
      <c r="AI19" s="131"/>
      <c r="AJ19" s="131">
        <f t="shared" si="16"/>
        <v>0</v>
      </c>
      <c r="AK19" s="131">
        <v>1</v>
      </c>
      <c r="AL19" s="131">
        <f t="shared" si="17"/>
        <v>16.2</v>
      </c>
      <c r="AM19" s="131"/>
      <c r="AN19" s="131">
        <f t="shared" si="72"/>
        <v>0</v>
      </c>
      <c r="AO19" s="131"/>
      <c r="AP19" s="131"/>
      <c r="AQ19" s="131">
        <f t="shared" si="18"/>
        <v>1</v>
      </c>
      <c r="AR19" s="131">
        <f t="shared" si="18"/>
        <v>16.2</v>
      </c>
      <c r="AS19" s="130">
        <v>13</v>
      </c>
      <c r="AT19" s="131"/>
      <c r="AU19" s="132">
        <f t="shared" si="19"/>
        <v>0</v>
      </c>
      <c r="AV19" s="131"/>
      <c r="AW19" s="132">
        <f t="shared" si="20"/>
        <v>0</v>
      </c>
      <c r="AX19" s="131"/>
      <c r="AY19" s="131">
        <f t="shared" si="73"/>
        <v>0</v>
      </c>
      <c r="AZ19" s="131"/>
      <c r="BA19" s="131"/>
      <c r="BB19" s="131">
        <f t="shared" si="21"/>
        <v>0</v>
      </c>
      <c r="BC19" s="131">
        <f t="shared" si="21"/>
        <v>0</v>
      </c>
      <c r="BD19" s="120">
        <v>13</v>
      </c>
      <c r="BE19" s="121">
        <v>1</v>
      </c>
      <c r="BF19" s="133">
        <f t="shared" si="22"/>
        <v>16.2</v>
      </c>
      <c r="BG19" s="134"/>
      <c r="BH19" s="133">
        <f t="shared" si="23"/>
        <v>0</v>
      </c>
      <c r="BI19" s="134"/>
      <c r="BJ19" s="133">
        <f t="shared" si="74"/>
        <v>0</v>
      </c>
      <c r="BK19" s="134"/>
      <c r="BL19" s="134"/>
      <c r="BM19" s="134">
        <f t="shared" si="24"/>
        <v>1</v>
      </c>
      <c r="BN19" s="134">
        <f t="shared" si="24"/>
        <v>16.2</v>
      </c>
      <c r="BO19" s="130">
        <v>13</v>
      </c>
      <c r="BP19" s="131">
        <v>1</v>
      </c>
      <c r="BQ19" s="131">
        <f t="shared" si="25"/>
        <v>16.2</v>
      </c>
      <c r="BR19" s="131"/>
      <c r="BS19" s="131">
        <f t="shared" si="26"/>
        <v>0</v>
      </c>
      <c r="BT19" s="131"/>
      <c r="BU19" s="131">
        <f t="shared" si="75"/>
        <v>0</v>
      </c>
      <c r="BV19" s="131"/>
      <c r="BW19" s="131"/>
      <c r="BX19" s="131">
        <f t="shared" si="27"/>
        <v>1</v>
      </c>
      <c r="BY19" s="131">
        <f t="shared" si="27"/>
        <v>16.2</v>
      </c>
      <c r="BZ19" s="130">
        <v>13</v>
      </c>
      <c r="CA19" s="131"/>
      <c r="CB19" s="131">
        <f t="shared" si="28"/>
        <v>0</v>
      </c>
      <c r="CC19" s="131"/>
      <c r="CD19" s="131">
        <f t="shared" si="29"/>
        <v>0</v>
      </c>
      <c r="CE19" s="131"/>
      <c r="CF19" s="131">
        <f t="shared" si="76"/>
        <v>0</v>
      </c>
      <c r="CG19" s="131"/>
      <c r="CH19" s="131"/>
      <c r="CI19" s="131">
        <f t="shared" si="30"/>
        <v>0</v>
      </c>
      <c r="CJ19" s="131">
        <f t="shared" si="30"/>
        <v>0</v>
      </c>
      <c r="CK19" s="120">
        <v>13</v>
      </c>
      <c r="CL19" s="134">
        <v>3</v>
      </c>
      <c r="CM19" s="133">
        <f t="shared" si="31"/>
        <v>48.7</v>
      </c>
      <c r="CN19" s="134"/>
      <c r="CO19" s="133">
        <f t="shared" si="32"/>
        <v>0</v>
      </c>
      <c r="CP19" s="134"/>
      <c r="CQ19" s="133">
        <f t="shared" si="77"/>
        <v>0</v>
      </c>
      <c r="CR19" s="134"/>
      <c r="CS19" s="133">
        <f t="shared" si="33"/>
        <v>0</v>
      </c>
      <c r="CT19" s="134">
        <f t="shared" si="34"/>
        <v>3</v>
      </c>
      <c r="CU19" s="134">
        <f t="shared" si="34"/>
        <v>48.7</v>
      </c>
      <c r="CV19" s="135">
        <v>13</v>
      </c>
      <c r="CW19" s="132">
        <v>2</v>
      </c>
      <c r="CX19" s="132">
        <f t="shared" si="35"/>
        <v>32.5</v>
      </c>
      <c r="CY19" s="132"/>
      <c r="CZ19" s="132">
        <f t="shared" si="36"/>
        <v>0</v>
      </c>
      <c r="DA19" s="132"/>
      <c r="DB19" s="132">
        <f t="shared" si="37"/>
        <v>0</v>
      </c>
      <c r="DC19" s="132"/>
      <c r="DD19" s="132">
        <f t="shared" si="38"/>
        <v>0</v>
      </c>
      <c r="DE19" s="132">
        <f t="shared" si="39"/>
        <v>2</v>
      </c>
      <c r="DF19" s="132">
        <f t="shared" si="39"/>
        <v>32.5</v>
      </c>
      <c r="DG19" s="136">
        <v>13</v>
      </c>
      <c r="DH19" s="132"/>
      <c r="DI19" s="132">
        <f t="shared" si="40"/>
        <v>0</v>
      </c>
      <c r="DJ19" s="132"/>
      <c r="DK19" s="132">
        <f t="shared" si="41"/>
        <v>0</v>
      </c>
      <c r="DL19" s="132"/>
      <c r="DM19" s="132">
        <f t="shared" si="84"/>
        <v>0</v>
      </c>
      <c r="DN19" s="132"/>
      <c r="DO19" s="132"/>
      <c r="DP19" s="137">
        <f t="shared" si="42"/>
        <v>0</v>
      </c>
      <c r="DQ19" s="138">
        <f t="shared" si="42"/>
        <v>0</v>
      </c>
      <c r="DR19" s="130">
        <v>13</v>
      </c>
      <c r="DS19" s="131">
        <v>1</v>
      </c>
      <c r="DT19" s="131">
        <f t="shared" si="43"/>
        <v>16.2</v>
      </c>
      <c r="DU19" s="131"/>
      <c r="DV19" s="131">
        <f t="shared" si="44"/>
        <v>0</v>
      </c>
      <c r="DW19" s="131"/>
      <c r="DX19" s="131">
        <f t="shared" si="45"/>
        <v>0</v>
      </c>
      <c r="DY19" s="131"/>
      <c r="DZ19" s="131">
        <f t="shared" si="46"/>
        <v>0</v>
      </c>
      <c r="EA19" s="131">
        <f t="shared" si="47"/>
        <v>1</v>
      </c>
      <c r="EB19" s="131">
        <f t="shared" si="47"/>
        <v>16.2</v>
      </c>
      <c r="EC19" s="123">
        <v>13</v>
      </c>
      <c r="ED19" s="139"/>
      <c r="EE19" s="140">
        <f t="shared" si="48"/>
        <v>0</v>
      </c>
      <c r="EF19" s="139"/>
      <c r="EG19" s="140">
        <f t="shared" si="49"/>
        <v>0</v>
      </c>
      <c r="EH19" s="139"/>
      <c r="EI19" s="140">
        <f t="shared" si="78"/>
        <v>0</v>
      </c>
      <c r="EJ19" s="139"/>
      <c r="EK19" s="139"/>
      <c r="EL19" s="139">
        <f t="shared" si="50"/>
        <v>0</v>
      </c>
      <c r="EM19" s="139">
        <f t="shared" si="50"/>
        <v>0</v>
      </c>
      <c r="EN19" s="130">
        <v>13</v>
      </c>
      <c r="EO19" s="131"/>
      <c r="EP19" s="131">
        <f t="shared" si="51"/>
        <v>0</v>
      </c>
      <c r="EQ19" s="131"/>
      <c r="ER19" s="131">
        <f t="shared" si="52"/>
        <v>0</v>
      </c>
      <c r="ES19" s="131"/>
      <c r="ET19" s="131">
        <f t="shared" si="79"/>
        <v>0</v>
      </c>
      <c r="EU19" s="131"/>
      <c r="EV19" s="131"/>
      <c r="EW19" s="131">
        <f t="shared" si="53"/>
        <v>0</v>
      </c>
      <c r="EX19" s="131">
        <f t="shared" si="53"/>
        <v>0</v>
      </c>
      <c r="EY19" s="130">
        <v>13</v>
      </c>
      <c r="EZ19" s="131">
        <v>1</v>
      </c>
      <c r="FA19" s="131">
        <f t="shared" si="54"/>
        <v>16.2</v>
      </c>
      <c r="FB19" s="131"/>
      <c r="FC19" s="131">
        <f t="shared" si="55"/>
        <v>0</v>
      </c>
      <c r="FD19" s="131"/>
      <c r="FE19" s="131">
        <f t="shared" si="80"/>
        <v>0</v>
      </c>
      <c r="FF19" s="131"/>
      <c r="FG19" s="131"/>
      <c r="FH19" s="131">
        <f t="shared" si="56"/>
        <v>1</v>
      </c>
      <c r="FI19" s="131">
        <f t="shared" si="56"/>
        <v>16.2</v>
      </c>
      <c r="FJ19" s="132">
        <v>13</v>
      </c>
      <c r="FK19" s="132">
        <v>0</v>
      </c>
      <c r="FL19" s="131">
        <f t="shared" si="57"/>
        <v>0</v>
      </c>
      <c r="FM19" s="132">
        <v>0</v>
      </c>
      <c r="FN19" s="131">
        <f t="shared" si="58"/>
        <v>0</v>
      </c>
      <c r="FO19" s="132">
        <v>0</v>
      </c>
      <c r="FP19" s="132">
        <v>0</v>
      </c>
      <c r="FQ19" s="132"/>
      <c r="FR19" s="131">
        <f t="shared" si="59"/>
        <v>0</v>
      </c>
      <c r="FS19" s="131">
        <f t="shared" si="60"/>
        <v>0</v>
      </c>
      <c r="FT19" s="131">
        <f t="shared" si="60"/>
        <v>0</v>
      </c>
      <c r="FU19" s="130">
        <v>13</v>
      </c>
      <c r="FV19" s="131"/>
      <c r="FW19" s="131">
        <f t="shared" si="61"/>
        <v>0</v>
      </c>
      <c r="FX19" s="131"/>
      <c r="FY19" s="131">
        <f t="shared" si="62"/>
        <v>0</v>
      </c>
      <c r="FZ19" s="131"/>
      <c r="GA19" s="131">
        <f t="shared" si="81"/>
        <v>0</v>
      </c>
      <c r="GB19" s="131"/>
      <c r="GC19" s="131"/>
      <c r="GD19" s="131">
        <f t="shared" si="63"/>
        <v>0</v>
      </c>
      <c r="GE19" s="131">
        <f t="shared" si="63"/>
        <v>0</v>
      </c>
      <c r="GF19" s="130">
        <v>13</v>
      </c>
      <c r="GG19" s="131">
        <v>2</v>
      </c>
      <c r="GH19" s="131">
        <f t="shared" si="64"/>
        <v>32.5</v>
      </c>
      <c r="GI19" s="131"/>
      <c r="GJ19" s="131">
        <f t="shared" si="65"/>
        <v>0</v>
      </c>
      <c r="GK19" s="131"/>
      <c r="GL19" s="131">
        <f t="shared" si="82"/>
        <v>0</v>
      </c>
      <c r="GM19" s="131"/>
      <c r="GN19" s="131"/>
      <c r="GO19" s="131">
        <f t="shared" si="66"/>
        <v>2</v>
      </c>
      <c r="GP19" s="131">
        <f t="shared" si="66"/>
        <v>32.5</v>
      </c>
      <c r="GQ19" s="130">
        <v>13</v>
      </c>
      <c r="GR19" s="131">
        <v>0</v>
      </c>
      <c r="GS19" s="131">
        <f t="shared" si="67"/>
        <v>0</v>
      </c>
      <c r="GT19" s="131"/>
      <c r="GU19" s="131">
        <f t="shared" si="68"/>
        <v>0</v>
      </c>
      <c r="GV19" s="131"/>
      <c r="GW19" s="131">
        <f t="shared" si="83"/>
        <v>0</v>
      </c>
      <c r="GX19" s="131"/>
      <c r="GY19" s="131"/>
      <c r="GZ19" s="131">
        <f t="shared" si="69"/>
        <v>0</v>
      </c>
      <c r="HA19" s="131">
        <f t="shared" si="69"/>
        <v>0</v>
      </c>
      <c r="HB19" s="213"/>
      <c r="HC19" s="213"/>
      <c r="HD19" s="213"/>
      <c r="HE19" s="213"/>
      <c r="HF19" s="213"/>
      <c r="HG19" s="213"/>
      <c r="HH19" s="213"/>
      <c r="HI19" s="213"/>
      <c r="HJ19" s="213"/>
      <c r="HK19" s="213"/>
      <c r="HL19" s="213"/>
      <c r="HM19" s="213"/>
      <c r="HN19" s="213"/>
      <c r="HO19" s="213"/>
      <c r="HP19" s="213"/>
      <c r="HQ19" s="213"/>
      <c r="HR19" s="213"/>
      <c r="HS19" s="213"/>
      <c r="HT19" s="213"/>
      <c r="HU19" s="213"/>
      <c r="HV19" s="213"/>
      <c r="HW19" s="213"/>
      <c r="HX19" s="213"/>
      <c r="HY19" s="213"/>
      <c r="HZ19" s="213"/>
      <c r="IA19" s="213"/>
      <c r="IB19" s="213"/>
    </row>
    <row r="20" spans="1:236" s="213" customFormat="1" x14ac:dyDescent="0.25">
      <c r="A20" s="130">
        <v>12</v>
      </c>
      <c r="B20" s="131">
        <f t="shared" si="0"/>
        <v>13</v>
      </c>
      <c r="C20" s="131">
        <f t="shared" si="1"/>
        <v>195</v>
      </c>
      <c r="D20" s="131">
        <f t="shared" si="2"/>
        <v>0</v>
      </c>
      <c r="E20" s="131">
        <f t="shared" si="3"/>
        <v>0</v>
      </c>
      <c r="F20" s="131">
        <f t="shared" si="4"/>
        <v>0</v>
      </c>
      <c r="G20" s="131">
        <f t="shared" si="5"/>
        <v>0</v>
      </c>
      <c r="H20" s="131">
        <f t="shared" si="6"/>
        <v>121</v>
      </c>
      <c r="I20" s="131">
        <f t="shared" si="7"/>
        <v>3780.7999999999988</v>
      </c>
      <c r="J20" s="131">
        <f t="shared" si="8"/>
        <v>134</v>
      </c>
      <c r="K20" s="131">
        <f t="shared" si="9"/>
        <v>3975.7999999999988</v>
      </c>
      <c r="L20" s="130">
        <v>12</v>
      </c>
      <c r="M20" s="131">
        <v>2</v>
      </c>
      <c r="N20" s="131">
        <f t="shared" si="10"/>
        <v>30</v>
      </c>
      <c r="O20" s="131"/>
      <c r="P20" s="131">
        <f t="shared" si="11"/>
        <v>0</v>
      </c>
      <c r="Q20" s="131"/>
      <c r="R20" s="131">
        <f t="shared" si="70"/>
        <v>0</v>
      </c>
      <c r="S20" s="131">
        <v>7</v>
      </c>
      <c r="T20" s="131">
        <f t="shared" ref="T20:T30" si="85">ROUND(S20*L20/12*12*2*1.302,1)</f>
        <v>218.7</v>
      </c>
      <c r="U20" s="131">
        <f t="shared" si="12"/>
        <v>9</v>
      </c>
      <c r="V20" s="131">
        <f t="shared" si="12"/>
        <v>248.7</v>
      </c>
      <c r="W20" s="130">
        <v>12</v>
      </c>
      <c r="X20" s="131"/>
      <c r="Y20" s="131">
        <f t="shared" si="13"/>
        <v>0</v>
      </c>
      <c r="Z20" s="131"/>
      <c r="AA20" s="131">
        <f t="shared" si="14"/>
        <v>0</v>
      </c>
      <c r="AB20" s="131"/>
      <c r="AC20" s="131">
        <f t="shared" si="71"/>
        <v>0</v>
      </c>
      <c r="AD20" s="131">
        <v>3</v>
      </c>
      <c r="AE20" s="131">
        <f t="shared" ref="AE20:AE30" si="86">ROUND(AD20*W20/12*12*2*1.302,1)</f>
        <v>93.7</v>
      </c>
      <c r="AF20" s="131">
        <f t="shared" si="15"/>
        <v>3</v>
      </c>
      <c r="AG20" s="131">
        <f t="shared" si="15"/>
        <v>93.7</v>
      </c>
      <c r="AH20" s="130">
        <v>12</v>
      </c>
      <c r="AI20" s="131"/>
      <c r="AJ20" s="131">
        <f t="shared" si="16"/>
        <v>0</v>
      </c>
      <c r="AK20" s="131"/>
      <c r="AL20" s="131">
        <f t="shared" si="17"/>
        <v>0</v>
      </c>
      <c r="AM20" s="131"/>
      <c r="AN20" s="131">
        <f t="shared" si="72"/>
        <v>0</v>
      </c>
      <c r="AO20" s="131"/>
      <c r="AP20" s="131">
        <f t="shared" ref="AP20:AP30" si="87">ROUND(AO20*AH20/12*12*2*1.302,1)</f>
        <v>0</v>
      </c>
      <c r="AQ20" s="131">
        <f t="shared" si="18"/>
        <v>0</v>
      </c>
      <c r="AR20" s="131">
        <f t="shared" si="18"/>
        <v>0</v>
      </c>
      <c r="AS20" s="130">
        <v>12</v>
      </c>
      <c r="AT20" s="131"/>
      <c r="AU20" s="132">
        <f t="shared" si="19"/>
        <v>0</v>
      </c>
      <c r="AV20" s="131"/>
      <c r="AW20" s="132">
        <f t="shared" si="20"/>
        <v>0</v>
      </c>
      <c r="AX20" s="131"/>
      <c r="AY20" s="131">
        <f t="shared" si="73"/>
        <v>0</v>
      </c>
      <c r="AZ20" s="131"/>
      <c r="BA20" s="131">
        <f t="shared" ref="BA20:BA30" si="88">ROUND(AZ20*AS20/12*12*2*1.302,1)</f>
        <v>0</v>
      </c>
      <c r="BB20" s="131">
        <f t="shared" si="21"/>
        <v>0</v>
      </c>
      <c r="BC20" s="131">
        <f t="shared" si="21"/>
        <v>0</v>
      </c>
      <c r="BD20" s="120">
        <v>12</v>
      </c>
      <c r="BE20" s="121">
        <v>1</v>
      </c>
      <c r="BF20" s="133">
        <f t="shared" si="22"/>
        <v>15</v>
      </c>
      <c r="BG20" s="134"/>
      <c r="BH20" s="133">
        <f t="shared" si="23"/>
        <v>0</v>
      </c>
      <c r="BI20" s="134"/>
      <c r="BJ20" s="133">
        <f t="shared" si="74"/>
        <v>0</v>
      </c>
      <c r="BK20" s="121">
        <v>7</v>
      </c>
      <c r="BL20" s="133">
        <f t="shared" ref="BL20:BL30" si="89">ROUND(BK20*BD20/12*12*2*1.302,1)</f>
        <v>218.7</v>
      </c>
      <c r="BM20" s="134">
        <f t="shared" si="24"/>
        <v>8</v>
      </c>
      <c r="BN20" s="134">
        <f t="shared" si="24"/>
        <v>233.7</v>
      </c>
      <c r="BO20" s="130">
        <v>12</v>
      </c>
      <c r="BP20" s="131">
        <v>2</v>
      </c>
      <c r="BQ20" s="131">
        <f t="shared" si="25"/>
        <v>30</v>
      </c>
      <c r="BR20" s="131"/>
      <c r="BS20" s="131">
        <f t="shared" si="26"/>
        <v>0</v>
      </c>
      <c r="BT20" s="131"/>
      <c r="BU20" s="131">
        <f t="shared" si="75"/>
        <v>0</v>
      </c>
      <c r="BV20" s="131">
        <v>22</v>
      </c>
      <c r="BW20" s="131">
        <f t="shared" ref="BW20:BW30" si="90">ROUND(BV20*BO20/12*12*2*1.302,1)</f>
        <v>687.5</v>
      </c>
      <c r="BX20" s="131">
        <f t="shared" si="27"/>
        <v>24</v>
      </c>
      <c r="BY20" s="131">
        <f t="shared" si="27"/>
        <v>717.5</v>
      </c>
      <c r="BZ20" s="130">
        <v>12</v>
      </c>
      <c r="CA20" s="131"/>
      <c r="CB20" s="131">
        <f t="shared" si="28"/>
        <v>0</v>
      </c>
      <c r="CC20" s="131"/>
      <c r="CD20" s="131">
        <f t="shared" si="29"/>
        <v>0</v>
      </c>
      <c r="CE20" s="131"/>
      <c r="CF20" s="131">
        <f t="shared" si="76"/>
        <v>0</v>
      </c>
      <c r="CG20" s="131">
        <v>10</v>
      </c>
      <c r="CH20" s="131">
        <f t="shared" ref="CH20:CH30" si="91">ROUND(CG20*BZ20/12*12*2*1.302,1)</f>
        <v>312.5</v>
      </c>
      <c r="CI20" s="131">
        <f t="shared" si="30"/>
        <v>10</v>
      </c>
      <c r="CJ20" s="131">
        <f t="shared" si="30"/>
        <v>312.5</v>
      </c>
      <c r="CK20" s="120">
        <v>12</v>
      </c>
      <c r="CL20" s="134"/>
      <c r="CM20" s="133">
        <f t="shared" si="31"/>
        <v>0</v>
      </c>
      <c r="CN20" s="134"/>
      <c r="CO20" s="133">
        <f t="shared" si="32"/>
        <v>0</v>
      </c>
      <c r="CP20" s="134"/>
      <c r="CQ20" s="133">
        <f t="shared" si="77"/>
        <v>0</v>
      </c>
      <c r="CR20" s="134">
        <v>12</v>
      </c>
      <c r="CS20" s="133">
        <f t="shared" si="33"/>
        <v>375</v>
      </c>
      <c r="CT20" s="134">
        <f t="shared" si="34"/>
        <v>12</v>
      </c>
      <c r="CU20" s="134">
        <f t="shared" si="34"/>
        <v>375</v>
      </c>
      <c r="CV20" s="135">
        <v>12</v>
      </c>
      <c r="CW20" s="132">
        <v>3</v>
      </c>
      <c r="CX20" s="132">
        <f t="shared" si="35"/>
        <v>45</v>
      </c>
      <c r="CY20" s="132"/>
      <c r="CZ20" s="132">
        <f t="shared" si="36"/>
        <v>0</v>
      </c>
      <c r="DA20" s="132"/>
      <c r="DB20" s="132">
        <f t="shared" si="37"/>
        <v>0</v>
      </c>
      <c r="DC20" s="132"/>
      <c r="DD20" s="132">
        <f t="shared" si="38"/>
        <v>0</v>
      </c>
      <c r="DE20" s="132">
        <f t="shared" si="39"/>
        <v>3</v>
      </c>
      <c r="DF20" s="132">
        <f t="shared" si="39"/>
        <v>45</v>
      </c>
      <c r="DG20" s="136">
        <v>12</v>
      </c>
      <c r="DH20" s="132">
        <v>1</v>
      </c>
      <c r="DI20" s="132">
        <f t="shared" si="40"/>
        <v>15</v>
      </c>
      <c r="DJ20" s="132"/>
      <c r="DK20" s="132">
        <f t="shared" si="41"/>
        <v>0</v>
      </c>
      <c r="DL20" s="132"/>
      <c r="DM20" s="132">
        <f t="shared" si="84"/>
        <v>0</v>
      </c>
      <c r="DN20" s="132">
        <v>9</v>
      </c>
      <c r="DO20" s="132">
        <f>ROUND(DN20*DG20/12*12*2*1.302,1)</f>
        <v>281.2</v>
      </c>
      <c r="DP20" s="137">
        <f t="shared" si="42"/>
        <v>10</v>
      </c>
      <c r="DQ20" s="138">
        <f t="shared" si="42"/>
        <v>296.2</v>
      </c>
      <c r="DR20" s="130">
        <v>12</v>
      </c>
      <c r="DS20" s="131">
        <v>2</v>
      </c>
      <c r="DT20" s="131">
        <f t="shared" si="43"/>
        <v>30</v>
      </c>
      <c r="DU20" s="131"/>
      <c r="DV20" s="131">
        <f t="shared" si="44"/>
        <v>0</v>
      </c>
      <c r="DW20" s="131"/>
      <c r="DX20" s="131">
        <f t="shared" si="45"/>
        <v>0</v>
      </c>
      <c r="DY20" s="131">
        <v>2</v>
      </c>
      <c r="DZ20" s="131">
        <f t="shared" si="46"/>
        <v>62.5</v>
      </c>
      <c r="EA20" s="131">
        <f t="shared" si="47"/>
        <v>4</v>
      </c>
      <c r="EB20" s="131">
        <f t="shared" si="47"/>
        <v>92.5</v>
      </c>
      <c r="EC20" s="123">
        <v>12</v>
      </c>
      <c r="ED20" s="139"/>
      <c r="EE20" s="140">
        <f t="shared" si="48"/>
        <v>0</v>
      </c>
      <c r="EF20" s="139"/>
      <c r="EG20" s="140">
        <f t="shared" si="49"/>
        <v>0</v>
      </c>
      <c r="EH20" s="139"/>
      <c r="EI20" s="140">
        <f t="shared" si="78"/>
        <v>0</v>
      </c>
      <c r="EJ20" s="139"/>
      <c r="EK20" s="140">
        <f t="shared" ref="EK20:EK30" si="92">ROUND(EJ20*EC20/12*12*2*1.302,1)</f>
        <v>0</v>
      </c>
      <c r="EL20" s="139">
        <f t="shared" si="50"/>
        <v>0</v>
      </c>
      <c r="EM20" s="139">
        <f t="shared" si="50"/>
        <v>0</v>
      </c>
      <c r="EN20" s="130">
        <v>12</v>
      </c>
      <c r="EO20" s="131">
        <v>1</v>
      </c>
      <c r="EP20" s="131">
        <f t="shared" si="51"/>
        <v>15</v>
      </c>
      <c r="EQ20" s="131"/>
      <c r="ER20" s="131">
        <f t="shared" si="52"/>
        <v>0</v>
      </c>
      <c r="ES20" s="131"/>
      <c r="ET20" s="131">
        <f t="shared" si="79"/>
        <v>0</v>
      </c>
      <c r="EU20" s="131">
        <v>1</v>
      </c>
      <c r="EV20" s="131">
        <f t="shared" ref="EV20:EV30" si="93">ROUND(EU20*EN20/12*12*2*1.302,1)</f>
        <v>31.2</v>
      </c>
      <c r="EW20" s="131">
        <f t="shared" si="53"/>
        <v>2</v>
      </c>
      <c r="EX20" s="131">
        <f t="shared" si="53"/>
        <v>46.2</v>
      </c>
      <c r="EY20" s="130">
        <v>12</v>
      </c>
      <c r="EZ20" s="131"/>
      <c r="FA20" s="131">
        <f t="shared" si="54"/>
        <v>0</v>
      </c>
      <c r="FB20" s="131"/>
      <c r="FC20" s="131">
        <f t="shared" si="55"/>
        <v>0</v>
      </c>
      <c r="FD20" s="131"/>
      <c r="FE20" s="131">
        <f t="shared" si="80"/>
        <v>0</v>
      </c>
      <c r="FF20" s="131">
        <v>13</v>
      </c>
      <c r="FG20" s="131">
        <f t="shared" ref="FG20:FG30" si="94">ROUND(FF20*EY20/12*12*2*1.302,1)</f>
        <v>406.2</v>
      </c>
      <c r="FH20" s="131">
        <f t="shared" si="56"/>
        <v>13</v>
      </c>
      <c r="FI20" s="131">
        <f t="shared" si="56"/>
        <v>406.2</v>
      </c>
      <c r="FJ20" s="132">
        <v>12</v>
      </c>
      <c r="FK20" s="132">
        <v>0</v>
      </c>
      <c r="FL20" s="131">
        <f t="shared" si="57"/>
        <v>0</v>
      </c>
      <c r="FM20" s="132">
        <v>0</v>
      </c>
      <c r="FN20" s="131">
        <f t="shared" si="58"/>
        <v>0</v>
      </c>
      <c r="FO20" s="132">
        <v>0</v>
      </c>
      <c r="FP20" s="132">
        <v>0</v>
      </c>
      <c r="FQ20" s="132">
        <v>13</v>
      </c>
      <c r="FR20" s="131">
        <f t="shared" si="59"/>
        <v>406.2</v>
      </c>
      <c r="FS20" s="131">
        <f t="shared" si="60"/>
        <v>13</v>
      </c>
      <c r="FT20" s="131">
        <f t="shared" si="60"/>
        <v>406.2</v>
      </c>
      <c r="FU20" s="130">
        <v>12</v>
      </c>
      <c r="FV20" s="131"/>
      <c r="FW20" s="131">
        <f t="shared" si="61"/>
        <v>0</v>
      </c>
      <c r="FX20" s="131"/>
      <c r="FY20" s="131">
        <f t="shared" si="62"/>
        <v>0</v>
      </c>
      <c r="FZ20" s="131"/>
      <c r="GA20" s="131">
        <f t="shared" si="81"/>
        <v>0</v>
      </c>
      <c r="GB20" s="131">
        <v>11</v>
      </c>
      <c r="GC20" s="131">
        <f t="shared" ref="GC20:GC30" si="95">ROUND(GB20*FU20/12*12*2*1.302,1)</f>
        <v>343.7</v>
      </c>
      <c r="GD20" s="131">
        <f t="shared" si="63"/>
        <v>11</v>
      </c>
      <c r="GE20" s="131">
        <f t="shared" si="63"/>
        <v>343.7</v>
      </c>
      <c r="GF20" s="130">
        <v>12</v>
      </c>
      <c r="GG20" s="131">
        <v>1</v>
      </c>
      <c r="GH20" s="131">
        <f t="shared" si="64"/>
        <v>15</v>
      </c>
      <c r="GI20" s="131"/>
      <c r="GJ20" s="131">
        <f t="shared" si="65"/>
        <v>0</v>
      </c>
      <c r="GK20" s="131"/>
      <c r="GL20" s="131">
        <f t="shared" si="82"/>
        <v>0</v>
      </c>
      <c r="GM20" s="131"/>
      <c r="GN20" s="131">
        <f t="shared" ref="GN20:GN30" si="96">ROUND(GM20*GF20/12*12*2*1.302,1)</f>
        <v>0</v>
      </c>
      <c r="GO20" s="131">
        <f t="shared" si="66"/>
        <v>1</v>
      </c>
      <c r="GP20" s="131">
        <f t="shared" si="66"/>
        <v>15</v>
      </c>
      <c r="GQ20" s="130">
        <v>12</v>
      </c>
      <c r="GR20" s="131">
        <v>0</v>
      </c>
      <c r="GS20" s="131">
        <f t="shared" si="67"/>
        <v>0</v>
      </c>
      <c r="GT20" s="131"/>
      <c r="GU20" s="131">
        <f t="shared" si="68"/>
        <v>0</v>
      </c>
      <c r="GV20" s="131"/>
      <c r="GW20" s="131">
        <f t="shared" si="83"/>
        <v>0</v>
      </c>
      <c r="GX20" s="131">
        <v>11</v>
      </c>
      <c r="GY20" s="131">
        <f t="shared" ref="GY20:GY30" si="97">ROUND(GX20*GQ20/12*12*2*1.302,1)</f>
        <v>343.7</v>
      </c>
      <c r="GZ20" s="131">
        <f t="shared" si="69"/>
        <v>11</v>
      </c>
      <c r="HA20" s="131">
        <f t="shared" si="69"/>
        <v>343.7</v>
      </c>
    </row>
    <row r="21" spans="1:236" s="213" customFormat="1" x14ac:dyDescent="0.25">
      <c r="A21" s="130">
        <v>11</v>
      </c>
      <c r="B21" s="131">
        <f t="shared" si="0"/>
        <v>12</v>
      </c>
      <c r="C21" s="131">
        <f t="shared" si="1"/>
        <v>164.70000000000002</v>
      </c>
      <c r="D21" s="131">
        <f t="shared" si="2"/>
        <v>0</v>
      </c>
      <c r="E21" s="131">
        <f t="shared" si="3"/>
        <v>0</v>
      </c>
      <c r="F21" s="131">
        <f t="shared" si="4"/>
        <v>0</v>
      </c>
      <c r="G21" s="131">
        <f t="shared" si="5"/>
        <v>0</v>
      </c>
      <c r="H21" s="131">
        <f t="shared" si="6"/>
        <v>6</v>
      </c>
      <c r="I21" s="131">
        <f t="shared" si="7"/>
        <v>171.7</v>
      </c>
      <c r="J21" s="131">
        <f t="shared" si="8"/>
        <v>18</v>
      </c>
      <c r="K21" s="131">
        <f t="shared" si="9"/>
        <v>336.4</v>
      </c>
      <c r="L21" s="130">
        <v>11</v>
      </c>
      <c r="M21" s="131">
        <v>0</v>
      </c>
      <c r="N21" s="131">
        <f t="shared" si="10"/>
        <v>0</v>
      </c>
      <c r="O21" s="131"/>
      <c r="P21" s="131">
        <f t="shared" si="11"/>
        <v>0</v>
      </c>
      <c r="Q21" s="131"/>
      <c r="R21" s="131">
        <f t="shared" si="70"/>
        <v>0</v>
      </c>
      <c r="S21" s="131">
        <v>1</v>
      </c>
      <c r="T21" s="131">
        <f t="shared" si="85"/>
        <v>28.6</v>
      </c>
      <c r="U21" s="131">
        <f t="shared" si="12"/>
        <v>1</v>
      </c>
      <c r="V21" s="131">
        <f t="shared" si="12"/>
        <v>28.6</v>
      </c>
      <c r="W21" s="130">
        <v>11</v>
      </c>
      <c r="X21" s="131"/>
      <c r="Y21" s="131">
        <f t="shared" si="13"/>
        <v>0</v>
      </c>
      <c r="Z21" s="131"/>
      <c r="AA21" s="131">
        <f t="shared" si="14"/>
        <v>0</v>
      </c>
      <c r="AB21" s="131"/>
      <c r="AC21" s="131">
        <f t="shared" si="71"/>
        <v>0</v>
      </c>
      <c r="AD21" s="131"/>
      <c r="AE21" s="131">
        <f t="shared" si="86"/>
        <v>0</v>
      </c>
      <c r="AF21" s="131">
        <f t="shared" si="15"/>
        <v>0</v>
      </c>
      <c r="AG21" s="131">
        <f t="shared" si="15"/>
        <v>0</v>
      </c>
      <c r="AH21" s="130">
        <v>11</v>
      </c>
      <c r="AI21" s="131"/>
      <c r="AJ21" s="131">
        <f t="shared" si="16"/>
        <v>0</v>
      </c>
      <c r="AK21" s="131"/>
      <c r="AL21" s="131">
        <f t="shared" si="17"/>
        <v>0</v>
      </c>
      <c r="AM21" s="131"/>
      <c r="AN21" s="131">
        <f t="shared" si="72"/>
        <v>0</v>
      </c>
      <c r="AO21" s="131"/>
      <c r="AP21" s="131">
        <f t="shared" si="87"/>
        <v>0</v>
      </c>
      <c r="AQ21" s="131">
        <f t="shared" si="18"/>
        <v>0</v>
      </c>
      <c r="AR21" s="131">
        <f t="shared" si="18"/>
        <v>0</v>
      </c>
      <c r="AS21" s="130">
        <v>11</v>
      </c>
      <c r="AT21" s="131"/>
      <c r="AU21" s="132">
        <f t="shared" si="19"/>
        <v>0</v>
      </c>
      <c r="AV21" s="131"/>
      <c r="AW21" s="132">
        <f t="shared" si="20"/>
        <v>0</v>
      </c>
      <c r="AX21" s="131"/>
      <c r="AY21" s="131">
        <f t="shared" si="73"/>
        <v>0</v>
      </c>
      <c r="AZ21" s="131"/>
      <c r="BA21" s="131">
        <f t="shared" si="88"/>
        <v>0</v>
      </c>
      <c r="BB21" s="131">
        <f t="shared" si="21"/>
        <v>0</v>
      </c>
      <c r="BC21" s="131">
        <f t="shared" si="21"/>
        <v>0</v>
      </c>
      <c r="BD21" s="120">
        <v>11</v>
      </c>
      <c r="BE21" s="121">
        <v>1</v>
      </c>
      <c r="BF21" s="133">
        <f t="shared" si="22"/>
        <v>13.7</v>
      </c>
      <c r="BG21" s="134"/>
      <c r="BH21" s="133">
        <f t="shared" si="23"/>
        <v>0</v>
      </c>
      <c r="BI21" s="134"/>
      <c r="BJ21" s="133">
        <f t="shared" si="74"/>
        <v>0</v>
      </c>
      <c r="BK21" s="121">
        <v>2</v>
      </c>
      <c r="BL21" s="133">
        <f t="shared" si="89"/>
        <v>57.3</v>
      </c>
      <c r="BM21" s="134">
        <f t="shared" si="24"/>
        <v>3</v>
      </c>
      <c r="BN21" s="134">
        <f t="shared" si="24"/>
        <v>71</v>
      </c>
      <c r="BO21" s="130">
        <v>11</v>
      </c>
      <c r="BP21" s="131">
        <v>3</v>
      </c>
      <c r="BQ21" s="131">
        <f t="shared" si="25"/>
        <v>41.2</v>
      </c>
      <c r="BR21" s="131"/>
      <c r="BS21" s="131">
        <f t="shared" si="26"/>
        <v>0</v>
      </c>
      <c r="BT21" s="131"/>
      <c r="BU21" s="131">
        <f t="shared" si="75"/>
        <v>0</v>
      </c>
      <c r="BV21" s="131">
        <v>1</v>
      </c>
      <c r="BW21" s="131">
        <f t="shared" si="90"/>
        <v>28.6</v>
      </c>
      <c r="BX21" s="131">
        <f t="shared" si="27"/>
        <v>4</v>
      </c>
      <c r="BY21" s="131">
        <f t="shared" si="27"/>
        <v>69.800000000000011</v>
      </c>
      <c r="BZ21" s="130">
        <v>11</v>
      </c>
      <c r="CA21" s="131"/>
      <c r="CB21" s="131">
        <f t="shared" si="28"/>
        <v>0</v>
      </c>
      <c r="CC21" s="131"/>
      <c r="CD21" s="131">
        <f t="shared" si="29"/>
        <v>0</v>
      </c>
      <c r="CE21" s="131"/>
      <c r="CF21" s="131">
        <f t="shared" si="76"/>
        <v>0</v>
      </c>
      <c r="CG21" s="131">
        <v>1</v>
      </c>
      <c r="CH21" s="131">
        <f t="shared" si="91"/>
        <v>28.6</v>
      </c>
      <c r="CI21" s="131">
        <f t="shared" si="30"/>
        <v>1</v>
      </c>
      <c r="CJ21" s="131">
        <f t="shared" si="30"/>
        <v>28.6</v>
      </c>
      <c r="CK21" s="120">
        <v>11</v>
      </c>
      <c r="CL21" s="134"/>
      <c r="CM21" s="133">
        <f t="shared" si="31"/>
        <v>0</v>
      </c>
      <c r="CN21" s="134"/>
      <c r="CO21" s="133">
        <f t="shared" si="32"/>
        <v>0</v>
      </c>
      <c r="CP21" s="134"/>
      <c r="CQ21" s="133">
        <f t="shared" si="77"/>
        <v>0</v>
      </c>
      <c r="CR21" s="134"/>
      <c r="CS21" s="133">
        <f t="shared" si="33"/>
        <v>0</v>
      </c>
      <c r="CT21" s="134">
        <f t="shared" si="34"/>
        <v>0</v>
      </c>
      <c r="CU21" s="134">
        <f t="shared" si="34"/>
        <v>0</v>
      </c>
      <c r="CV21" s="135">
        <v>11</v>
      </c>
      <c r="CW21" s="132">
        <v>1</v>
      </c>
      <c r="CX21" s="132">
        <f t="shared" si="35"/>
        <v>13.7</v>
      </c>
      <c r="CY21" s="132"/>
      <c r="CZ21" s="132">
        <f t="shared" si="36"/>
        <v>0</v>
      </c>
      <c r="DA21" s="132"/>
      <c r="DB21" s="132">
        <f t="shared" si="37"/>
        <v>0</v>
      </c>
      <c r="DC21" s="132"/>
      <c r="DD21" s="132">
        <f t="shared" si="38"/>
        <v>0</v>
      </c>
      <c r="DE21" s="132">
        <f t="shared" si="39"/>
        <v>1</v>
      </c>
      <c r="DF21" s="132">
        <f t="shared" si="39"/>
        <v>13.7</v>
      </c>
      <c r="DG21" s="136">
        <v>11</v>
      </c>
      <c r="DH21" s="132"/>
      <c r="DI21" s="132">
        <f t="shared" si="40"/>
        <v>0</v>
      </c>
      <c r="DJ21" s="132"/>
      <c r="DK21" s="132">
        <f t="shared" si="41"/>
        <v>0</v>
      </c>
      <c r="DL21" s="132"/>
      <c r="DM21" s="132">
        <f t="shared" si="84"/>
        <v>0</v>
      </c>
      <c r="DN21" s="132"/>
      <c r="DO21" s="132">
        <f t="shared" ref="DO21:DO30" si="98">ROUND(DN21*DG21/12*12*1.302,1)</f>
        <v>0</v>
      </c>
      <c r="DP21" s="137">
        <f t="shared" si="42"/>
        <v>0</v>
      </c>
      <c r="DQ21" s="138">
        <f t="shared" si="42"/>
        <v>0</v>
      </c>
      <c r="DR21" s="130">
        <v>11</v>
      </c>
      <c r="DS21" s="131">
        <v>1</v>
      </c>
      <c r="DT21" s="131">
        <f t="shared" si="43"/>
        <v>13.7</v>
      </c>
      <c r="DU21" s="131"/>
      <c r="DV21" s="131">
        <f t="shared" si="44"/>
        <v>0</v>
      </c>
      <c r="DW21" s="131"/>
      <c r="DX21" s="131">
        <f t="shared" si="45"/>
        <v>0</v>
      </c>
      <c r="DY21" s="131"/>
      <c r="DZ21" s="131">
        <f t="shared" si="46"/>
        <v>0</v>
      </c>
      <c r="EA21" s="131">
        <f t="shared" si="47"/>
        <v>1</v>
      </c>
      <c r="EB21" s="131">
        <f t="shared" si="47"/>
        <v>13.7</v>
      </c>
      <c r="EC21" s="123">
        <v>11</v>
      </c>
      <c r="ED21" s="139"/>
      <c r="EE21" s="140">
        <f t="shared" si="48"/>
        <v>0</v>
      </c>
      <c r="EF21" s="139"/>
      <c r="EG21" s="140">
        <f t="shared" si="49"/>
        <v>0</v>
      </c>
      <c r="EH21" s="139"/>
      <c r="EI21" s="140">
        <f t="shared" si="78"/>
        <v>0</v>
      </c>
      <c r="EJ21" s="139"/>
      <c r="EK21" s="140">
        <f t="shared" si="92"/>
        <v>0</v>
      </c>
      <c r="EL21" s="139">
        <f t="shared" si="50"/>
        <v>0</v>
      </c>
      <c r="EM21" s="139">
        <f t="shared" si="50"/>
        <v>0</v>
      </c>
      <c r="EN21" s="130">
        <v>11</v>
      </c>
      <c r="EO21" s="131">
        <v>1</v>
      </c>
      <c r="EP21" s="131">
        <f t="shared" si="51"/>
        <v>13.7</v>
      </c>
      <c r="EQ21" s="131"/>
      <c r="ER21" s="131">
        <f t="shared" si="52"/>
        <v>0</v>
      </c>
      <c r="ES21" s="131"/>
      <c r="ET21" s="131">
        <f t="shared" si="79"/>
        <v>0</v>
      </c>
      <c r="EU21" s="131"/>
      <c r="EV21" s="131">
        <f t="shared" si="93"/>
        <v>0</v>
      </c>
      <c r="EW21" s="131">
        <f t="shared" si="53"/>
        <v>1</v>
      </c>
      <c r="EX21" s="131">
        <f t="shared" si="53"/>
        <v>13.7</v>
      </c>
      <c r="EY21" s="130">
        <v>11</v>
      </c>
      <c r="EZ21" s="131">
        <v>2</v>
      </c>
      <c r="FA21" s="131">
        <f t="shared" si="54"/>
        <v>27.5</v>
      </c>
      <c r="FB21" s="131"/>
      <c r="FC21" s="131">
        <f t="shared" si="55"/>
        <v>0</v>
      </c>
      <c r="FD21" s="131"/>
      <c r="FE21" s="131">
        <f t="shared" si="80"/>
        <v>0</v>
      </c>
      <c r="FF21" s="131"/>
      <c r="FG21" s="131">
        <f t="shared" si="94"/>
        <v>0</v>
      </c>
      <c r="FH21" s="131">
        <f t="shared" si="56"/>
        <v>2</v>
      </c>
      <c r="FI21" s="131">
        <f t="shared" si="56"/>
        <v>27.5</v>
      </c>
      <c r="FJ21" s="132">
        <v>11</v>
      </c>
      <c r="FK21" s="132">
        <v>0</v>
      </c>
      <c r="FL21" s="131">
        <f t="shared" si="57"/>
        <v>0</v>
      </c>
      <c r="FM21" s="132">
        <v>0</v>
      </c>
      <c r="FN21" s="131">
        <f t="shared" si="58"/>
        <v>0</v>
      </c>
      <c r="FO21" s="132">
        <v>0</v>
      </c>
      <c r="FP21" s="132">
        <v>0</v>
      </c>
      <c r="FQ21" s="132">
        <v>1</v>
      </c>
      <c r="FR21" s="131">
        <f t="shared" si="59"/>
        <v>28.6</v>
      </c>
      <c r="FS21" s="131">
        <f t="shared" si="60"/>
        <v>1</v>
      </c>
      <c r="FT21" s="131">
        <f t="shared" si="60"/>
        <v>28.6</v>
      </c>
      <c r="FU21" s="130">
        <v>11</v>
      </c>
      <c r="FV21" s="131"/>
      <c r="FW21" s="131">
        <f t="shared" si="61"/>
        <v>0</v>
      </c>
      <c r="FX21" s="131"/>
      <c r="FY21" s="131">
        <f t="shared" si="62"/>
        <v>0</v>
      </c>
      <c r="FZ21" s="131"/>
      <c r="GA21" s="131">
        <f t="shared" si="81"/>
        <v>0</v>
      </c>
      <c r="GB21" s="131"/>
      <c r="GC21" s="131">
        <f t="shared" si="95"/>
        <v>0</v>
      </c>
      <c r="GD21" s="131">
        <f t="shared" si="63"/>
        <v>0</v>
      </c>
      <c r="GE21" s="131">
        <f t="shared" si="63"/>
        <v>0</v>
      </c>
      <c r="GF21" s="130">
        <v>11</v>
      </c>
      <c r="GG21" s="131">
        <v>3</v>
      </c>
      <c r="GH21" s="131">
        <f t="shared" si="64"/>
        <v>41.2</v>
      </c>
      <c r="GI21" s="131"/>
      <c r="GJ21" s="131">
        <f t="shared" si="65"/>
        <v>0</v>
      </c>
      <c r="GK21" s="131"/>
      <c r="GL21" s="131">
        <f t="shared" si="82"/>
        <v>0</v>
      </c>
      <c r="GM21" s="131"/>
      <c r="GN21" s="131">
        <f t="shared" si="96"/>
        <v>0</v>
      </c>
      <c r="GO21" s="131">
        <f t="shared" si="66"/>
        <v>3</v>
      </c>
      <c r="GP21" s="131">
        <f t="shared" si="66"/>
        <v>41.2</v>
      </c>
      <c r="GQ21" s="130">
        <v>11</v>
      </c>
      <c r="GR21" s="131">
        <v>0</v>
      </c>
      <c r="GS21" s="131">
        <f t="shared" si="67"/>
        <v>0</v>
      </c>
      <c r="GT21" s="131"/>
      <c r="GU21" s="131">
        <f t="shared" si="68"/>
        <v>0</v>
      </c>
      <c r="GV21" s="131"/>
      <c r="GW21" s="131">
        <f t="shared" si="83"/>
        <v>0</v>
      </c>
      <c r="GX21" s="131">
        <v>0</v>
      </c>
      <c r="GY21" s="131">
        <f t="shared" si="97"/>
        <v>0</v>
      </c>
      <c r="GZ21" s="131">
        <f t="shared" si="69"/>
        <v>0</v>
      </c>
      <c r="HA21" s="131">
        <f t="shared" si="69"/>
        <v>0</v>
      </c>
    </row>
    <row r="22" spans="1:236" s="213" customFormat="1" x14ac:dyDescent="0.25">
      <c r="A22" s="130">
        <v>10</v>
      </c>
      <c r="B22" s="131">
        <f t="shared" si="0"/>
        <v>15</v>
      </c>
      <c r="C22" s="131">
        <f t="shared" si="1"/>
        <v>187.5</v>
      </c>
      <c r="D22" s="131">
        <f t="shared" si="2"/>
        <v>0</v>
      </c>
      <c r="E22" s="131">
        <f t="shared" si="3"/>
        <v>0</v>
      </c>
      <c r="F22" s="131">
        <f t="shared" si="4"/>
        <v>0</v>
      </c>
      <c r="G22" s="131">
        <f t="shared" si="5"/>
        <v>0</v>
      </c>
      <c r="H22" s="131">
        <f t="shared" si="6"/>
        <v>12</v>
      </c>
      <c r="I22" s="131">
        <f t="shared" si="7"/>
        <v>312.39999999999998</v>
      </c>
      <c r="J22" s="131">
        <f t="shared" si="8"/>
        <v>27</v>
      </c>
      <c r="K22" s="131">
        <f t="shared" si="9"/>
        <v>499.9</v>
      </c>
      <c r="L22" s="130">
        <v>10</v>
      </c>
      <c r="M22" s="131">
        <v>2</v>
      </c>
      <c r="N22" s="131">
        <f t="shared" si="10"/>
        <v>25</v>
      </c>
      <c r="O22" s="131"/>
      <c r="P22" s="131">
        <f t="shared" si="11"/>
        <v>0</v>
      </c>
      <c r="Q22" s="131"/>
      <c r="R22" s="131">
        <f t="shared" si="70"/>
        <v>0</v>
      </c>
      <c r="S22" s="131">
        <v>0</v>
      </c>
      <c r="T22" s="131">
        <f t="shared" si="85"/>
        <v>0</v>
      </c>
      <c r="U22" s="131">
        <f t="shared" si="12"/>
        <v>2</v>
      </c>
      <c r="V22" s="131">
        <f t="shared" si="12"/>
        <v>25</v>
      </c>
      <c r="W22" s="130">
        <v>10</v>
      </c>
      <c r="X22" s="131"/>
      <c r="Y22" s="131">
        <f t="shared" si="13"/>
        <v>0</v>
      </c>
      <c r="Z22" s="131"/>
      <c r="AA22" s="131">
        <f t="shared" si="14"/>
        <v>0</v>
      </c>
      <c r="AB22" s="131"/>
      <c r="AC22" s="131">
        <f t="shared" si="71"/>
        <v>0</v>
      </c>
      <c r="AD22" s="131">
        <v>1</v>
      </c>
      <c r="AE22" s="131">
        <f t="shared" si="86"/>
        <v>26</v>
      </c>
      <c r="AF22" s="131">
        <f t="shared" si="15"/>
        <v>1</v>
      </c>
      <c r="AG22" s="131">
        <f t="shared" si="15"/>
        <v>26</v>
      </c>
      <c r="AH22" s="130">
        <v>10</v>
      </c>
      <c r="AI22" s="131"/>
      <c r="AJ22" s="131">
        <f t="shared" si="16"/>
        <v>0</v>
      </c>
      <c r="AK22" s="131"/>
      <c r="AL22" s="131">
        <f t="shared" si="17"/>
        <v>0</v>
      </c>
      <c r="AM22" s="131"/>
      <c r="AN22" s="131">
        <f t="shared" si="72"/>
        <v>0</v>
      </c>
      <c r="AO22" s="131"/>
      <c r="AP22" s="131">
        <f t="shared" si="87"/>
        <v>0</v>
      </c>
      <c r="AQ22" s="131">
        <f t="shared" si="18"/>
        <v>0</v>
      </c>
      <c r="AR22" s="131">
        <f t="shared" si="18"/>
        <v>0</v>
      </c>
      <c r="AS22" s="130">
        <v>10</v>
      </c>
      <c r="AT22" s="131"/>
      <c r="AU22" s="132">
        <f t="shared" si="19"/>
        <v>0</v>
      </c>
      <c r="AV22" s="131"/>
      <c r="AW22" s="132">
        <f t="shared" si="20"/>
        <v>0</v>
      </c>
      <c r="AX22" s="131"/>
      <c r="AY22" s="131">
        <f t="shared" si="73"/>
        <v>0</v>
      </c>
      <c r="AZ22" s="131"/>
      <c r="BA22" s="131">
        <f t="shared" si="88"/>
        <v>0</v>
      </c>
      <c r="BB22" s="131">
        <f t="shared" si="21"/>
        <v>0</v>
      </c>
      <c r="BC22" s="131">
        <f t="shared" si="21"/>
        <v>0</v>
      </c>
      <c r="BD22" s="120">
        <v>10</v>
      </c>
      <c r="BE22" s="121"/>
      <c r="BF22" s="133">
        <f t="shared" si="22"/>
        <v>0</v>
      </c>
      <c r="BG22" s="134"/>
      <c r="BH22" s="133">
        <f t="shared" si="23"/>
        <v>0</v>
      </c>
      <c r="BI22" s="134"/>
      <c r="BJ22" s="133">
        <f t="shared" si="74"/>
        <v>0</v>
      </c>
      <c r="BK22" s="121">
        <v>2</v>
      </c>
      <c r="BL22" s="133">
        <f t="shared" si="89"/>
        <v>52.1</v>
      </c>
      <c r="BM22" s="134">
        <f t="shared" si="24"/>
        <v>2</v>
      </c>
      <c r="BN22" s="134">
        <f t="shared" si="24"/>
        <v>52.1</v>
      </c>
      <c r="BO22" s="130">
        <v>10</v>
      </c>
      <c r="BP22" s="131">
        <v>3</v>
      </c>
      <c r="BQ22" s="131">
        <f t="shared" si="25"/>
        <v>37.5</v>
      </c>
      <c r="BR22" s="131"/>
      <c r="BS22" s="131">
        <f t="shared" si="26"/>
        <v>0</v>
      </c>
      <c r="BT22" s="131"/>
      <c r="BU22" s="131">
        <f t="shared" si="75"/>
        <v>0</v>
      </c>
      <c r="BV22" s="131">
        <v>3</v>
      </c>
      <c r="BW22" s="131">
        <f t="shared" si="90"/>
        <v>78.099999999999994</v>
      </c>
      <c r="BX22" s="131">
        <f t="shared" si="27"/>
        <v>6</v>
      </c>
      <c r="BY22" s="131">
        <f t="shared" si="27"/>
        <v>115.6</v>
      </c>
      <c r="BZ22" s="130">
        <v>10</v>
      </c>
      <c r="CA22" s="131"/>
      <c r="CB22" s="131">
        <f t="shared" si="28"/>
        <v>0</v>
      </c>
      <c r="CC22" s="131"/>
      <c r="CD22" s="131">
        <f t="shared" si="29"/>
        <v>0</v>
      </c>
      <c r="CE22" s="131"/>
      <c r="CF22" s="131">
        <f t="shared" si="76"/>
        <v>0</v>
      </c>
      <c r="CG22" s="131">
        <v>2</v>
      </c>
      <c r="CH22" s="131">
        <f t="shared" si="91"/>
        <v>52.1</v>
      </c>
      <c r="CI22" s="131">
        <f t="shared" si="30"/>
        <v>2</v>
      </c>
      <c r="CJ22" s="131">
        <f t="shared" si="30"/>
        <v>52.1</v>
      </c>
      <c r="CK22" s="120">
        <v>10</v>
      </c>
      <c r="CL22" s="134">
        <v>1</v>
      </c>
      <c r="CM22" s="133">
        <f t="shared" si="31"/>
        <v>12.5</v>
      </c>
      <c r="CN22" s="134"/>
      <c r="CO22" s="133">
        <f t="shared" si="32"/>
        <v>0</v>
      </c>
      <c r="CP22" s="134"/>
      <c r="CQ22" s="133">
        <f t="shared" si="77"/>
        <v>0</v>
      </c>
      <c r="CR22" s="134"/>
      <c r="CS22" s="133">
        <f t="shared" si="33"/>
        <v>0</v>
      </c>
      <c r="CT22" s="134">
        <f t="shared" si="34"/>
        <v>1</v>
      </c>
      <c r="CU22" s="134">
        <f t="shared" si="34"/>
        <v>12.5</v>
      </c>
      <c r="CV22" s="135">
        <v>10</v>
      </c>
      <c r="CW22" s="132">
        <v>0</v>
      </c>
      <c r="CX22" s="132">
        <f t="shared" si="35"/>
        <v>0</v>
      </c>
      <c r="CY22" s="132"/>
      <c r="CZ22" s="132">
        <f t="shared" si="36"/>
        <v>0</v>
      </c>
      <c r="DA22" s="132"/>
      <c r="DB22" s="132">
        <f t="shared" si="37"/>
        <v>0</v>
      </c>
      <c r="DC22" s="132"/>
      <c r="DD22" s="132">
        <f t="shared" si="38"/>
        <v>0</v>
      </c>
      <c r="DE22" s="132">
        <f t="shared" si="39"/>
        <v>0</v>
      </c>
      <c r="DF22" s="132">
        <f t="shared" si="39"/>
        <v>0</v>
      </c>
      <c r="DG22" s="136">
        <v>10</v>
      </c>
      <c r="DH22" s="132">
        <v>1</v>
      </c>
      <c r="DI22" s="132">
        <f t="shared" si="40"/>
        <v>12.5</v>
      </c>
      <c r="DJ22" s="132"/>
      <c r="DK22" s="132">
        <f t="shared" si="41"/>
        <v>0</v>
      </c>
      <c r="DL22" s="132"/>
      <c r="DM22" s="132">
        <f t="shared" si="84"/>
        <v>0</v>
      </c>
      <c r="DN22" s="132"/>
      <c r="DO22" s="132">
        <f t="shared" si="98"/>
        <v>0</v>
      </c>
      <c r="DP22" s="137">
        <f t="shared" si="42"/>
        <v>1</v>
      </c>
      <c r="DQ22" s="138">
        <f t="shared" si="42"/>
        <v>12.5</v>
      </c>
      <c r="DR22" s="130">
        <v>10</v>
      </c>
      <c r="DS22" s="131">
        <v>3</v>
      </c>
      <c r="DT22" s="131">
        <f t="shared" si="43"/>
        <v>37.5</v>
      </c>
      <c r="DU22" s="131"/>
      <c r="DV22" s="131">
        <f t="shared" si="44"/>
        <v>0</v>
      </c>
      <c r="DW22" s="131"/>
      <c r="DX22" s="131">
        <f t="shared" si="45"/>
        <v>0</v>
      </c>
      <c r="DY22" s="131"/>
      <c r="DZ22" s="131">
        <f t="shared" si="46"/>
        <v>0</v>
      </c>
      <c r="EA22" s="131">
        <f t="shared" si="47"/>
        <v>3</v>
      </c>
      <c r="EB22" s="131">
        <f t="shared" si="47"/>
        <v>37.5</v>
      </c>
      <c r="EC22" s="123">
        <v>10</v>
      </c>
      <c r="ED22" s="139"/>
      <c r="EE22" s="140">
        <f t="shared" si="48"/>
        <v>0</v>
      </c>
      <c r="EF22" s="139"/>
      <c r="EG22" s="140">
        <f t="shared" si="49"/>
        <v>0</v>
      </c>
      <c r="EH22" s="139"/>
      <c r="EI22" s="140">
        <f t="shared" si="78"/>
        <v>0</v>
      </c>
      <c r="EJ22" s="139">
        <v>1</v>
      </c>
      <c r="EK22" s="140">
        <f t="shared" si="92"/>
        <v>26</v>
      </c>
      <c r="EL22" s="139">
        <f t="shared" si="50"/>
        <v>1</v>
      </c>
      <c r="EM22" s="139">
        <f t="shared" si="50"/>
        <v>26</v>
      </c>
      <c r="EN22" s="130">
        <v>10</v>
      </c>
      <c r="EO22" s="131"/>
      <c r="EP22" s="131">
        <f t="shared" si="51"/>
        <v>0</v>
      </c>
      <c r="EQ22" s="131"/>
      <c r="ER22" s="131">
        <f t="shared" si="52"/>
        <v>0</v>
      </c>
      <c r="ES22" s="131"/>
      <c r="ET22" s="131">
        <f t="shared" si="79"/>
        <v>0</v>
      </c>
      <c r="EU22" s="131"/>
      <c r="EV22" s="131">
        <f t="shared" si="93"/>
        <v>0</v>
      </c>
      <c r="EW22" s="131">
        <f t="shared" si="53"/>
        <v>0</v>
      </c>
      <c r="EX22" s="131">
        <f t="shared" si="53"/>
        <v>0</v>
      </c>
      <c r="EY22" s="130">
        <v>10</v>
      </c>
      <c r="EZ22" s="131">
        <v>1</v>
      </c>
      <c r="FA22" s="131">
        <f t="shared" si="54"/>
        <v>12.5</v>
      </c>
      <c r="FB22" s="131"/>
      <c r="FC22" s="131">
        <f t="shared" si="55"/>
        <v>0</v>
      </c>
      <c r="FD22" s="131"/>
      <c r="FE22" s="131">
        <f t="shared" si="80"/>
        <v>0</v>
      </c>
      <c r="FF22" s="131">
        <v>1</v>
      </c>
      <c r="FG22" s="131">
        <f t="shared" si="94"/>
        <v>26</v>
      </c>
      <c r="FH22" s="131">
        <f t="shared" si="56"/>
        <v>2</v>
      </c>
      <c r="FI22" s="131">
        <f t="shared" si="56"/>
        <v>38.5</v>
      </c>
      <c r="FJ22" s="132">
        <v>10</v>
      </c>
      <c r="FK22" s="132">
        <v>0</v>
      </c>
      <c r="FL22" s="131">
        <f t="shared" si="57"/>
        <v>0</v>
      </c>
      <c r="FM22" s="132">
        <v>0</v>
      </c>
      <c r="FN22" s="131">
        <f t="shared" si="58"/>
        <v>0</v>
      </c>
      <c r="FO22" s="132">
        <v>0</v>
      </c>
      <c r="FP22" s="132">
        <v>0</v>
      </c>
      <c r="FQ22" s="132">
        <v>0</v>
      </c>
      <c r="FR22" s="131">
        <f t="shared" si="59"/>
        <v>0</v>
      </c>
      <c r="FS22" s="131">
        <f t="shared" si="60"/>
        <v>0</v>
      </c>
      <c r="FT22" s="131">
        <f t="shared" si="60"/>
        <v>0</v>
      </c>
      <c r="FU22" s="130">
        <v>10</v>
      </c>
      <c r="FV22" s="131">
        <v>1</v>
      </c>
      <c r="FW22" s="131">
        <f t="shared" si="61"/>
        <v>12.5</v>
      </c>
      <c r="FX22" s="131"/>
      <c r="FY22" s="131">
        <f t="shared" si="62"/>
        <v>0</v>
      </c>
      <c r="FZ22" s="131"/>
      <c r="GA22" s="131">
        <f t="shared" si="81"/>
        <v>0</v>
      </c>
      <c r="GB22" s="131"/>
      <c r="GC22" s="131">
        <f t="shared" si="95"/>
        <v>0</v>
      </c>
      <c r="GD22" s="131">
        <f t="shared" si="63"/>
        <v>1</v>
      </c>
      <c r="GE22" s="131">
        <f t="shared" si="63"/>
        <v>12.5</v>
      </c>
      <c r="GF22" s="130">
        <v>10</v>
      </c>
      <c r="GG22" s="131">
        <v>2</v>
      </c>
      <c r="GH22" s="131">
        <f t="shared" si="64"/>
        <v>25</v>
      </c>
      <c r="GI22" s="131"/>
      <c r="GJ22" s="131">
        <f t="shared" si="65"/>
        <v>0</v>
      </c>
      <c r="GK22" s="131"/>
      <c r="GL22" s="131">
        <f t="shared" si="82"/>
        <v>0</v>
      </c>
      <c r="GM22" s="131"/>
      <c r="GN22" s="131">
        <f t="shared" si="96"/>
        <v>0</v>
      </c>
      <c r="GO22" s="131">
        <f t="shared" si="66"/>
        <v>2</v>
      </c>
      <c r="GP22" s="131">
        <f t="shared" si="66"/>
        <v>25</v>
      </c>
      <c r="GQ22" s="130">
        <v>10</v>
      </c>
      <c r="GR22" s="131">
        <v>1</v>
      </c>
      <c r="GS22" s="131">
        <f t="shared" si="67"/>
        <v>12.5</v>
      </c>
      <c r="GT22" s="131"/>
      <c r="GU22" s="131">
        <f t="shared" si="68"/>
        <v>0</v>
      </c>
      <c r="GV22" s="131"/>
      <c r="GW22" s="131">
        <f t="shared" si="83"/>
        <v>0</v>
      </c>
      <c r="GX22" s="131">
        <v>2</v>
      </c>
      <c r="GY22" s="131">
        <f t="shared" si="97"/>
        <v>52.1</v>
      </c>
      <c r="GZ22" s="131">
        <f t="shared" si="69"/>
        <v>3</v>
      </c>
      <c r="HA22" s="131">
        <f t="shared" si="69"/>
        <v>64.599999999999994</v>
      </c>
    </row>
    <row r="23" spans="1:236" s="213" customFormat="1" x14ac:dyDescent="0.25">
      <c r="A23" s="130">
        <v>9</v>
      </c>
      <c r="B23" s="131">
        <f t="shared" si="0"/>
        <v>6</v>
      </c>
      <c r="C23" s="131">
        <f t="shared" si="1"/>
        <v>67.400000000000006</v>
      </c>
      <c r="D23" s="131">
        <f t="shared" si="2"/>
        <v>1</v>
      </c>
      <c r="E23" s="131">
        <f t="shared" si="3"/>
        <v>11.2</v>
      </c>
      <c r="F23" s="131">
        <f t="shared" si="4"/>
        <v>0</v>
      </c>
      <c r="G23" s="131">
        <f t="shared" si="5"/>
        <v>0</v>
      </c>
      <c r="H23" s="131">
        <f t="shared" si="6"/>
        <v>2</v>
      </c>
      <c r="I23" s="131">
        <f t="shared" si="7"/>
        <v>46.8</v>
      </c>
      <c r="J23" s="131">
        <f t="shared" si="8"/>
        <v>9</v>
      </c>
      <c r="K23" s="131">
        <f t="shared" si="9"/>
        <v>125.4</v>
      </c>
      <c r="L23" s="130">
        <v>9</v>
      </c>
      <c r="M23" s="131">
        <v>0</v>
      </c>
      <c r="N23" s="131">
        <f t="shared" si="10"/>
        <v>0</v>
      </c>
      <c r="O23" s="131"/>
      <c r="P23" s="131">
        <f t="shared" si="11"/>
        <v>0</v>
      </c>
      <c r="Q23" s="131"/>
      <c r="R23" s="131">
        <f t="shared" si="70"/>
        <v>0</v>
      </c>
      <c r="S23" s="131">
        <v>1</v>
      </c>
      <c r="T23" s="131">
        <f t="shared" si="85"/>
        <v>23.4</v>
      </c>
      <c r="U23" s="131">
        <f t="shared" si="12"/>
        <v>1</v>
      </c>
      <c r="V23" s="131">
        <f t="shared" si="12"/>
        <v>23.4</v>
      </c>
      <c r="W23" s="130">
        <v>9</v>
      </c>
      <c r="X23" s="131"/>
      <c r="Y23" s="131">
        <f t="shared" si="13"/>
        <v>0</v>
      </c>
      <c r="Z23" s="131"/>
      <c r="AA23" s="131">
        <f t="shared" si="14"/>
        <v>0</v>
      </c>
      <c r="AB23" s="131"/>
      <c r="AC23" s="131">
        <f t="shared" si="71"/>
        <v>0</v>
      </c>
      <c r="AD23" s="131"/>
      <c r="AE23" s="131">
        <f t="shared" si="86"/>
        <v>0</v>
      </c>
      <c r="AF23" s="131">
        <f t="shared" si="15"/>
        <v>0</v>
      </c>
      <c r="AG23" s="131">
        <f t="shared" si="15"/>
        <v>0</v>
      </c>
      <c r="AH23" s="130">
        <v>9</v>
      </c>
      <c r="AI23" s="131"/>
      <c r="AJ23" s="131">
        <f t="shared" si="16"/>
        <v>0</v>
      </c>
      <c r="AK23" s="131">
        <v>1</v>
      </c>
      <c r="AL23" s="131">
        <f t="shared" si="17"/>
        <v>11.2</v>
      </c>
      <c r="AM23" s="131"/>
      <c r="AN23" s="131">
        <f t="shared" si="72"/>
        <v>0</v>
      </c>
      <c r="AO23" s="131"/>
      <c r="AP23" s="131">
        <f t="shared" si="87"/>
        <v>0</v>
      </c>
      <c r="AQ23" s="131">
        <f t="shared" si="18"/>
        <v>1</v>
      </c>
      <c r="AR23" s="131">
        <f t="shared" si="18"/>
        <v>11.2</v>
      </c>
      <c r="AS23" s="130">
        <v>9</v>
      </c>
      <c r="AT23" s="131"/>
      <c r="AU23" s="132">
        <f t="shared" si="19"/>
        <v>0</v>
      </c>
      <c r="AV23" s="131"/>
      <c r="AW23" s="132">
        <f t="shared" si="20"/>
        <v>0</v>
      </c>
      <c r="AX23" s="131"/>
      <c r="AY23" s="131">
        <f t="shared" si="73"/>
        <v>0</v>
      </c>
      <c r="AZ23" s="131"/>
      <c r="BA23" s="131">
        <f t="shared" si="88"/>
        <v>0</v>
      </c>
      <c r="BB23" s="131">
        <f t="shared" si="21"/>
        <v>0</v>
      </c>
      <c r="BC23" s="131">
        <f t="shared" si="21"/>
        <v>0</v>
      </c>
      <c r="BD23" s="120">
        <v>9</v>
      </c>
      <c r="BE23" s="121"/>
      <c r="BF23" s="133">
        <f t="shared" si="22"/>
        <v>0</v>
      </c>
      <c r="BG23" s="134"/>
      <c r="BH23" s="133">
        <f t="shared" si="23"/>
        <v>0</v>
      </c>
      <c r="BI23" s="134"/>
      <c r="BJ23" s="133">
        <f t="shared" si="74"/>
        <v>0</v>
      </c>
      <c r="BK23" s="121"/>
      <c r="BL23" s="133">
        <f t="shared" si="89"/>
        <v>0</v>
      </c>
      <c r="BM23" s="134">
        <f t="shared" si="24"/>
        <v>0</v>
      </c>
      <c r="BN23" s="134">
        <f t="shared" si="24"/>
        <v>0</v>
      </c>
      <c r="BO23" s="130">
        <v>9</v>
      </c>
      <c r="BP23" s="131">
        <v>2</v>
      </c>
      <c r="BQ23" s="131">
        <f t="shared" si="25"/>
        <v>22.5</v>
      </c>
      <c r="BR23" s="131"/>
      <c r="BS23" s="131">
        <f t="shared" si="26"/>
        <v>0</v>
      </c>
      <c r="BT23" s="131"/>
      <c r="BU23" s="131">
        <f t="shared" si="75"/>
        <v>0</v>
      </c>
      <c r="BV23" s="131">
        <v>1</v>
      </c>
      <c r="BW23" s="131">
        <f t="shared" si="90"/>
        <v>23.4</v>
      </c>
      <c r="BX23" s="131">
        <f t="shared" si="27"/>
        <v>3</v>
      </c>
      <c r="BY23" s="131">
        <f t="shared" si="27"/>
        <v>45.9</v>
      </c>
      <c r="BZ23" s="130">
        <v>9</v>
      </c>
      <c r="CA23" s="131"/>
      <c r="CB23" s="131">
        <f t="shared" si="28"/>
        <v>0</v>
      </c>
      <c r="CC23" s="131"/>
      <c r="CD23" s="131">
        <f t="shared" si="29"/>
        <v>0</v>
      </c>
      <c r="CE23" s="131"/>
      <c r="CF23" s="131">
        <f t="shared" si="76"/>
        <v>0</v>
      </c>
      <c r="CG23" s="131"/>
      <c r="CH23" s="131">
        <f t="shared" si="91"/>
        <v>0</v>
      </c>
      <c r="CI23" s="131">
        <f t="shared" si="30"/>
        <v>0</v>
      </c>
      <c r="CJ23" s="131">
        <f t="shared" si="30"/>
        <v>0</v>
      </c>
      <c r="CK23" s="120">
        <v>9</v>
      </c>
      <c r="CL23" s="134"/>
      <c r="CM23" s="133">
        <f t="shared" si="31"/>
        <v>0</v>
      </c>
      <c r="CN23" s="134"/>
      <c r="CO23" s="133">
        <f t="shared" si="32"/>
        <v>0</v>
      </c>
      <c r="CP23" s="134"/>
      <c r="CQ23" s="133">
        <f t="shared" si="77"/>
        <v>0</v>
      </c>
      <c r="CR23" s="134"/>
      <c r="CS23" s="133">
        <f t="shared" si="33"/>
        <v>0</v>
      </c>
      <c r="CT23" s="134">
        <f t="shared" si="34"/>
        <v>0</v>
      </c>
      <c r="CU23" s="134">
        <f t="shared" si="34"/>
        <v>0</v>
      </c>
      <c r="CV23" s="135">
        <v>9</v>
      </c>
      <c r="CW23" s="132">
        <v>0</v>
      </c>
      <c r="CX23" s="132">
        <f t="shared" si="35"/>
        <v>0</v>
      </c>
      <c r="CY23" s="132"/>
      <c r="CZ23" s="132">
        <f t="shared" si="36"/>
        <v>0</v>
      </c>
      <c r="DA23" s="132"/>
      <c r="DB23" s="132">
        <f t="shared" si="37"/>
        <v>0</v>
      </c>
      <c r="DC23" s="132"/>
      <c r="DD23" s="132">
        <f t="shared" si="38"/>
        <v>0</v>
      </c>
      <c r="DE23" s="132">
        <f t="shared" si="39"/>
        <v>0</v>
      </c>
      <c r="DF23" s="132">
        <f t="shared" si="39"/>
        <v>0</v>
      </c>
      <c r="DG23" s="136">
        <v>9</v>
      </c>
      <c r="DH23" s="132"/>
      <c r="DI23" s="132">
        <f t="shared" si="40"/>
        <v>0</v>
      </c>
      <c r="DJ23" s="132"/>
      <c r="DK23" s="132">
        <f t="shared" si="41"/>
        <v>0</v>
      </c>
      <c r="DL23" s="132"/>
      <c r="DM23" s="132">
        <f t="shared" si="84"/>
        <v>0</v>
      </c>
      <c r="DN23" s="132"/>
      <c r="DO23" s="132">
        <f t="shared" si="98"/>
        <v>0</v>
      </c>
      <c r="DP23" s="137">
        <f t="shared" si="42"/>
        <v>0</v>
      </c>
      <c r="DQ23" s="138">
        <f t="shared" si="42"/>
        <v>0</v>
      </c>
      <c r="DR23" s="130">
        <v>9</v>
      </c>
      <c r="DS23" s="131"/>
      <c r="DT23" s="131">
        <f t="shared" si="43"/>
        <v>0</v>
      </c>
      <c r="DU23" s="131"/>
      <c r="DV23" s="131">
        <f t="shared" si="44"/>
        <v>0</v>
      </c>
      <c r="DW23" s="131"/>
      <c r="DX23" s="131">
        <f t="shared" si="45"/>
        <v>0</v>
      </c>
      <c r="DY23" s="131"/>
      <c r="DZ23" s="131">
        <f t="shared" si="46"/>
        <v>0</v>
      </c>
      <c r="EA23" s="131">
        <f t="shared" si="47"/>
        <v>0</v>
      </c>
      <c r="EB23" s="131">
        <f t="shared" si="47"/>
        <v>0</v>
      </c>
      <c r="EC23" s="123">
        <v>9</v>
      </c>
      <c r="ED23" s="139">
        <v>1</v>
      </c>
      <c r="EE23" s="140">
        <f t="shared" si="48"/>
        <v>11.2</v>
      </c>
      <c r="EF23" s="139"/>
      <c r="EG23" s="140">
        <f t="shared" si="49"/>
        <v>0</v>
      </c>
      <c r="EH23" s="139"/>
      <c r="EI23" s="140">
        <f t="shared" si="78"/>
        <v>0</v>
      </c>
      <c r="EJ23" s="139"/>
      <c r="EK23" s="140">
        <f t="shared" si="92"/>
        <v>0</v>
      </c>
      <c r="EL23" s="139">
        <f t="shared" si="50"/>
        <v>1</v>
      </c>
      <c r="EM23" s="139">
        <f t="shared" si="50"/>
        <v>11.2</v>
      </c>
      <c r="EN23" s="130">
        <v>9</v>
      </c>
      <c r="EO23" s="131"/>
      <c r="EP23" s="131">
        <f t="shared" si="51"/>
        <v>0</v>
      </c>
      <c r="EQ23" s="131"/>
      <c r="ER23" s="131">
        <f t="shared" si="52"/>
        <v>0</v>
      </c>
      <c r="ES23" s="131"/>
      <c r="ET23" s="131">
        <f t="shared" si="79"/>
        <v>0</v>
      </c>
      <c r="EU23" s="131"/>
      <c r="EV23" s="131">
        <f t="shared" si="93"/>
        <v>0</v>
      </c>
      <c r="EW23" s="131">
        <f t="shared" si="53"/>
        <v>0</v>
      </c>
      <c r="EX23" s="131">
        <f t="shared" si="53"/>
        <v>0</v>
      </c>
      <c r="EY23" s="130">
        <v>9</v>
      </c>
      <c r="EZ23" s="131">
        <v>1</v>
      </c>
      <c r="FA23" s="131">
        <f t="shared" si="54"/>
        <v>11.2</v>
      </c>
      <c r="FB23" s="131"/>
      <c r="FC23" s="131">
        <f t="shared" si="55"/>
        <v>0</v>
      </c>
      <c r="FD23" s="131"/>
      <c r="FE23" s="131">
        <f t="shared" si="80"/>
        <v>0</v>
      </c>
      <c r="FF23" s="131"/>
      <c r="FG23" s="131">
        <f t="shared" si="94"/>
        <v>0</v>
      </c>
      <c r="FH23" s="131">
        <f t="shared" si="56"/>
        <v>1</v>
      </c>
      <c r="FI23" s="131">
        <f t="shared" si="56"/>
        <v>11.2</v>
      </c>
      <c r="FJ23" s="132">
        <v>9</v>
      </c>
      <c r="FK23" s="132">
        <v>0</v>
      </c>
      <c r="FL23" s="131">
        <f t="shared" si="57"/>
        <v>0</v>
      </c>
      <c r="FM23" s="132">
        <v>0</v>
      </c>
      <c r="FN23" s="131">
        <f t="shared" si="58"/>
        <v>0</v>
      </c>
      <c r="FO23" s="132">
        <v>0</v>
      </c>
      <c r="FP23" s="132">
        <v>0</v>
      </c>
      <c r="FQ23" s="132">
        <v>0</v>
      </c>
      <c r="FR23" s="131">
        <f t="shared" si="59"/>
        <v>0</v>
      </c>
      <c r="FS23" s="131">
        <f t="shared" si="60"/>
        <v>0</v>
      </c>
      <c r="FT23" s="131">
        <f t="shared" si="60"/>
        <v>0</v>
      </c>
      <c r="FU23" s="130">
        <v>9</v>
      </c>
      <c r="FV23" s="131"/>
      <c r="FW23" s="131">
        <f t="shared" si="61"/>
        <v>0</v>
      </c>
      <c r="FX23" s="131"/>
      <c r="FY23" s="131">
        <f t="shared" si="62"/>
        <v>0</v>
      </c>
      <c r="FZ23" s="131"/>
      <c r="GA23" s="131">
        <f t="shared" si="81"/>
        <v>0</v>
      </c>
      <c r="GB23" s="131"/>
      <c r="GC23" s="131">
        <f t="shared" si="95"/>
        <v>0</v>
      </c>
      <c r="GD23" s="131">
        <f t="shared" si="63"/>
        <v>0</v>
      </c>
      <c r="GE23" s="131">
        <f t="shared" si="63"/>
        <v>0</v>
      </c>
      <c r="GF23" s="130">
        <v>9</v>
      </c>
      <c r="GG23" s="131">
        <v>2</v>
      </c>
      <c r="GH23" s="131">
        <f t="shared" si="64"/>
        <v>22.5</v>
      </c>
      <c r="GI23" s="131"/>
      <c r="GJ23" s="131">
        <f t="shared" si="65"/>
        <v>0</v>
      </c>
      <c r="GK23" s="131"/>
      <c r="GL23" s="131">
        <f t="shared" si="82"/>
        <v>0</v>
      </c>
      <c r="GM23" s="131"/>
      <c r="GN23" s="131">
        <f t="shared" si="96"/>
        <v>0</v>
      </c>
      <c r="GO23" s="131">
        <f t="shared" si="66"/>
        <v>2</v>
      </c>
      <c r="GP23" s="131">
        <f t="shared" si="66"/>
        <v>22.5</v>
      </c>
      <c r="GQ23" s="130">
        <v>9</v>
      </c>
      <c r="GR23" s="131">
        <v>0</v>
      </c>
      <c r="GS23" s="131">
        <f t="shared" si="67"/>
        <v>0</v>
      </c>
      <c r="GT23" s="131"/>
      <c r="GU23" s="131">
        <f t="shared" si="68"/>
        <v>0</v>
      </c>
      <c r="GV23" s="131"/>
      <c r="GW23" s="131">
        <f t="shared" si="83"/>
        <v>0</v>
      </c>
      <c r="GX23" s="131">
        <v>0</v>
      </c>
      <c r="GY23" s="131">
        <f t="shared" si="97"/>
        <v>0</v>
      </c>
      <c r="GZ23" s="131">
        <f t="shared" si="69"/>
        <v>0</v>
      </c>
      <c r="HA23" s="131">
        <f t="shared" si="69"/>
        <v>0</v>
      </c>
    </row>
    <row r="24" spans="1:236" s="213" customFormat="1" x14ac:dyDescent="0.25">
      <c r="A24" s="130">
        <v>8</v>
      </c>
      <c r="B24" s="131">
        <f t="shared" si="0"/>
        <v>3</v>
      </c>
      <c r="C24" s="131">
        <f t="shared" si="1"/>
        <v>30</v>
      </c>
      <c r="D24" s="131">
        <f t="shared" si="2"/>
        <v>0</v>
      </c>
      <c r="E24" s="131">
        <f t="shared" si="3"/>
        <v>0</v>
      </c>
      <c r="F24" s="131">
        <f t="shared" si="4"/>
        <v>0</v>
      </c>
      <c r="G24" s="131">
        <f t="shared" si="5"/>
        <v>0</v>
      </c>
      <c r="H24" s="131">
        <f t="shared" si="6"/>
        <v>2</v>
      </c>
      <c r="I24" s="131">
        <f t="shared" si="7"/>
        <v>41.6</v>
      </c>
      <c r="J24" s="131">
        <f t="shared" si="8"/>
        <v>5</v>
      </c>
      <c r="K24" s="131">
        <f t="shared" si="9"/>
        <v>71.599999999999994</v>
      </c>
      <c r="L24" s="130">
        <v>8</v>
      </c>
      <c r="M24" s="131">
        <v>0</v>
      </c>
      <c r="N24" s="131">
        <f t="shared" si="10"/>
        <v>0</v>
      </c>
      <c r="O24" s="131"/>
      <c r="P24" s="131">
        <f t="shared" si="11"/>
        <v>0</v>
      </c>
      <c r="Q24" s="131"/>
      <c r="R24" s="131">
        <f t="shared" si="70"/>
        <v>0</v>
      </c>
      <c r="S24" s="131"/>
      <c r="T24" s="131">
        <f t="shared" si="85"/>
        <v>0</v>
      </c>
      <c r="U24" s="131">
        <f t="shared" si="12"/>
        <v>0</v>
      </c>
      <c r="V24" s="131">
        <f t="shared" si="12"/>
        <v>0</v>
      </c>
      <c r="W24" s="130">
        <v>8</v>
      </c>
      <c r="X24" s="131"/>
      <c r="Y24" s="131">
        <f t="shared" si="13"/>
        <v>0</v>
      </c>
      <c r="Z24" s="131"/>
      <c r="AA24" s="131">
        <f t="shared" si="14"/>
        <v>0</v>
      </c>
      <c r="AB24" s="131"/>
      <c r="AC24" s="131">
        <f t="shared" si="71"/>
        <v>0</v>
      </c>
      <c r="AD24" s="131"/>
      <c r="AE24" s="131">
        <f t="shared" si="86"/>
        <v>0</v>
      </c>
      <c r="AF24" s="131">
        <f t="shared" si="15"/>
        <v>0</v>
      </c>
      <c r="AG24" s="131">
        <f t="shared" si="15"/>
        <v>0</v>
      </c>
      <c r="AH24" s="130">
        <v>8</v>
      </c>
      <c r="AI24" s="131"/>
      <c r="AJ24" s="131">
        <f t="shared" si="16"/>
        <v>0</v>
      </c>
      <c r="AK24" s="131"/>
      <c r="AL24" s="131">
        <f t="shared" si="17"/>
        <v>0</v>
      </c>
      <c r="AM24" s="131"/>
      <c r="AN24" s="131">
        <f t="shared" si="72"/>
        <v>0</v>
      </c>
      <c r="AO24" s="131"/>
      <c r="AP24" s="131">
        <f t="shared" si="87"/>
        <v>0</v>
      </c>
      <c r="AQ24" s="131">
        <f t="shared" si="18"/>
        <v>0</v>
      </c>
      <c r="AR24" s="131">
        <f t="shared" si="18"/>
        <v>0</v>
      </c>
      <c r="AS24" s="130">
        <v>8</v>
      </c>
      <c r="AT24" s="131"/>
      <c r="AU24" s="132">
        <f t="shared" si="19"/>
        <v>0</v>
      </c>
      <c r="AV24" s="131"/>
      <c r="AW24" s="132">
        <f t="shared" si="20"/>
        <v>0</v>
      </c>
      <c r="AX24" s="131"/>
      <c r="AY24" s="131">
        <f t="shared" si="73"/>
        <v>0</v>
      </c>
      <c r="AZ24" s="131"/>
      <c r="BA24" s="131">
        <f t="shared" si="88"/>
        <v>0</v>
      </c>
      <c r="BB24" s="131">
        <f t="shared" si="21"/>
        <v>0</v>
      </c>
      <c r="BC24" s="131">
        <f t="shared" si="21"/>
        <v>0</v>
      </c>
      <c r="BD24" s="120">
        <v>8</v>
      </c>
      <c r="BE24" s="121"/>
      <c r="BF24" s="133">
        <f t="shared" si="22"/>
        <v>0</v>
      </c>
      <c r="BG24" s="134"/>
      <c r="BH24" s="133">
        <f t="shared" si="23"/>
        <v>0</v>
      </c>
      <c r="BI24" s="134"/>
      <c r="BJ24" s="133">
        <f t="shared" si="74"/>
        <v>0</v>
      </c>
      <c r="BK24" s="121">
        <v>1</v>
      </c>
      <c r="BL24" s="133">
        <f t="shared" si="89"/>
        <v>20.8</v>
      </c>
      <c r="BM24" s="134">
        <f t="shared" si="24"/>
        <v>1</v>
      </c>
      <c r="BN24" s="134">
        <f t="shared" si="24"/>
        <v>20.8</v>
      </c>
      <c r="BO24" s="130">
        <v>8</v>
      </c>
      <c r="BP24" s="131">
        <v>2</v>
      </c>
      <c r="BQ24" s="131">
        <f t="shared" si="25"/>
        <v>20</v>
      </c>
      <c r="BR24" s="131"/>
      <c r="BS24" s="131">
        <f t="shared" si="26"/>
        <v>0</v>
      </c>
      <c r="BT24" s="131"/>
      <c r="BU24" s="131">
        <f t="shared" si="75"/>
        <v>0</v>
      </c>
      <c r="BV24" s="131">
        <v>1</v>
      </c>
      <c r="BW24" s="131">
        <f t="shared" si="90"/>
        <v>20.8</v>
      </c>
      <c r="BX24" s="131">
        <f t="shared" si="27"/>
        <v>3</v>
      </c>
      <c r="BY24" s="131">
        <f t="shared" si="27"/>
        <v>40.799999999999997</v>
      </c>
      <c r="BZ24" s="130">
        <v>8</v>
      </c>
      <c r="CA24" s="131"/>
      <c r="CB24" s="131">
        <f t="shared" si="28"/>
        <v>0</v>
      </c>
      <c r="CC24" s="131"/>
      <c r="CD24" s="131">
        <f t="shared" si="29"/>
        <v>0</v>
      </c>
      <c r="CE24" s="131"/>
      <c r="CF24" s="131">
        <f t="shared" si="76"/>
        <v>0</v>
      </c>
      <c r="CG24" s="131"/>
      <c r="CH24" s="131">
        <f t="shared" si="91"/>
        <v>0</v>
      </c>
      <c r="CI24" s="131">
        <f t="shared" si="30"/>
        <v>0</v>
      </c>
      <c r="CJ24" s="131">
        <f t="shared" si="30"/>
        <v>0</v>
      </c>
      <c r="CK24" s="120">
        <v>8</v>
      </c>
      <c r="CL24" s="134"/>
      <c r="CM24" s="133">
        <f t="shared" si="31"/>
        <v>0</v>
      </c>
      <c r="CN24" s="134"/>
      <c r="CO24" s="133">
        <f t="shared" si="32"/>
        <v>0</v>
      </c>
      <c r="CP24" s="134"/>
      <c r="CQ24" s="133">
        <f t="shared" si="77"/>
        <v>0</v>
      </c>
      <c r="CR24" s="134"/>
      <c r="CS24" s="133">
        <f t="shared" si="33"/>
        <v>0</v>
      </c>
      <c r="CT24" s="134">
        <f t="shared" si="34"/>
        <v>0</v>
      </c>
      <c r="CU24" s="134">
        <f t="shared" si="34"/>
        <v>0</v>
      </c>
      <c r="CV24" s="135">
        <v>8</v>
      </c>
      <c r="CW24" s="132">
        <v>0</v>
      </c>
      <c r="CX24" s="132">
        <f t="shared" si="35"/>
        <v>0</v>
      </c>
      <c r="CY24" s="132"/>
      <c r="CZ24" s="132">
        <f t="shared" si="36"/>
        <v>0</v>
      </c>
      <c r="DA24" s="132"/>
      <c r="DB24" s="132">
        <f t="shared" si="37"/>
        <v>0</v>
      </c>
      <c r="DC24" s="132"/>
      <c r="DD24" s="132">
        <f t="shared" si="38"/>
        <v>0</v>
      </c>
      <c r="DE24" s="132">
        <f t="shared" si="39"/>
        <v>0</v>
      </c>
      <c r="DF24" s="132">
        <f t="shared" si="39"/>
        <v>0</v>
      </c>
      <c r="DG24" s="136">
        <v>8</v>
      </c>
      <c r="DH24" s="132"/>
      <c r="DI24" s="132">
        <f t="shared" si="40"/>
        <v>0</v>
      </c>
      <c r="DJ24" s="132"/>
      <c r="DK24" s="132">
        <f t="shared" si="41"/>
        <v>0</v>
      </c>
      <c r="DL24" s="132"/>
      <c r="DM24" s="132">
        <f t="shared" si="84"/>
        <v>0</v>
      </c>
      <c r="DN24" s="132"/>
      <c r="DO24" s="132">
        <f t="shared" si="98"/>
        <v>0</v>
      </c>
      <c r="DP24" s="137">
        <f t="shared" si="42"/>
        <v>0</v>
      </c>
      <c r="DQ24" s="138">
        <f t="shared" si="42"/>
        <v>0</v>
      </c>
      <c r="DR24" s="130">
        <v>8</v>
      </c>
      <c r="DS24" s="131"/>
      <c r="DT24" s="131">
        <f t="shared" si="43"/>
        <v>0</v>
      </c>
      <c r="DU24" s="131"/>
      <c r="DV24" s="131">
        <f t="shared" si="44"/>
        <v>0</v>
      </c>
      <c r="DW24" s="131"/>
      <c r="DX24" s="131">
        <f t="shared" si="45"/>
        <v>0</v>
      </c>
      <c r="DY24" s="131"/>
      <c r="DZ24" s="131">
        <f t="shared" si="46"/>
        <v>0</v>
      </c>
      <c r="EA24" s="131">
        <f t="shared" si="47"/>
        <v>0</v>
      </c>
      <c r="EB24" s="131">
        <f t="shared" si="47"/>
        <v>0</v>
      </c>
      <c r="EC24" s="123">
        <v>8</v>
      </c>
      <c r="ED24" s="139"/>
      <c r="EE24" s="140">
        <f t="shared" si="48"/>
        <v>0</v>
      </c>
      <c r="EF24" s="139"/>
      <c r="EG24" s="140">
        <f t="shared" si="49"/>
        <v>0</v>
      </c>
      <c r="EH24" s="139"/>
      <c r="EI24" s="140">
        <f t="shared" si="78"/>
        <v>0</v>
      </c>
      <c r="EJ24" s="139"/>
      <c r="EK24" s="140">
        <f t="shared" si="92"/>
        <v>0</v>
      </c>
      <c r="EL24" s="139">
        <f t="shared" si="50"/>
        <v>0</v>
      </c>
      <c r="EM24" s="139">
        <f t="shared" si="50"/>
        <v>0</v>
      </c>
      <c r="EN24" s="130">
        <v>8</v>
      </c>
      <c r="EO24" s="131"/>
      <c r="EP24" s="131">
        <f t="shared" si="51"/>
        <v>0</v>
      </c>
      <c r="EQ24" s="131"/>
      <c r="ER24" s="131">
        <f t="shared" si="52"/>
        <v>0</v>
      </c>
      <c r="ES24" s="131"/>
      <c r="ET24" s="131">
        <f t="shared" si="79"/>
        <v>0</v>
      </c>
      <c r="EU24" s="131"/>
      <c r="EV24" s="131">
        <f t="shared" si="93"/>
        <v>0</v>
      </c>
      <c r="EW24" s="131">
        <f t="shared" si="53"/>
        <v>0</v>
      </c>
      <c r="EX24" s="131">
        <f t="shared" si="53"/>
        <v>0</v>
      </c>
      <c r="EY24" s="130">
        <v>8</v>
      </c>
      <c r="EZ24" s="131"/>
      <c r="FA24" s="131">
        <f t="shared" si="54"/>
        <v>0</v>
      </c>
      <c r="FB24" s="131"/>
      <c r="FC24" s="131">
        <f t="shared" si="55"/>
        <v>0</v>
      </c>
      <c r="FD24" s="131"/>
      <c r="FE24" s="131">
        <f t="shared" si="80"/>
        <v>0</v>
      </c>
      <c r="FF24" s="131"/>
      <c r="FG24" s="131">
        <f t="shared" si="94"/>
        <v>0</v>
      </c>
      <c r="FH24" s="131">
        <f t="shared" si="56"/>
        <v>0</v>
      </c>
      <c r="FI24" s="131">
        <f t="shared" si="56"/>
        <v>0</v>
      </c>
      <c r="FJ24" s="132">
        <v>8</v>
      </c>
      <c r="FK24" s="132">
        <v>0</v>
      </c>
      <c r="FL24" s="131">
        <f t="shared" si="57"/>
        <v>0</v>
      </c>
      <c r="FM24" s="132">
        <v>0</v>
      </c>
      <c r="FN24" s="131">
        <f t="shared" si="58"/>
        <v>0</v>
      </c>
      <c r="FO24" s="132">
        <v>0</v>
      </c>
      <c r="FP24" s="132">
        <v>0</v>
      </c>
      <c r="FQ24" s="132">
        <v>0</v>
      </c>
      <c r="FR24" s="131">
        <f t="shared" si="59"/>
        <v>0</v>
      </c>
      <c r="FS24" s="131">
        <f t="shared" si="60"/>
        <v>0</v>
      </c>
      <c r="FT24" s="131">
        <f t="shared" si="60"/>
        <v>0</v>
      </c>
      <c r="FU24" s="130">
        <v>8</v>
      </c>
      <c r="FV24" s="131"/>
      <c r="FW24" s="131">
        <f t="shared" si="61"/>
        <v>0</v>
      </c>
      <c r="FX24" s="131"/>
      <c r="FY24" s="131">
        <f t="shared" si="62"/>
        <v>0</v>
      </c>
      <c r="FZ24" s="131"/>
      <c r="GA24" s="131">
        <f t="shared" si="81"/>
        <v>0</v>
      </c>
      <c r="GB24" s="131"/>
      <c r="GC24" s="131">
        <f t="shared" si="95"/>
        <v>0</v>
      </c>
      <c r="GD24" s="131">
        <f t="shared" si="63"/>
        <v>0</v>
      </c>
      <c r="GE24" s="131">
        <f t="shared" si="63"/>
        <v>0</v>
      </c>
      <c r="GF24" s="130">
        <v>8</v>
      </c>
      <c r="GG24" s="131">
        <v>1</v>
      </c>
      <c r="GH24" s="131">
        <f t="shared" si="64"/>
        <v>10</v>
      </c>
      <c r="GI24" s="131"/>
      <c r="GJ24" s="131">
        <f t="shared" si="65"/>
        <v>0</v>
      </c>
      <c r="GK24" s="131"/>
      <c r="GL24" s="131">
        <f t="shared" si="82"/>
        <v>0</v>
      </c>
      <c r="GM24" s="131"/>
      <c r="GN24" s="131">
        <f t="shared" si="96"/>
        <v>0</v>
      </c>
      <c r="GO24" s="131">
        <f t="shared" si="66"/>
        <v>1</v>
      </c>
      <c r="GP24" s="131">
        <f t="shared" si="66"/>
        <v>10</v>
      </c>
      <c r="GQ24" s="130">
        <v>8</v>
      </c>
      <c r="GR24" s="131">
        <v>0</v>
      </c>
      <c r="GS24" s="131">
        <f t="shared" si="67"/>
        <v>0</v>
      </c>
      <c r="GT24" s="131"/>
      <c r="GU24" s="131">
        <f t="shared" si="68"/>
        <v>0</v>
      </c>
      <c r="GV24" s="131"/>
      <c r="GW24" s="131">
        <f t="shared" si="83"/>
        <v>0</v>
      </c>
      <c r="GX24" s="131">
        <v>0</v>
      </c>
      <c r="GY24" s="131">
        <f t="shared" si="97"/>
        <v>0</v>
      </c>
      <c r="GZ24" s="131">
        <f t="shared" si="69"/>
        <v>0</v>
      </c>
      <c r="HA24" s="131">
        <f t="shared" si="69"/>
        <v>0</v>
      </c>
    </row>
    <row r="25" spans="1:236" s="212" customFormat="1" x14ac:dyDescent="0.25">
      <c r="A25" s="130">
        <v>7</v>
      </c>
      <c r="B25" s="131">
        <f t="shared" si="0"/>
        <v>2</v>
      </c>
      <c r="C25" s="131">
        <f t="shared" si="1"/>
        <v>17.399999999999999</v>
      </c>
      <c r="D25" s="131">
        <f t="shared" si="2"/>
        <v>0</v>
      </c>
      <c r="E25" s="131">
        <f t="shared" si="3"/>
        <v>0</v>
      </c>
      <c r="F25" s="131">
        <f t="shared" si="4"/>
        <v>0</v>
      </c>
      <c r="G25" s="131">
        <f t="shared" si="5"/>
        <v>0</v>
      </c>
      <c r="H25" s="131">
        <f t="shared" si="6"/>
        <v>0</v>
      </c>
      <c r="I25" s="131">
        <f t="shared" si="7"/>
        <v>0</v>
      </c>
      <c r="J25" s="131">
        <f t="shared" si="8"/>
        <v>2</v>
      </c>
      <c r="K25" s="131">
        <f t="shared" si="9"/>
        <v>17.399999999999999</v>
      </c>
      <c r="L25" s="130">
        <v>7</v>
      </c>
      <c r="M25" s="131">
        <v>0</v>
      </c>
      <c r="N25" s="131">
        <f t="shared" si="10"/>
        <v>0</v>
      </c>
      <c r="O25" s="131"/>
      <c r="P25" s="131">
        <f t="shared" si="11"/>
        <v>0</v>
      </c>
      <c r="Q25" s="131"/>
      <c r="R25" s="131">
        <f t="shared" si="70"/>
        <v>0</v>
      </c>
      <c r="S25" s="131"/>
      <c r="T25" s="131">
        <f t="shared" si="85"/>
        <v>0</v>
      </c>
      <c r="U25" s="131">
        <f t="shared" si="12"/>
        <v>0</v>
      </c>
      <c r="V25" s="131">
        <f t="shared" si="12"/>
        <v>0</v>
      </c>
      <c r="W25" s="130">
        <v>7</v>
      </c>
      <c r="X25" s="131"/>
      <c r="Y25" s="131">
        <f t="shared" si="13"/>
        <v>0</v>
      </c>
      <c r="Z25" s="131"/>
      <c r="AA25" s="131">
        <f t="shared" si="14"/>
        <v>0</v>
      </c>
      <c r="AB25" s="131"/>
      <c r="AC25" s="131">
        <f t="shared" si="71"/>
        <v>0</v>
      </c>
      <c r="AD25" s="131"/>
      <c r="AE25" s="131">
        <f t="shared" si="86"/>
        <v>0</v>
      </c>
      <c r="AF25" s="131">
        <f t="shared" si="15"/>
        <v>0</v>
      </c>
      <c r="AG25" s="131">
        <f t="shared" si="15"/>
        <v>0</v>
      </c>
      <c r="AH25" s="130">
        <v>7</v>
      </c>
      <c r="AI25" s="131"/>
      <c r="AJ25" s="131">
        <f t="shared" si="16"/>
        <v>0</v>
      </c>
      <c r="AK25" s="131"/>
      <c r="AL25" s="131">
        <f t="shared" si="17"/>
        <v>0</v>
      </c>
      <c r="AM25" s="131"/>
      <c r="AN25" s="131">
        <f t="shared" si="72"/>
        <v>0</v>
      </c>
      <c r="AO25" s="131"/>
      <c r="AP25" s="131">
        <f t="shared" si="87"/>
        <v>0</v>
      </c>
      <c r="AQ25" s="131">
        <f t="shared" si="18"/>
        <v>0</v>
      </c>
      <c r="AR25" s="131">
        <f t="shared" si="18"/>
        <v>0</v>
      </c>
      <c r="AS25" s="130">
        <v>7</v>
      </c>
      <c r="AT25" s="131"/>
      <c r="AU25" s="132">
        <f t="shared" si="19"/>
        <v>0</v>
      </c>
      <c r="AV25" s="131"/>
      <c r="AW25" s="132">
        <f t="shared" si="20"/>
        <v>0</v>
      </c>
      <c r="AX25" s="131"/>
      <c r="AY25" s="131">
        <f t="shared" si="73"/>
        <v>0</v>
      </c>
      <c r="AZ25" s="131"/>
      <c r="BA25" s="131">
        <f t="shared" si="88"/>
        <v>0</v>
      </c>
      <c r="BB25" s="131">
        <f t="shared" si="21"/>
        <v>0</v>
      </c>
      <c r="BC25" s="131">
        <f t="shared" si="21"/>
        <v>0</v>
      </c>
      <c r="BD25" s="120">
        <v>7</v>
      </c>
      <c r="BE25" s="121"/>
      <c r="BF25" s="133">
        <f t="shared" si="22"/>
        <v>0</v>
      </c>
      <c r="BG25" s="134"/>
      <c r="BH25" s="133">
        <f t="shared" si="23"/>
        <v>0</v>
      </c>
      <c r="BI25" s="134"/>
      <c r="BJ25" s="133">
        <f t="shared" si="74"/>
        <v>0</v>
      </c>
      <c r="BK25" s="121"/>
      <c r="BL25" s="133">
        <f t="shared" si="89"/>
        <v>0</v>
      </c>
      <c r="BM25" s="134">
        <f t="shared" si="24"/>
        <v>0</v>
      </c>
      <c r="BN25" s="134">
        <f t="shared" si="24"/>
        <v>0</v>
      </c>
      <c r="BO25" s="130">
        <v>7</v>
      </c>
      <c r="BP25" s="131"/>
      <c r="BQ25" s="131">
        <f t="shared" si="25"/>
        <v>0</v>
      </c>
      <c r="BR25" s="131"/>
      <c r="BS25" s="131">
        <f t="shared" si="26"/>
        <v>0</v>
      </c>
      <c r="BT25" s="131"/>
      <c r="BU25" s="131">
        <f t="shared" si="75"/>
        <v>0</v>
      </c>
      <c r="BV25" s="131"/>
      <c r="BW25" s="131">
        <f t="shared" si="90"/>
        <v>0</v>
      </c>
      <c r="BX25" s="131">
        <f t="shared" si="27"/>
        <v>0</v>
      </c>
      <c r="BY25" s="131">
        <f t="shared" si="27"/>
        <v>0</v>
      </c>
      <c r="BZ25" s="130">
        <v>7</v>
      </c>
      <c r="CA25" s="131"/>
      <c r="CB25" s="131">
        <f t="shared" si="28"/>
        <v>0</v>
      </c>
      <c r="CC25" s="131"/>
      <c r="CD25" s="131">
        <f t="shared" si="29"/>
        <v>0</v>
      </c>
      <c r="CE25" s="131"/>
      <c r="CF25" s="131">
        <f t="shared" si="76"/>
        <v>0</v>
      </c>
      <c r="CG25" s="131"/>
      <c r="CH25" s="131">
        <f t="shared" si="91"/>
        <v>0</v>
      </c>
      <c r="CI25" s="131">
        <f t="shared" si="30"/>
        <v>0</v>
      </c>
      <c r="CJ25" s="131">
        <f t="shared" si="30"/>
        <v>0</v>
      </c>
      <c r="CK25" s="120">
        <v>7</v>
      </c>
      <c r="CL25" s="134"/>
      <c r="CM25" s="133">
        <f t="shared" si="31"/>
        <v>0</v>
      </c>
      <c r="CN25" s="134"/>
      <c r="CO25" s="133">
        <f t="shared" si="32"/>
        <v>0</v>
      </c>
      <c r="CP25" s="134"/>
      <c r="CQ25" s="133">
        <f t="shared" si="77"/>
        <v>0</v>
      </c>
      <c r="CR25" s="134"/>
      <c r="CS25" s="133">
        <f t="shared" si="33"/>
        <v>0</v>
      </c>
      <c r="CT25" s="134">
        <f t="shared" si="34"/>
        <v>0</v>
      </c>
      <c r="CU25" s="134">
        <f t="shared" si="34"/>
        <v>0</v>
      </c>
      <c r="CV25" s="135">
        <v>7</v>
      </c>
      <c r="CW25" s="132">
        <v>0</v>
      </c>
      <c r="CX25" s="132">
        <f t="shared" si="35"/>
        <v>0</v>
      </c>
      <c r="CY25" s="132"/>
      <c r="CZ25" s="132">
        <f t="shared" si="36"/>
        <v>0</v>
      </c>
      <c r="DA25" s="132"/>
      <c r="DB25" s="132">
        <f t="shared" si="37"/>
        <v>0</v>
      </c>
      <c r="DC25" s="132"/>
      <c r="DD25" s="132">
        <f t="shared" si="38"/>
        <v>0</v>
      </c>
      <c r="DE25" s="132">
        <f t="shared" si="39"/>
        <v>0</v>
      </c>
      <c r="DF25" s="132">
        <f t="shared" si="39"/>
        <v>0</v>
      </c>
      <c r="DG25" s="136">
        <v>7</v>
      </c>
      <c r="DH25" s="132"/>
      <c r="DI25" s="132">
        <f t="shared" si="40"/>
        <v>0</v>
      </c>
      <c r="DJ25" s="132"/>
      <c r="DK25" s="132">
        <f t="shared" si="41"/>
        <v>0</v>
      </c>
      <c r="DL25" s="132"/>
      <c r="DM25" s="132">
        <f t="shared" si="84"/>
        <v>0</v>
      </c>
      <c r="DN25" s="132"/>
      <c r="DO25" s="132">
        <f t="shared" si="98"/>
        <v>0</v>
      </c>
      <c r="DP25" s="137">
        <f t="shared" si="42"/>
        <v>0</v>
      </c>
      <c r="DQ25" s="138">
        <f t="shared" si="42"/>
        <v>0</v>
      </c>
      <c r="DR25" s="130">
        <v>7</v>
      </c>
      <c r="DS25" s="131"/>
      <c r="DT25" s="131">
        <f t="shared" si="43"/>
        <v>0</v>
      </c>
      <c r="DU25" s="131"/>
      <c r="DV25" s="131">
        <f t="shared" si="44"/>
        <v>0</v>
      </c>
      <c r="DW25" s="131"/>
      <c r="DX25" s="131">
        <f t="shared" si="45"/>
        <v>0</v>
      </c>
      <c r="DY25" s="131"/>
      <c r="DZ25" s="131">
        <f t="shared" si="46"/>
        <v>0</v>
      </c>
      <c r="EA25" s="131">
        <f t="shared" si="47"/>
        <v>0</v>
      </c>
      <c r="EB25" s="131">
        <f t="shared" si="47"/>
        <v>0</v>
      </c>
      <c r="EC25" s="123">
        <v>7</v>
      </c>
      <c r="ED25" s="139"/>
      <c r="EE25" s="140">
        <f t="shared" si="48"/>
        <v>0</v>
      </c>
      <c r="EF25" s="139"/>
      <c r="EG25" s="140">
        <f t="shared" si="49"/>
        <v>0</v>
      </c>
      <c r="EH25" s="139"/>
      <c r="EI25" s="140">
        <f t="shared" si="78"/>
        <v>0</v>
      </c>
      <c r="EJ25" s="139"/>
      <c r="EK25" s="140">
        <f t="shared" si="92"/>
        <v>0</v>
      </c>
      <c r="EL25" s="139">
        <f t="shared" si="50"/>
        <v>0</v>
      </c>
      <c r="EM25" s="139">
        <f t="shared" si="50"/>
        <v>0</v>
      </c>
      <c r="EN25" s="130">
        <v>7</v>
      </c>
      <c r="EO25" s="131">
        <v>1</v>
      </c>
      <c r="EP25" s="131">
        <f t="shared" si="51"/>
        <v>8.6999999999999993</v>
      </c>
      <c r="EQ25" s="131"/>
      <c r="ER25" s="131">
        <f t="shared" si="52"/>
        <v>0</v>
      </c>
      <c r="ES25" s="131"/>
      <c r="ET25" s="131">
        <f t="shared" si="79"/>
        <v>0</v>
      </c>
      <c r="EU25" s="131"/>
      <c r="EV25" s="131">
        <f t="shared" si="93"/>
        <v>0</v>
      </c>
      <c r="EW25" s="131">
        <f t="shared" si="53"/>
        <v>1</v>
      </c>
      <c r="EX25" s="131">
        <f t="shared" si="53"/>
        <v>8.6999999999999993</v>
      </c>
      <c r="EY25" s="130">
        <v>7</v>
      </c>
      <c r="EZ25" s="131"/>
      <c r="FA25" s="131">
        <f t="shared" si="54"/>
        <v>0</v>
      </c>
      <c r="FB25" s="131"/>
      <c r="FC25" s="131">
        <f t="shared" si="55"/>
        <v>0</v>
      </c>
      <c r="FD25" s="131"/>
      <c r="FE25" s="131">
        <f t="shared" si="80"/>
        <v>0</v>
      </c>
      <c r="FF25" s="131"/>
      <c r="FG25" s="131">
        <f t="shared" si="94"/>
        <v>0</v>
      </c>
      <c r="FH25" s="131">
        <f t="shared" si="56"/>
        <v>0</v>
      </c>
      <c r="FI25" s="131">
        <f t="shared" si="56"/>
        <v>0</v>
      </c>
      <c r="FJ25" s="132">
        <v>7</v>
      </c>
      <c r="FK25" s="132">
        <v>0</v>
      </c>
      <c r="FL25" s="131">
        <f t="shared" si="57"/>
        <v>0</v>
      </c>
      <c r="FM25" s="132">
        <v>0</v>
      </c>
      <c r="FN25" s="131">
        <f t="shared" si="58"/>
        <v>0</v>
      </c>
      <c r="FO25" s="132">
        <v>0</v>
      </c>
      <c r="FP25" s="132">
        <v>0</v>
      </c>
      <c r="FQ25" s="132">
        <v>0</v>
      </c>
      <c r="FR25" s="131">
        <f t="shared" si="59"/>
        <v>0</v>
      </c>
      <c r="FS25" s="131">
        <f t="shared" si="60"/>
        <v>0</v>
      </c>
      <c r="FT25" s="131">
        <f t="shared" si="60"/>
        <v>0</v>
      </c>
      <c r="FU25" s="130">
        <v>7</v>
      </c>
      <c r="FV25" s="131"/>
      <c r="FW25" s="131">
        <f t="shared" si="61"/>
        <v>0</v>
      </c>
      <c r="FX25" s="131"/>
      <c r="FY25" s="131">
        <f t="shared" si="62"/>
        <v>0</v>
      </c>
      <c r="FZ25" s="131"/>
      <c r="GA25" s="131">
        <f t="shared" si="81"/>
        <v>0</v>
      </c>
      <c r="GB25" s="131"/>
      <c r="GC25" s="131">
        <f t="shared" si="95"/>
        <v>0</v>
      </c>
      <c r="GD25" s="131">
        <f t="shared" si="63"/>
        <v>0</v>
      </c>
      <c r="GE25" s="131">
        <f t="shared" si="63"/>
        <v>0</v>
      </c>
      <c r="GF25" s="130">
        <v>7</v>
      </c>
      <c r="GG25" s="131">
        <v>1</v>
      </c>
      <c r="GH25" s="131">
        <f t="shared" si="64"/>
        <v>8.6999999999999993</v>
      </c>
      <c r="GI25" s="131"/>
      <c r="GJ25" s="131">
        <f t="shared" si="65"/>
        <v>0</v>
      </c>
      <c r="GK25" s="131"/>
      <c r="GL25" s="131">
        <f t="shared" si="82"/>
        <v>0</v>
      </c>
      <c r="GM25" s="131"/>
      <c r="GN25" s="131">
        <f t="shared" si="96"/>
        <v>0</v>
      </c>
      <c r="GO25" s="131">
        <f t="shared" si="66"/>
        <v>1</v>
      </c>
      <c r="GP25" s="131">
        <f t="shared" si="66"/>
        <v>8.6999999999999993</v>
      </c>
      <c r="GQ25" s="130">
        <v>7</v>
      </c>
      <c r="GR25" s="131">
        <v>0</v>
      </c>
      <c r="GS25" s="131">
        <f t="shared" si="67"/>
        <v>0</v>
      </c>
      <c r="GT25" s="131"/>
      <c r="GU25" s="131">
        <f t="shared" si="68"/>
        <v>0</v>
      </c>
      <c r="GV25" s="131"/>
      <c r="GW25" s="131">
        <f t="shared" si="83"/>
        <v>0</v>
      </c>
      <c r="GX25" s="131">
        <v>0</v>
      </c>
      <c r="GY25" s="131">
        <f t="shared" si="97"/>
        <v>0</v>
      </c>
      <c r="GZ25" s="131">
        <f t="shared" si="69"/>
        <v>0</v>
      </c>
      <c r="HA25" s="131">
        <f t="shared" si="69"/>
        <v>0</v>
      </c>
      <c r="HB25" s="213"/>
      <c r="HC25" s="213"/>
      <c r="HD25" s="213"/>
      <c r="HE25" s="213"/>
      <c r="HF25" s="213"/>
      <c r="HG25" s="213"/>
      <c r="HH25" s="213"/>
      <c r="HI25" s="213"/>
      <c r="HJ25" s="213"/>
      <c r="HK25" s="213"/>
      <c r="HL25" s="213"/>
      <c r="HM25" s="213"/>
      <c r="HN25" s="213"/>
      <c r="HO25" s="213"/>
      <c r="HP25" s="213"/>
      <c r="HQ25" s="213"/>
      <c r="HR25" s="213"/>
      <c r="HS25" s="213"/>
      <c r="HT25" s="213"/>
      <c r="HU25" s="213"/>
      <c r="HV25" s="213"/>
      <c r="HW25" s="213"/>
      <c r="HX25" s="213"/>
      <c r="HY25" s="213"/>
      <c r="HZ25" s="213"/>
      <c r="IA25" s="213"/>
      <c r="IB25" s="213"/>
    </row>
    <row r="26" spans="1:236" s="212" customFormat="1" x14ac:dyDescent="0.25">
      <c r="A26" s="130">
        <v>6</v>
      </c>
      <c r="B26" s="131">
        <f t="shared" si="0"/>
        <v>2</v>
      </c>
      <c r="C26" s="131">
        <f t="shared" si="1"/>
        <v>15</v>
      </c>
      <c r="D26" s="131">
        <f t="shared" si="2"/>
        <v>0</v>
      </c>
      <c r="E26" s="131">
        <f t="shared" si="3"/>
        <v>0</v>
      </c>
      <c r="F26" s="131">
        <f t="shared" si="4"/>
        <v>0</v>
      </c>
      <c r="G26" s="131">
        <f t="shared" si="5"/>
        <v>0</v>
      </c>
      <c r="H26" s="131">
        <f t="shared" si="6"/>
        <v>0</v>
      </c>
      <c r="I26" s="131">
        <f t="shared" si="7"/>
        <v>0</v>
      </c>
      <c r="J26" s="131">
        <f t="shared" si="8"/>
        <v>2</v>
      </c>
      <c r="K26" s="131">
        <f t="shared" si="9"/>
        <v>15</v>
      </c>
      <c r="L26" s="130">
        <v>6</v>
      </c>
      <c r="M26" s="131">
        <v>0</v>
      </c>
      <c r="N26" s="131">
        <f t="shared" si="10"/>
        <v>0</v>
      </c>
      <c r="O26" s="131"/>
      <c r="P26" s="131">
        <f t="shared" si="11"/>
        <v>0</v>
      </c>
      <c r="Q26" s="131"/>
      <c r="R26" s="131">
        <f t="shared" si="70"/>
        <v>0</v>
      </c>
      <c r="S26" s="131"/>
      <c r="T26" s="131">
        <f t="shared" si="85"/>
        <v>0</v>
      </c>
      <c r="U26" s="131">
        <f t="shared" si="12"/>
        <v>0</v>
      </c>
      <c r="V26" s="131">
        <f t="shared" si="12"/>
        <v>0</v>
      </c>
      <c r="W26" s="130">
        <v>6</v>
      </c>
      <c r="X26" s="131"/>
      <c r="Y26" s="131">
        <f t="shared" si="13"/>
        <v>0</v>
      </c>
      <c r="Z26" s="131"/>
      <c r="AA26" s="131">
        <f t="shared" si="14"/>
        <v>0</v>
      </c>
      <c r="AB26" s="131"/>
      <c r="AC26" s="131">
        <f t="shared" si="71"/>
        <v>0</v>
      </c>
      <c r="AD26" s="131"/>
      <c r="AE26" s="131">
        <f t="shared" si="86"/>
        <v>0</v>
      </c>
      <c r="AF26" s="131">
        <f t="shared" si="15"/>
        <v>0</v>
      </c>
      <c r="AG26" s="131">
        <f t="shared" si="15"/>
        <v>0</v>
      </c>
      <c r="AH26" s="130">
        <v>6</v>
      </c>
      <c r="AI26" s="131"/>
      <c r="AJ26" s="131">
        <f t="shared" si="16"/>
        <v>0</v>
      </c>
      <c r="AK26" s="131"/>
      <c r="AL26" s="131">
        <f t="shared" si="17"/>
        <v>0</v>
      </c>
      <c r="AM26" s="131"/>
      <c r="AN26" s="131">
        <f t="shared" si="72"/>
        <v>0</v>
      </c>
      <c r="AO26" s="131"/>
      <c r="AP26" s="131">
        <f t="shared" si="87"/>
        <v>0</v>
      </c>
      <c r="AQ26" s="131">
        <f t="shared" si="18"/>
        <v>0</v>
      </c>
      <c r="AR26" s="131">
        <f t="shared" si="18"/>
        <v>0</v>
      </c>
      <c r="AS26" s="130">
        <v>6</v>
      </c>
      <c r="AT26" s="131"/>
      <c r="AU26" s="132">
        <f t="shared" si="19"/>
        <v>0</v>
      </c>
      <c r="AV26" s="131"/>
      <c r="AW26" s="132">
        <f t="shared" si="20"/>
        <v>0</v>
      </c>
      <c r="AX26" s="131"/>
      <c r="AY26" s="131">
        <f t="shared" si="73"/>
        <v>0</v>
      </c>
      <c r="AZ26" s="131"/>
      <c r="BA26" s="131">
        <f t="shared" si="88"/>
        <v>0</v>
      </c>
      <c r="BB26" s="131">
        <f t="shared" si="21"/>
        <v>0</v>
      </c>
      <c r="BC26" s="131">
        <f t="shared" si="21"/>
        <v>0</v>
      </c>
      <c r="BD26" s="120">
        <v>6</v>
      </c>
      <c r="BE26" s="121"/>
      <c r="BF26" s="133">
        <f t="shared" si="22"/>
        <v>0</v>
      </c>
      <c r="BG26" s="134"/>
      <c r="BH26" s="133">
        <f t="shared" si="23"/>
        <v>0</v>
      </c>
      <c r="BI26" s="134"/>
      <c r="BJ26" s="133">
        <f t="shared" si="74"/>
        <v>0</v>
      </c>
      <c r="BK26" s="121"/>
      <c r="BL26" s="133">
        <f t="shared" si="89"/>
        <v>0</v>
      </c>
      <c r="BM26" s="134">
        <f t="shared" si="24"/>
        <v>0</v>
      </c>
      <c r="BN26" s="134">
        <f t="shared" si="24"/>
        <v>0</v>
      </c>
      <c r="BO26" s="130">
        <v>6</v>
      </c>
      <c r="BP26" s="131"/>
      <c r="BQ26" s="131">
        <f t="shared" si="25"/>
        <v>0</v>
      </c>
      <c r="BR26" s="131"/>
      <c r="BS26" s="131">
        <f t="shared" si="26"/>
        <v>0</v>
      </c>
      <c r="BT26" s="131"/>
      <c r="BU26" s="131">
        <f t="shared" si="75"/>
        <v>0</v>
      </c>
      <c r="BV26" s="131"/>
      <c r="BW26" s="131">
        <f t="shared" si="90"/>
        <v>0</v>
      </c>
      <c r="BX26" s="131">
        <f t="shared" si="27"/>
        <v>0</v>
      </c>
      <c r="BY26" s="131">
        <f t="shared" si="27"/>
        <v>0</v>
      </c>
      <c r="BZ26" s="130">
        <v>6</v>
      </c>
      <c r="CA26" s="131"/>
      <c r="CB26" s="131">
        <f t="shared" si="28"/>
        <v>0</v>
      </c>
      <c r="CC26" s="131"/>
      <c r="CD26" s="131">
        <f t="shared" si="29"/>
        <v>0</v>
      </c>
      <c r="CE26" s="131"/>
      <c r="CF26" s="131">
        <f t="shared" si="76"/>
        <v>0</v>
      </c>
      <c r="CG26" s="131"/>
      <c r="CH26" s="131">
        <f t="shared" si="91"/>
        <v>0</v>
      </c>
      <c r="CI26" s="131">
        <f t="shared" si="30"/>
        <v>0</v>
      </c>
      <c r="CJ26" s="131">
        <f t="shared" si="30"/>
        <v>0</v>
      </c>
      <c r="CK26" s="120">
        <v>6</v>
      </c>
      <c r="CL26" s="134"/>
      <c r="CM26" s="133">
        <f t="shared" si="31"/>
        <v>0</v>
      </c>
      <c r="CN26" s="134"/>
      <c r="CO26" s="133">
        <f t="shared" si="32"/>
        <v>0</v>
      </c>
      <c r="CP26" s="134"/>
      <c r="CQ26" s="133">
        <f t="shared" si="77"/>
        <v>0</v>
      </c>
      <c r="CR26" s="134"/>
      <c r="CS26" s="133">
        <f t="shared" si="33"/>
        <v>0</v>
      </c>
      <c r="CT26" s="134">
        <f t="shared" si="34"/>
        <v>0</v>
      </c>
      <c r="CU26" s="134">
        <f t="shared" si="34"/>
        <v>0</v>
      </c>
      <c r="CV26" s="135">
        <v>6</v>
      </c>
      <c r="CW26" s="132">
        <v>0</v>
      </c>
      <c r="CX26" s="132">
        <f t="shared" si="35"/>
        <v>0</v>
      </c>
      <c r="CY26" s="132"/>
      <c r="CZ26" s="132">
        <f t="shared" si="36"/>
        <v>0</v>
      </c>
      <c r="DA26" s="132"/>
      <c r="DB26" s="132">
        <f t="shared" si="37"/>
        <v>0</v>
      </c>
      <c r="DC26" s="132"/>
      <c r="DD26" s="132">
        <f t="shared" si="38"/>
        <v>0</v>
      </c>
      <c r="DE26" s="132">
        <f t="shared" si="39"/>
        <v>0</v>
      </c>
      <c r="DF26" s="132">
        <f t="shared" si="39"/>
        <v>0</v>
      </c>
      <c r="DG26" s="136">
        <v>6</v>
      </c>
      <c r="DH26" s="132"/>
      <c r="DI26" s="132">
        <f t="shared" si="40"/>
        <v>0</v>
      </c>
      <c r="DJ26" s="132"/>
      <c r="DK26" s="132">
        <f t="shared" si="41"/>
        <v>0</v>
      </c>
      <c r="DL26" s="132"/>
      <c r="DM26" s="132">
        <f t="shared" si="84"/>
        <v>0</v>
      </c>
      <c r="DN26" s="132"/>
      <c r="DO26" s="132">
        <f t="shared" si="98"/>
        <v>0</v>
      </c>
      <c r="DP26" s="137">
        <f t="shared" si="42"/>
        <v>0</v>
      </c>
      <c r="DQ26" s="138">
        <f t="shared" si="42"/>
        <v>0</v>
      </c>
      <c r="DR26" s="130">
        <v>6</v>
      </c>
      <c r="DS26" s="131"/>
      <c r="DT26" s="131">
        <f t="shared" si="43"/>
        <v>0</v>
      </c>
      <c r="DU26" s="131"/>
      <c r="DV26" s="131">
        <f t="shared" si="44"/>
        <v>0</v>
      </c>
      <c r="DW26" s="131"/>
      <c r="DX26" s="131">
        <f t="shared" si="45"/>
        <v>0</v>
      </c>
      <c r="DY26" s="131"/>
      <c r="DZ26" s="131">
        <f t="shared" si="46"/>
        <v>0</v>
      </c>
      <c r="EA26" s="131">
        <f t="shared" si="47"/>
        <v>0</v>
      </c>
      <c r="EB26" s="131">
        <f t="shared" si="47"/>
        <v>0</v>
      </c>
      <c r="EC26" s="123">
        <v>6</v>
      </c>
      <c r="ED26" s="139">
        <v>1</v>
      </c>
      <c r="EE26" s="140">
        <f t="shared" si="48"/>
        <v>7.5</v>
      </c>
      <c r="EF26" s="139"/>
      <c r="EG26" s="140">
        <f t="shared" si="49"/>
        <v>0</v>
      </c>
      <c r="EH26" s="139"/>
      <c r="EI26" s="140">
        <f t="shared" si="78"/>
        <v>0</v>
      </c>
      <c r="EJ26" s="139"/>
      <c r="EK26" s="140">
        <f t="shared" si="92"/>
        <v>0</v>
      </c>
      <c r="EL26" s="139">
        <f t="shared" si="50"/>
        <v>1</v>
      </c>
      <c r="EM26" s="139">
        <f t="shared" si="50"/>
        <v>7.5</v>
      </c>
      <c r="EN26" s="130">
        <v>6</v>
      </c>
      <c r="EO26" s="131"/>
      <c r="EP26" s="131">
        <f t="shared" si="51"/>
        <v>0</v>
      </c>
      <c r="EQ26" s="131"/>
      <c r="ER26" s="131">
        <f t="shared" si="52"/>
        <v>0</v>
      </c>
      <c r="ES26" s="131"/>
      <c r="ET26" s="131">
        <f t="shared" si="79"/>
        <v>0</v>
      </c>
      <c r="EU26" s="131"/>
      <c r="EV26" s="131">
        <f t="shared" si="93"/>
        <v>0</v>
      </c>
      <c r="EW26" s="131">
        <f t="shared" si="53"/>
        <v>0</v>
      </c>
      <c r="EX26" s="131">
        <f t="shared" si="53"/>
        <v>0</v>
      </c>
      <c r="EY26" s="130">
        <v>6</v>
      </c>
      <c r="EZ26" s="131"/>
      <c r="FA26" s="131">
        <f t="shared" si="54"/>
        <v>0</v>
      </c>
      <c r="FB26" s="131"/>
      <c r="FC26" s="131">
        <f t="shared" si="55"/>
        <v>0</v>
      </c>
      <c r="FD26" s="131"/>
      <c r="FE26" s="131">
        <f t="shared" si="80"/>
        <v>0</v>
      </c>
      <c r="FF26" s="131"/>
      <c r="FG26" s="131">
        <f t="shared" si="94"/>
        <v>0</v>
      </c>
      <c r="FH26" s="131">
        <f t="shared" si="56"/>
        <v>0</v>
      </c>
      <c r="FI26" s="131">
        <f t="shared" si="56"/>
        <v>0</v>
      </c>
      <c r="FJ26" s="132">
        <v>6</v>
      </c>
      <c r="FK26" s="132">
        <v>0</v>
      </c>
      <c r="FL26" s="131">
        <f t="shared" si="57"/>
        <v>0</v>
      </c>
      <c r="FM26" s="132">
        <v>0</v>
      </c>
      <c r="FN26" s="131">
        <f t="shared" si="58"/>
        <v>0</v>
      </c>
      <c r="FO26" s="132">
        <v>0</v>
      </c>
      <c r="FP26" s="132">
        <v>0</v>
      </c>
      <c r="FQ26" s="132">
        <v>0</v>
      </c>
      <c r="FR26" s="131">
        <f t="shared" si="59"/>
        <v>0</v>
      </c>
      <c r="FS26" s="131">
        <f t="shared" si="60"/>
        <v>0</v>
      </c>
      <c r="FT26" s="131">
        <f t="shared" si="60"/>
        <v>0</v>
      </c>
      <c r="FU26" s="130">
        <v>6</v>
      </c>
      <c r="FV26" s="131"/>
      <c r="FW26" s="131">
        <f t="shared" si="61"/>
        <v>0</v>
      </c>
      <c r="FX26" s="131"/>
      <c r="FY26" s="131">
        <f t="shared" si="62"/>
        <v>0</v>
      </c>
      <c r="FZ26" s="131"/>
      <c r="GA26" s="131">
        <f t="shared" si="81"/>
        <v>0</v>
      </c>
      <c r="GB26" s="131"/>
      <c r="GC26" s="131">
        <f t="shared" si="95"/>
        <v>0</v>
      </c>
      <c r="GD26" s="131">
        <f t="shared" si="63"/>
        <v>0</v>
      </c>
      <c r="GE26" s="131">
        <f t="shared" si="63"/>
        <v>0</v>
      </c>
      <c r="GF26" s="130">
        <v>6</v>
      </c>
      <c r="GG26" s="131">
        <v>1</v>
      </c>
      <c r="GH26" s="131">
        <f t="shared" si="64"/>
        <v>7.5</v>
      </c>
      <c r="GI26" s="131"/>
      <c r="GJ26" s="131">
        <f t="shared" si="65"/>
        <v>0</v>
      </c>
      <c r="GK26" s="131"/>
      <c r="GL26" s="131">
        <f t="shared" si="82"/>
        <v>0</v>
      </c>
      <c r="GM26" s="131"/>
      <c r="GN26" s="131">
        <f t="shared" si="96"/>
        <v>0</v>
      </c>
      <c r="GO26" s="131">
        <f t="shared" si="66"/>
        <v>1</v>
      </c>
      <c r="GP26" s="131">
        <f t="shared" si="66"/>
        <v>7.5</v>
      </c>
      <c r="GQ26" s="130">
        <v>6</v>
      </c>
      <c r="GR26" s="131">
        <v>0</v>
      </c>
      <c r="GS26" s="131">
        <f t="shared" si="67"/>
        <v>0</v>
      </c>
      <c r="GT26" s="131"/>
      <c r="GU26" s="131">
        <f t="shared" si="68"/>
        <v>0</v>
      </c>
      <c r="GV26" s="131"/>
      <c r="GW26" s="131">
        <f t="shared" si="83"/>
        <v>0</v>
      </c>
      <c r="GX26" s="131">
        <v>0</v>
      </c>
      <c r="GY26" s="131">
        <f t="shared" si="97"/>
        <v>0</v>
      </c>
      <c r="GZ26" s="131">
        <f t="shared" si="69"/>
        <v>0</v>
      </c>
      <c r="HA26" s="131">
        <f t="shared" si="69"/>
        <v>0</v>
      </c>
      <c r="HB26" s="213"/>
      <c r="HC26" s="213"/>
      <c r="HD26" s="213"/>
      <c r="HE26" s="213"/>
      <c r="HF26" s="213"/>
      <c r="HG26" s="213"/>
      <c r="HH26" s="213"/>
      <c r="HI26" s="213"/>
      <c r="HJ26" s="213"/>
      <c r="HK26" s="213"/>
      <c r="HL26" s="213"/>
      <c r="HM26" s="213"/>
      <c r="HN26" s="213"/>
      <c r="HO26" s="213"/>
      <c r="HP26" s="213"/>
      <c r="HQ26" s="213"/>
      <c r="HR26" s="213"/>
      <c r="HS26" s="213"/>
      <c r="HT26" s="213"/>
      <c r="HU26" s="213"/>
      <c r="HV26" s="213"/>
      <c r="HW26" s="213"/>
      <c r="HX26" s="213"/>
      <c r="HY26" s="213"/>
      <c r="HZ26" s="213"/>
      <c r="IA26" s="213"/>
      <c r="IB26" s="213"/>
    </row>
    <row r="27" spans="1:236" s="212" customFormat="1" x14ac:dyDescent="0.25">
      <c r="A27" s="130">
        <v>5</v>
      </c>
      <c r="B27" s="131">
        <f t="shared" si="0"/>
        <v>0</v>
      </c>
      <c r="C27" s="131">
        <f t="shared" si="1"/>
        <v>0</v>
      </c>
      <c r="D27" s="131">
        <f t="shared" si="2"/>
        <v>1</v>
      </c>
      <c r="E27" s="131">
        <f t="shared" si="3"/>
        <v>6.2</v>
      </c>
      <c r="F27" s="131">
        <f t="shared" si="4"/>
        <v>0</v>
      </c>
      <c r="G27" s="131">
        <f t="shared" si="5"/>
        <v>0</v>
      </c>
      <c r="H27" s="131">
        <f t="shared" si="6"/>
        <v>1</v>
      </c>
      <c r="I27" s="131">
        <f t="shared" si="7"/>
        <v>13</v>
      </c>
      <c r="J27" s="131">
        <f t="shared" si="8"/>
        <v>2</v>
      </c>
      <c r="K27" s="131">
        <f t="shared" si="9"/>
        <v>19.2</v>
      </c>
      <c r="L27" s="130">
        <v>5</v>
      </c>
      <c r="M27" s="131">
        <v>0</v>
      </c>
      <c r="N27" s="131">
        <f t="shared" si="10"/>
        <v>0</v>
      </c>
      <c r="O27" s="131"/>
      <c r="P27" s="131">
        <f t="shared" si="11"/>
        <v>0</v>
      </c>
      <c r="Q27" s="131"/>
      <c r="R27" s="131">
        <f t="shared" si="70"/>
        <v>0</v>
      </c>
      <c r="S27" s="131"/>
      <c r="T27" s="131">
        <f t="shared" si="85"/>
        <v>0</v>
      </c>
      <c r="U27" s="131">
        <f t="shared" si="12"/>
        <v>0</v>
      </c>
      <c r="V27" s="131">
        <f t="shared" si="12"/>
        <v>0</v>
      </c>
      <c r="W27" s="130">
        <v>5</v>
      </c>
      <c r="X27" s="131"/>
      <c r="Y27" s="131">
        <f t="shared" si="13"/>
        <v>0</v>
      </c>
      <c r="Z27" s="131"/>
      <c r="AA27" s="131">
        <f t="shared" si="14"/>
        <v>0</v>
      </c>
      <c r="AB27" s="131"/>
      <c r="AC27" s="131">
        <f t="shared" si="71"/>
        <v>0</v>
      </c>
      <c r="AD27" s="131"/>
      <c r="AE27" s="131">
        <f t="shared" si="86"/>
        <v>0</v>
      </c>
      <c r="AF27" s="131">
        <f t="shared" si="15"/>
        <v>0</v>
      </c>
      <c r="AG27" s="131">
        <f t="shared" si="15"/>
        <v>0</v>
      </c>
      <c r="AH27" s="130">
        <v>5</v>
      </c>
      <c r="AI27" s="131"/>
      <c r="AJ27" s="131">
        <f t="shared" si="16"/>
        <v>0</v>
      </c>
      <c r="AK27" s="131">
        <v>1</v>
      </c>
      <c r="AL27" s="131">
        <f t="shared" si="17"/>
        <v>6.2</v>
      </c>
      <c r="AM27" s="131"/>
      <c r="AN27" s="131">
        <f t="shared" si="72"/>
        <v>0</v>
      </c>
      <c r="AO27" s="131"/>
      <c r="AP27" s="131">
        <f t="shared" si="87"/>
        <v>0</v>
      </c>
      <c r="AQ27" s="131">
        <f t="shared" si="18"/>
        <v>1</v>
      </c>
      <c r="AR27" s="131">
        <f t="shared" si="18"/>
        <v>6.2</v>
      </c>
      <c r="AS27" s="130">
        <v>5</v>
      </c>
      <c r="AT27" s="131"/>
      <c r="AU27" s="132">
        <f t="shared" si="19"/>
        <v>0</v>
      </c>
      <c r="AV27" s="131"/>
      <c r="AW27" s="132">
        <f t="shared" si="20"/>
        <v>0</v>
      </c>
      <c r="AX27" s="131"/>
      <c r="AY27" s="131">
        <f t="shared" si="73"/>
        <v>0</v>
      </c>
      <c r="AZ27" s="131"/>
      <c r="BA27" s="131">
        <f t="shared" si="88"/>
        <v>0</v>
      </c>
      <c r="BB27" s="131">
        <f t="shared" si="21"/>
        <v>0</v>
      </c>
      <c r="BC27" s="131">
        <f t="shared" si="21"/>
        <v>0</v>
      </c>
      <c r="BD27" s="120">
        <v>5</v>
      </c>
      <c r="BE27" s="121"/>
      <c r="BF27" s="133">
        <f t="shared" si="22"/>
        <v>0</v>
      </c>
      <c r="BG27" s="134"/>
      <c r="BH27" s="133">
        <f t="shared" si="23"/>
        <v>0</v>
      </c>
      <c r="BI27" s="134"/>
      <c r="BJ27" s="133">
        <f t="shared" si="74"/>
        <v>0</v>
      </c>
      <c r="BK27" s="121">
        <v>1</v>
      </c>
      <c r="BL27" s="133">
        <f t="shared" si="89"/>
        <v>13</v>
      </c>
      <c r="BM27" s="134">
        <f t="shared" si="24"/>
        <v>1</v>
      </c>
      <c r="BN27" s="134">
        <f t="shared" si="24"/>
        <v>13</v>
      </c>
      <c r="BO27" s="130">
        <v>5</v>
      </c>
      <c r="BP27" s="131"/>
      <c r="BQ27" s="131">
        <f t="shared" si="25"/>
        <v>0</v>
      </c>
      <c r="BR27" s="131"/>
      <c r="BS27" s="131">
        <f t="shared" si="26"/>
        <v>0</v>
      </c>
      <c r="BT27" s="131"/>
      <c r="BU27" s="131">
        <f t="shared" si="75"/>
        <v>0</v>
      </c>
      <c r="BV27" s="131"/>
      <c r="BW27" s="131">
        <f t="shared" si="90"/>
        <v>0</v>
      </c>
      <c r="BX27" s="131">
        <f t="shared" si="27"/>
        <v>0</v>
      </c>
      <c r="BY27" s="131">
        <f t="shared" si="27"/>
        <v>0</v>
      </c>
      <c r="BZ27" s="130">
        <v>5</v>
      </c>
      <c r="CA27" s="131"/>
      <c r="CB27" s="131">
        <f t="shared" si="28"/>
        <v>0</v>
      </c>
      <c r="CC27" s="131"/>
      <c r="CD27" s="131">
        <f t="shared" si="29"/>
        <v>0</v>
      </c>
      <c r="CE27" s="131"/>
      <c r="CF27" s="131">
        <f t="shared" si="76"/>
        <v>0</v>
      </c>
      <c r="CG27" s="131"/>
      <c r="CH27" s="131">
        <f t="shared" si="91"/>
        <v>0</v>
      </c>
      <c r="CI27" s="131">
        <f t="shared" si="30"/>
        <v>0</v>
      </c>
      <c r="CJ27" s="131">
        <f t="shared" si="30"/>
        <v>0</v>
      </c>
      <c r="CK27" s="120">
        <v>5</v>
      </c>
      <c r="CL27" s="134"/>
      <c r="CM27" s="133">
        <f t="shared" si="31"/>
        <v>0</v>
      </c>
      <c r="CN27" s="134"/>
      <c r="CO27" s="133">
        <f t="shared" si="32"/>
        <v>0</v>
      </c>
      <c r="CP27" s="134"/>
      <c r="CQ27" s="133">
        <f t="shared" si="77"/>
        <v>0</v>
      </c>
      <c r="CR27" s="134"/>
      <c r="CS27" s="133">
        <f t="shared" si="33"/>
        <v>0</v>
      </c>
      <c r="CT27" s="134">
        <f t="shared" si="34"/>
        <v>0</v>
      </c>
      <c r="CU27" s="134">
        <f t="shared" si="34"/>
        <v>0</v>
      </c>
      <c r="CV27" s="135">
        <v>5</v>
      </c>
      <c r="CW27" s="132">
        <v>0</v>
      </c>
      <c r="CX27" s="132">
        <f t="shared" si="35"/>
        <v>0</v>
      </c>
      <c r="CY27" s="132"/>
      <c r="CZ27" s="132">
        <f t="shared" si="36"/>
        <v>0</v>
      </c>
      <c r="DA27" s="132"/>
      <c r="DB27" s="132">
        <f t="shared" si="37"/>
        <v>0</v>
      </c>
      <c r="DC27" s="132"/>
      <c r="DD27" s="132">
        <f t="shared" si="38"/>
        <v>0</v>
      </c>
      <c r="DE27" s="132">
        <f t="shared" si="39"/>
        <v>0</v>
      </c>
      <c r="DF27" s="132">
        <f t="shared" si="39"/>
        <v>0</v>
      </c>
      <c r="DG27" s="136">
        <v>5</v>
      </c>
      <c r="DH27" s="132"/>
      <c r="DI27" s="132">
        <f t="shared" si="40"/>
        <v>0</v>
      </c>
      <c r="DJ27" s="132"/>
      <c r="DK27" s="132">
        <f t="shared" si="41"/>
        <v>0</v>
      </c>
      <c r="DL27" s="132"/>
      <c r="DM27" s="132">
        <f t="shared" si="84"/>
        <v>0</v>
      </c>
      <c r="DN27" s="132"/>
      <c r="DO27" s="132">
        <f t="shared" si="98"/>
        <v>0</v>
      </c>
      <c r="DP27" s="137">
        <f t="shared" si="42"/>
        <v>0</v>
      </c>
      <c r="DQ27" s="138">
        <f t="shared" si="42"/>
        <v>0</v>
      </c>
      <c r="DR27" s="130">
        <v>5</v>
      </c>
      <c r="DS27" s="131"/>
      <c r="DT27" s="131">
        <f t="shared" si="43"/>
        <v>0</v>
      </c>
      <c r="DU27" s="131"/>
      <c r="DV27" s="131">
        <f t="shared" si="44"/>
        <v>0</v>
      </c>
      <c r="DW27" s="131"/>
      <c r="DX27" s="131">
        <f t="shared" si="45"/>
        <v>0</v>
      </c>
      <c r="DY27" s="131"/>
      <c r="DZ27" s="131">
        <f t="shared" si="46"/>
        <v>0</v>
      </c>
      <c r="EA27" s="131">
        <f t="shared" si="47"/>
        <v>0</v>
      </c>
      <c r="EB27" s="131">
        <f t="shared" si="47"/>
        <v>0</v>
      </c>
      <c r="EC27" s="123">
        <v>5</v>
      </c>
      <c r="ED27" s="139"/>
      <c r="EE27" s="140">
        <f t="shared" si="48"/>
        <v>0</v>
      </c>
      <c r="EF27" s="139"/>
      <c r="EG27" s="140">
        <f t="shared" si="49"/>
        <v>0</v>
      </c>
      <c r="EH27" s="139"/>
      <c r="EI27" s="140">
        <f t="shared" si="78"/>
        <v>0</v>
      </c>
      <c r="EJ27" s="139"/>
      <c r="EK27" s="140">
        <f t="shared" si="92"/>
        <v>0</v>
      </c>
      <c r="EL27" s="139">
        <f t="shared" si="50"/>
        <v>0</v>
      </c>
      <c r="EM27" s="139">
        <f t="shared" si="50"/>
        <v>0</v>
      </c>
      <c r="EN27" s="130">
        <v>5</v>
      </c>
      <c r="EO27" s="131"/>
      <c r="EP27" s="131">
        <f t="shared" si="51"/>
        <v>0</v>
      </c>
      <c r="EQ27" s="131"/>
      <c r="ER27" s="131">
        <f t="shared" si="52"/>
        <v>0</v>
      </c>
      <c r="ES27" s="131"/>
      <c r="ET27" s="131">
        <f t="shared" si="79"/>
        <v>0</v>
      </c>
      <c r="EU27" s="131"/>
      <c r="EV27" s="131">
        <f t="shared" si="93"/>
        <v>0</v>
      </c>
      <c r="EW27" s="131">
        <f t="shared" si="53"/>
        <v>0</v>
      </c>
      <c r="EX27" s="131">
        <f t="shared" si="53"/>
        <v>0</v>
      </c>
      <c r="EY27" s="130">
        <v>5</v>
      </c>
      <c r="EZ27" s="131"/>
      <c r="FA27" s="131">
        <f t="shared" si="54"/>
        <v>0</v>
      </c>
      <c r="FB27" s="131"/>
      <c r="FC27" s="131">
        <f t="shared" si="55"/>
        <v>0</v>
      </c>
      <c r="FD27" s="131"/>
      <c r="FE27" s="131">
        <f t="shared" si="80"/>
        <v>0</v>
      </c>
      <c r="FF27" s="131"/>
      <c r="FG27" s="131">
        <f t="shared" si="94"/>
        <v>0</v>
      </c>
      <c r="FH27" s="131">
        <f t="shared" si="56"/>
        <v>0</v>
      </c>
      <c r="FI27" s="131">
        <f t="shared" si="56"/>
        <v>0</v>
      </c>
      <c r="FJ27" s="132">
        <v>5</v>
      </c>
      <c r="FK27" s="132">
        <v>0</v>
      </c>
      <c r="FL27" s="131">
        <f t="shared" si="57"/>
        <v>0</v>
      </c>
      <c r="FM27" s="132">
        <v>0</v>
      </c>
      <c r="FN27" s="131">
        <f t="shared" si="58"/>
        <v>0</v>
      </c>
      <c r="FO27" s="132">
        <v>0</v>
      </c>
      <c r="FP27" s="132">
        <v>0</v>
      </c>
      <c r="FQ27" s="132">
        <v>0</v>
      </c>
      <c r="FR27" s="131">
        <f t="shared" si="59"/>
        <v>0</v>
      </c>
      <c r="FS27" s="131">
        <f t="shared" si="60"/>
        <v>0</v>
      </c>
      <c r="FT27" s="131">
        <f t="shared" si="60"/>
        <v>0</v>
      </c>
      <c r="FU27" s="130">
        <v>5</v>
      </c>
      <c r="FV27" s="131"/>
      <c r="FW27" s="131">
        <f t="shared" si="61"/>
        <v>0</v>
      </c>
      <c r="FX27" s="131"/>
      <c r="FY27" s="131">
        <f t="shared" si="62"/>
        <v>0</v>
      </c>
      <c r="FZ27" s="131"/>
      <c r="GA27" s="131">
        <f t="shared" si="81"/>
        <v>0</v>
      </c>
      <c r="GB27" s="131"/>
      <c r="GC27" s="131">
        <f t="shared" si="95"/>
        <v>0</v>
      </c>
      <c r="GD27" s="131">
        <f t="shared" si="63"/>
        <v>0</v>
      </c>
      <c r="GE27" s="131">
        <f t="shared" si="63"/>
        <v>0</v>
      </c>
      <c r="GF27" s="130">
        <v>5</v>
      </c>
      <c r="GG27" s="131">
        <v>0</v>
      </c>
      <c r="GH27" s="131">
        <f t="shared" si="64"/>
        <v>0</v>
      </c>
      <c r="GI27" s="131"/>
      <c r="GJ27" s="131">
        <f t="shared" si="65"/>
        <v>0</v>
      </c>
      <c r="GK27" s="131"/>
      <c r="GL27" s="131">
        <f t="shared" si="82"/>
        <v>0</v>
      </c>
      <c r="GM27" s="131"/>
      <c r="GN27" s="131">
        <f t="shared" si="96"/>
        <v>0</v>
      </c>
      <c r="GO27" s="131">
        <f t="shared" si="66"/>
        <v>0</v>
      </c>
      <c r="GP27" s="131">
        <f t="shared" si="66"/>
        <v>0</v>
      </c>
      <c r="GQ27" s="130">
        <v>5</v>
      </c>
      <c r="GR27" s="131">
        <v>0</v>
      </c>
      <c r="GS27" s="131">
        <f t="shared" si="67"/>
        <v>0</v>
      </c>
      <c r="GT27" s="131"/>
      <c r="GU27" s="131">
        <f t="shared" si="68"/>
        <v>0</v>
      </c>
      <c r="GV27" s="131"/>
      <c r="GW27" s="131">
        <f t="shared" si="83"/>
        <v>0</v>
      </c>
      <c r="GX27" s="131">
        <v>0</v>
      </c>
      <c r="GY27" s="131">
        <f t="shared" si="97"/>
        <v>0</v>
      </c>
      <c r="GZ27" s="131">
        <f t="shared" si="69"/>
        <v>0</v>
      </c>
      <c r="HA27" s="131">
        <f t="shared" si="69"/>
        <v>0</v>
      </c>
      <c r="HB27" s="213"/>
      <c r="HC27" s="213"/>
      <c r="HD27" s="213"/>
      <c r="HE27" s="213"/>
      <c r="HF27" s="213"/>
      <c r="HG27" s="213"/>
      <c r="HH27" s="213"/>
      <c r="HI27" s="213"/>
      <c r="HJ27" s="213"/>
      <c r="HK27" s="213"/>
      <c r="HL27" s="213"/>
      <c r="HM27" s="213"/>
      <c r="HN27" s="213"/>
      <c r="HO27" s="213"/>
      <c r="HP27" s="213"/>
      <c r="HQ27" s="213"/>
      <c r="HR27" s="213"/>
      <c r="HS27" s="213"/>
      <c r="HT27" s="213"/>
      <c r="HU27" s="213"/>
      <c r="HV27" s="213"/>
      <c r="HW27" s="213"/>
      <c r="HX27" s="213"/>
      <c r="HY27" s="213"/>
      <c r="HZ27" s="213"/>
      <c r="IA27" s="213"/>
      <c r="IB27" s="213"/>
    </row>
    <row r="28" spans="1:236" s="212" customFormat="1" x14ac:dyDescent="0.25">
      <c r="A28" s="130">
        <v>4</v>
      </c>
      <c r="B28" s="131">
        <f t="shared" si="0"/>
        <v>0</v>
      </c>
      <c r="C28" s="131">
        <f t="shared" si="1"/>
        <v>0</v>
      </c>
      <c r="D28" s="131">
        <f t="shared" si="2"/>
        <v>1</v>
      </c>
      <c r="E28" s="131">
        <f t="shared" si="3"/>
        <v>5</v>
      </c>
      <c r="F28" s="131">
        <f t="shared" si="4"/>
        <v>0</v>
      </c>
      <c r="G28" s="131">
        <f t="shared" si="5"/>
        <v>0</v>
      </c>
      <c r="H28" s="131">
        <f t="shared" si="6"/>
        <v>0</v>
      </c>
      <c r="I28" s="131">
        <f t="shared" si="7"/>
        <v>0</v>
      </c>
      <c r="J28" s="131">
        <f t="shared" si="8"/>
        <v>1</v>
      </c>
      <c r="K28" s="131">
        <f t="shared" si="9"/>
        <v>5</v>
      </c>
      <c r="L28" s="130">
        <v>4</v>
      </c>
      <c r="M28" s="131">
        <v>0</v>
      </c>
      <c r="N28" s="131">
        <f t="shared" si="10"/>
        <v>0</v>
      </c>
      <c r="O28" s="131"/>
      <c r="P28" s="131">
        <f t="shared" si="11"/>
        <v>0</v>
      </c>
      <c r="Q28" s="131"/>
      <c r="R28" s="131">
        <f t="shared" si="70"/>
        <v>0</v>
      </c>
      <c r="S28" s="131"/>
      <c r="T28" s="131">
        <f t="shared" si="85"/>
        <v>0</v>
      </c>
      <c r="U28" s="131">
        <f t="shared" si="12"/>
        <v>0</v>
      </c>
      <c r="V28" s="131">
        <f t="shared" si="12"/>
        <v>0</v>
      </c>
      <c r="W28" s="130">
        <v>4</v>
      </c>
      <c r="X28" s="131"/>
      <c r="Y28" s="131">
        <f t="shared" si="13"/>
        <v>0</v>
      </c>
      <c r="Z28" s="131"/>
      <c r="AA28" s="131">
        <f t="shared" si="14"/>
        <v>0</v>
      </c>
      <c r="AB28" s="131"/>
      <c r="AC28" s="131">
        <f t="shared" si="71"/>
        <v>0</v>
      </c>
      <c r="AD28" s="131"/>
      <c r="AE28" s="131">
        <f t="shared" si="86"/>
        <v>0</v>
      </c>
      <c r="AF28" s="131">
        <f t="shared" si="15"/>
        <v>0</v>
      </c>
      <c r="AG28" s="131">
        <f t="shared" si="15"/>
        <v>0</v>
      </c>
      <c r="AH28" s="130">
        <v>4</v>
      </c>
      <c r="AI28" s="131"/>
      <c r="AJ28" s="131">
        <f t="shared" si="16"/>
        <v>0</v>
      </c>
      <c r="AK28" s="131">
        <v>1</v>
      </c>
      <c r="AL28" s="131">
        <f t="shared" si="17"/>
        <v>5</v>
      </c>
      <c r="AM28" s="131"/>
      <c r="AN28" s="131">
        <f t="shared" si="72"/>
        <v>0</v>
      </c>
      <c r="AO28" s="131"/>
      <c r="AP28" s="131">
        <f t="shared" si="87"/>
        <v>0</v>
      </c>
      <c r="AQ28" s="131">
        <f t="shared" si="18"/>
        <v>1</v>
      </c>
      <c r="AR28" s="131">
        <f t="shared" si="18"/>
        <v>5</v>
      </c>
      <c r="AS28" s="130">
        <v>4</v>
      </c>
      <c r="AT28" s="131"/>
      <c r="AU28" s="132">
        <f t="shared" si="19"/>
        <v>0</v>
      </c>
      <c r="AV28" s="131"/>
      <c r="AW28" s="132">
        <f t="shared" si="20"/>
        <v>0</v>
      </c>
      <c r="AX28" s="131"/>
      <c r="AY28" s="131">
        <f t="shared" si="73"/>
        <v>0</v>
      </c>
      <c r="AZ28" s="131"/>
      <c r="BA28" s="131">
        <f t="shared" si="88"/>
        <v>0</v>
      </c>
      <c r="BB28" s="131">
        <f t="shared" si="21"/>
        <v>0</v>
      </c>
      <c r="BC28" s="131">
        <f t="shared" si="21"/>
        <v>0</v>
      </c>
      <c r="BD28" s="120">
        <v>4</v>
      </c>
      <c r="BE28" s="121"/>
      <c r="BF28" s="133">
        <f t="shared" si="22"/>
        <v>0</v>
      </c>
      <c r="BG28" s="134"/>
      <c r="BH28" s="133">
        <f t="shared" si="23"/>
        <v>0</v>
      </c>
      <c r="BI28" s="134"/>
      <c r="BJ28" s="133">
        <f t="shared" si="74"/>
        <v>0</v>
      </c>
      <c r="BK28" s="121"/>
      <c r="BL28" s="133">
        <f t="shared" si="89"/>
        <v>0</v>
      </c>
      <c r="BM28" s="134">
        <f t="shared" si="24"/>
        <v>0</v>
      </c>
      <c r="BN28" s="134">
        <f t="shared" si="24"/>
        <v>0</v>
      </c>
      <c r="BO28" s="130">
        <v>4</v>
      </c>
      <c r="BP28" s="131"/>
      <c r="BQ28" s="131">
        <f t="shared" si="25"/>
        <v>0</v>
      </c>
      <c r="BR28" s="131"/>
      <c r="BS28" s="131">
        <f t="shared" si="26"/>
        <v>0</v>
      </c>
      <c r="BT28" s="131"/>
      <c r="BU28" s="131">
        <f t="shared" si="75"/>
        <v>0</v>
      </c>
      <c r="BV28" s="131"/>
      <c r="BW28" s="131">
        <f t="shared" si="90"/>
        <v>0</v>
      </c>
      <c r="BX28" s="131">
        <f t="shared" si="27"/>
        <v>0</v>
      </c>
      <c r="BY28" s="131">
        <f t="shared" si="27"/>
        <v>0</v>
      </c>
      <c r="BZ28" s="130">
        <v>4</v>
      </c>
      <c r="CA28" s="131"/>
      <c r="CB28" s="131">
        <f t="shared" si="28"/>
        <v>0</v>
      </c>
      <c r="CC28" s="131"/>
      <c r="CD28" s="131">
        <f t="shared" si="29"/>
        <v>0</v>
      </c>
      <c r="CE28" s="131"/>
      <c r="CF28" s="131">
        <f t="shared" si="76"/>
        <v>0</v>
      </c>
      <c r="CG28" s="131"/>
      <c r="CH28" s="131">
        <f t="shared" si="91"/>
        <v>0</v>
      </c>
      <c r="CI28" s="131">
        <f t="shared" si="30"/>
        <v>0</v>
      </c>
      <c r="CJ28" s="131">
        <f t="shared" si="30"/>
        <v>0</v>
      </c>
      <c r="CK28" s="120">
        <v>4</v>
      </c>
      <c r="CL28" s="134"/>
      <c r="CM28" s="133">
        <f t="shared" si="31"/>
        <v>0</v>
      </c>
      <c r="CN28" s="134"/>
      <c r="CO28" s="133">
        <f t="shared" si="32"/>
        <v>0</v>
      </c>
      <c r="CP28" s="134"/>
      <c r="CQ28" s="133">
        <f t="shared" si="77"/>
        <v>0</v>
      </c>
      <c r="CR28" s="134"/>
      <c r="CS28" s="133">
        <f t="shared" si="33"/>
        <v>0</v>
      </c>
      <c r="CT28" s="134">
        <f t="shared" si="34"/>
        <v>0</v>
      </c>
      <c r="CU28" s="134">
        <f t="shared" si="34"/>
        <v>0</v>
      </c>
      <c r="CV28" s="135">
        <v>4</v>
      </c>
      <c r="CW28" s="132">
        <v>0</v>
      </c>
      <c r="CX28" s="132">
        <f t="shared" si="35"/>
        <v>0</v>
      </c>
      <c r="CY28" s="132"/>
      <c r="CZ28" s="132">
        <f t="shared" si="36"/>
        <v>0</v>
      </c>
      <c r="DA28" s="132"/>
      <c r="DB28" s="132">
        <f t="shared" si="37"/>
        <v>0</v>
      </c>
      <c r="DC28" s="132"/>
      <c r="DD28" s="132">
        <f t="shared" si="38"/>
        <v>0</v>
      </c>
      <c r="DE28" s="132">
        <f t="shared" si="39"/>
        <v>0</v>
      </c>
      <c r="DF28" s="132">
        <f t="shared" si="39"/>
        <v>0</v>
      </c>
      <c r="DG28" s="136">
        <v>4</v>
      </c>
      <c r="DH28" s="132"/>
      <c r="DI28" s="132">
        <f t="shared" si="40"/>
        <v>0</v>
      </c>
      <c r="DJ28" s="132"/>
      <c r="DK28" s="132">
        <f t="shared" si="41"/>
        <v>0</v>
      </c>
      <c r="DL28" s="132"/>
      <c r="DM28" s="132">
        <f t="shared" si="84"/>
        <v>0</v>
      </c>
      <c r="DN28" s="132"/>
      <c r="DO28" s="132">
        <f t="shared" si="98"/>
        <v>0</v>
      </c>
      <c r="DP28" s="137">
        <f t="shared" si="42"/>
        <v>0</v>
      </c>
      <c r="DQ28" s="138">
        <f t="shared" si="42"/>
        <v>0</v>
      </c>
      <c r="DR28" s="130">
        <v>4</v>
      </c>
      <c r="DS28" s="131"/>
      <c r="DT28" s="131">
        <f t="shared" si="43"/>
        <v>0</v>
      </c>
      <c r="DU28" s="131"/>
      <c r="DV28" s="131">
        <f t="shared" si="44"/>
        <v>0</v>
      </c>
      <c r="DW28" s="131"/>
      <c r="DX28" s="131">
        <f t="shared" si="45"/>
        <v>0</v>
      </c>
      <c r="DY28" s="131"/>
      <c r="DZ28" s="131">
        <f t="shared" si="46"/>
        <v>0</v>
      </c>
      <c r="EA28" s="131">
        <f t="shared" si="47"/>
        <v>0</v>
      </c>
      <c r="EB28" s="131">
        <f t="shared" si="47"/>
        <v>0</v>
      </c>
      <c r="EC28" s="123">
        <v>4</v>
      </c>
      <c r="ED28" s="139"/>
      <c r="EE28" s="140">
        <f t="shared" si="48"/>
        <v>0</v>
      </c>
      <c r="EF28" s="139"/>
      <c r="EG28" s="140">
        <f t="shared" si="49"/>
        <v>0</v>
      </c>
      <c r="EH28" s="139"/>
      <c r="EI28" s="140">
        <f t="shared" si="78"/>
        <v>0</v>
      </c>
      <c r="EJ28" s="139"/>
      <c r="EK28" s="140">
        <f t="shared" si="92"/>
        <v>0</v>
      </c>
      <c r="EL28" s="139">
        <f t="shared" si="50"/>
        <v>0</v>
      </c>
      <c r="EM28" s="139">
        <f t="shared" si="50"/>
        <v>0</v>
      </c>
      <c r="EN28" s="130">
        <v>4</v>
      </c>
      <c r="EO28" s="131"/>
      <c r="EP28" s="131">
        <f t="shared" si="51"/>
        <v>0</v>
      </c>
      <c r="EQ28" s="131"/>
      <c r="ER28" s="131">
        <f t="shared" si="52"/>
        <v>0</v>
      </c>
      <c r="ES28" s="131"/>
      <c r="ET28" s="131">
        <f t="shared" si="79"/>
        <v>0</v>
      </c>
      <c r="EU28" s="131"/>
      <c r="EV28" s="131">
        <f t="shared" si="93"/>
        <v>0</v>
      </c>
      <c r="EW28" s="131">
        <f t="shared" si="53"/>
        <v>0</v>
      </c>
      <c r="EX28" s="131">
        <f t="shared" si="53"/>
        <v>0</v>
      </c>
      <c r="EY28" s="130">
        <v>4</v>
      </c>
      <c r="EZ28" s="131"/>
      <c r="FA28" s="131">
        <f t="shared" si="54"/>
        <v>0</v>
      </c>
      <c r="FB28" s="131"/>
      <c r="FC28" s="131">
        <f t="shared" si="55"/>
        <v>0</v>
      </c>
      <c r="FD28" s="131"/>
      <c r="FE28" s="131">
        <f t="shared" si="80"/>
        <v>0</v>
      </c>
      <c r="FF28" s="131"/>
      <c r="FG28" s="131">
        <f t="shared" si="94"/>
        <v>0</v>
      </c>
      <c r="FH28" s="131">
        <f t="shared" si="56"/>
        <v>0</v>
      </c>
      <c r="FI28" s="131">
        <f t="shared" si="56"/>
        <v>0</v>
      </c>
      <c r="FJ28" s="132">
        <v>4</v>
      </c>
      <c r="FK28" s="132">
        <v>0</v>
      </c>
      <c r="FL28" s="131">
        <f t="shared" si="57"/>
        <v>0</v>
      </c>
      <c r="FM28" s="132">
        <v>0</v>
      </c>
      <c r="FN28" s="131">
        <f t="shared" si="58"/>
        <v>0</v>
      </c>
      <c r="FO28" s="132">
        <v>0</v>
      </c>
      <c r="FP28" s="132">
        <v>0</v>
      </c>
      <c r="FQ28" s="132">
        <v>0</v>
      </c>
      <c r="FR28" s="131">
        <f t="shared" si="59"/>
        <v>0</v>
      </c>
      <c r="FS28" s="131">
        <f t="shared" si="60"/>
        <v>0</v>
      </c>
      <c r="FT28" s="131">
        <f t="shared" si="60"/>
        <v>0</v>
      </c>
      <c r="FU28" s="130">
        <v>4</v>
      </c>
      <c r="FV28" s="131"/>
      <c r="FW28" s="131">
        <f t="shared" si="61"/>
        <v>0</v>
      </c>
      <c r="FX28" s="131"/>
      <c r="FY28" s="131">
        <f t="shared" si="62"/>
        <v>0</v>
      </c>
      <c r="FZ28" s="131"/>
      <c r="GA28" s="131">
        <f t="shared" si="81"/>
        <v>0</v>
      </c>
      <c r="GB28" s="131"/>
      <c r="GC28" s="131">
        <f t="shared" si="95"/>
        <v>0</v>
      </c>
      <c r="GD28" s="131">
        <f t="shared" si="63"/>
        <v>0</v>
      </c>
      <c r="GE28" s="131">
        <f t="shared" si="63"/>
        <v>0</v>
      </c>
      <c r="GF28" s="130">
        <v>4</v>
      </c>
      <c r="GG28" s="131">
        <v>0</v>
      </c>
      <c r="GH28" s="131">
        <f t="shared" si="64"/>
        <v>0</v>
      </c>
      <c r="GI28" s="131"/>
      <c r="GJ28" s="131">
        <f t="shared" si="65"/>
        <v>0</v>
      </c>
      <c r="GK28" s="131"/>
      <c r="GL28" s="131">
        <f t="shared" si="82"/>
        <v>0</v>
      </c>
      <c r="GM28" s="131"/>
      <c r="GN28" s="131">
        <f t="shared" si="96"/>
        <v>0</v>
      </c>
      <c r="GO28" s="131">
        <f t="shared" si="66"/>
        <v>0</v>
      </c>
      <c r="GP28" s="131">
        <f t="shared" si="66"/>
        <v>0</v>
      </c>
      <c r="GQ28" s="130">
        <v>4</v>
      </c>
      <c r="GR28" s="131">
        <v>0</v>
      </c>
      <c r="GS28" s="131">
        <f t="shared" si="67"/>
        <v>0</v>
      </c>
      <c r="GT28" s="131"/>
      <c r="GU28" s="131">
        <f t="shared" si="68"/>
        <v>0</v>
      </c>
      <c r="GV28" s="131"/>
      <c r="GW28" s="131">
        <f t="shared" si="83"/>
        <v>0</v>
      </c>
      <c r="GX28" s="131">
        <v>0</v>
      </c>
      <c r="GY28" s="131">
        <f t="shared" si="97"/>
        <v>0</v>
      </c>
      <c r="GZ28" s="131">
        <f t="shared" si="69"/>
        <v>0</v>
      </c>
      <c r="HA28" s="131">
        <f t="shared" si="69"/>
        <v>0</v>
      </c>
      <c r="HB28" s="213"/>
      <c r="HC28" s="213"/>
      <c r="HD28" s="213"/>
      <c r="HE28" s="213"/>
      <c r="HF28" s="213"/>
      <c r="HG28" s="213"/>
      <c r="HH28" s="213"/>
      <c r="HI28" s="213"/>
      <c r="HJ28" s="213"/>
      <c r="HK28" s="213"/>
      <c r="HL28" s="213"/>
      <c r="HM28" s="213"/>
      <c r="HN28" s="213"/>
      <c r="HO28" s="213"/>
      <c r="HP28" s="213"/>
      <c r="HQ28" s="213"/>
      <c r="HR28" s="213"/>
      <c r="HS28" s="213"/>
      <c r="HT28" s="213"/>
      <c r="HU28" s="213"/>
      <c r="HV28" s="213"/>
      <c r="HW28" s="213"/>
      <c r="HX28" s="213"/>
      <c r="HY28" s="213"/>
      <c r="HZ28" s="213"/>
      <c r="IA28" s="213"/>
      <c r="IB28" s="213"/>
    </row>
    <row r="29" spans="1:236" s="212" customFormat="1" x14ac:dyDescent="0.25">
      <c r="A29" s="130">
        <v>3</v>
      </c>
      <c r="B29" s="131">
        <f t="shared" si="0"/>
        <v>0</v>
      </c>
      <c r="C29" s="131">
        <f t="shared" si="1"/>
        <v>0</v>
      </c>
      <c r="D29" s="131">
        <f t="shared" si="2"/>
        <v>0</v>
      </c>
      <c r="E29" s="131">
        <f t="shared" si="3"/>
        <v>0</v>
      </c>
      <c r="F29" s="131">
        <f t="shared" si="4"/>
        <v>0</v>
      </c>
      <c r="G29" s="131">
        <f t="shared" si="5"/>
        <v>0</v>
      </c>
      <c r="H29" s="131">
        <f t="shared" si="6"/>
        <v>0</v>
      </c>
      <c r="I29" s="131">
        <f t="shared" si="7"/>
        <v>0</v>
      </c>
      <c r="J29" s="131">
        <f t="shared" si="8"/>
        <v>0</v>
      </c>
      <c r="K29" s="131">
        <f t="shared" si="9"/>
        <v>0</v>
      </c>
      <c r="L29" s="130">
        <v>3</v>
      </c>
      <c r="M29" s="131">
        <v>0</v>
      </c>
      <c r="N29" s="131">
        <f t="shared" si="10"/>
        <v>0</v>
      </c>
      <c r="O29" s="131"/>
      <c r="P29" s="131">
        <f t="shared" si="11"/>
        <v>0</v>
      </c>
      <c r="Q29" s="131"/>
      <c r="R29" s="131">
        <f t="shared" si="70"/>
        <v>0</v>
      </c>
      <c r="S29" s="131"/>
      <c r="T29" s="131">
        <f t="shared" si="85"/>
        <v>0</v>
      </c>
      <c r="U29" s="131">
        <f t="shared" si="12"/>
        <v>0</v>
      </c>
      <c r="V29" s="131">
        <f t="shared" si="12"/>
        <v>0</v>
      </c>
      <c r="W29" s="130">
        <v>3</v>
      </c>
      <c r="X29" s="131"/>
      <c r="Y29" s="131">
        <f t="shared" si="13"/>
        <v>0</v>
      </c>
      <c r="Z29" s="131"/>
      <c r="AA29" s="131">
        <f t="shared" si="14"/>
        <v>0</v>
      </c>
      <c r="AB29" s="131"/>
      <c r="AC29" s="131">
        <f t="shared" si="71"/>
        <v>0</v>
      </c>
      <c r="AD29" s="131"/>
      <c r="AE29" s="131">
        <f t="shared" si="86"/>
        <v>0</v>
      </c>
      <c r="AF29" s="131">
        <f t="shared" si="15"/>
        <v>0</v>
      </c>
      <c r="AG29" s="131">
        <f t="shared" si="15"/>
        <v>0</v>
      </c>
      <c r="AH29" s="130">
        <v>3</v>
      </c>
      <c r="AI29" s="131"/>
      <c r="AJ29" s="131">
        <f t="shared" si="16"/>
        <v>0</v>
      </c>
      <c r="AK29" s="131"/>
      <c r="AL29" s="131">
        <f t="shared" si="17"/>
        <v>0</v>
      </c>
      <c r="AM29" s="131"/>
      <c r="AN29" s="131">
        <f t="shared" si="72"/>
        <v>0</v>
      </c>
      <c r="AO29" s="131"/>
      <c r="AP29" s="131">
        <f t="shared" si="87"/>
        <v>0</v>
      </c>
      <c r="AQ29" s="131">
        <f t="shared" si="18"/>
        <v>0</v>
      </c>
      <c r="AR29" s="131">
        <f t="shared" si="18"/>
        <v>0</v>
      </c>
      <c r="AS29" s="130">
        <v>3</v>
      </c>
      <c r="AT29" s="131"/>
      <c r="AU29" s="132">
        <f t="shared" si="19"/>
        <v>0</v>
      </c>
      <c r="AV29" s="131"/>
      <c r="AW29" s="132">
        <f t="shared" si="20"/>
        <v>0</v>
      </c>
      <c r="AX29" s="131"/>
      <c r="AY29" s="131">
        <f t="shared" si="73"/>
        <v>0</v>
      </c>
      <c r="AZ29" s="131"/>
      <c r="BA29" s="131">
        <f t="shared" si="88"/>
        <v>0</v>
      </c>
      <c r="BB29" s="131">
        <f t="shared" si="21"/>
        <v>0</v>
      </c>
      <c r="BC29" s="131">
        <f t="shared" si="21"/>
        <v>0</v>
      </c>
      <c r="BD29" s="120">
        <v>3</v>
      </c>
      <c r="BE29" s="121"/>
      <c r="BF29" s="133">
        <f t="shared" si="22"/>
        <v>0</v>
      </c>
      <c r="BG29" s="134"/>
      <c r="BH29" s="133">
        <f t="shared" si="23"/>
        <v>0</v>
      </c>
      <c r="BI29" s="134"/>
      <c r="BJ29" s="133">
        <f t="shared" si="74"/>
        <v>0</v>
      </c>
      <c r="BK29" s="121"/>
      <c r="BL29" s="133">
        <f t="shared" si="89"/>
        <v>0</v>
      </c>
      <c r="BM29" s="134">
        <f t="shared" si="24"/>
        <v>0</v>
      </c>
      <c r="BN29" s="134">
        <f t="shared" si="24"/>
        <v>0</v>
      </c>
      <c r="BO29" s="130">
        <v>3</v>
      </c>
      <c r="BP29" s="131"/>
      <c r="BQ29" s="131">
        <f t="shared" si="25"/>
        <v>0</v>
      </c>
      <c r="BR29" s="131"/>
      <c r="BS29" s="131">
        <f t="shared" si="26"/>
        <v>0</v>
      </c>
      <c r="BT29" s="131"/>
      <c r="BU29" s="131">
        <f t="shared" si="75"/>
        <v>0</v>
      </c>
      <c r="BV29" s="131"/>
      <c r="BW29" s="131">
        <f t="shared" si="90"/>
        <v>0</v>
      </c>
      <c r="BX29" s="131">
        <f t="shared" si="27"/>
        <v>0</v>
      </c>
      <c r="BY29" s="131">
        <f t="shared" si="27"/>
        <v>0</v>
      </c>
      <c r="BZ29" s="130">
        <v>3</v>
      </c>
      <c r="CA29" s="131"/>
      <c r="CB29" s="131">
        <f t="shared" si="28"/>
        <v>0</v>
      </c>
      <c r="CC29" s="131"/>
      <c r="CD29" s="131">
        <f t="shared" si="29"/>
        <v>0</v>
      </c>
      <c r="CE29" s="131"/>
      <c r="CF29" s="131">
        <f t="shared" si="76"/>
        <v>0</v>
      </c>
      <c r="CG29" s="131"/>
      <c r="CH29" s="131">
        <f t="shared" si="91"/>
        <v>0</v>
      </c>
      <c r="CI29" s="131">
        <f t="shared" si="30"/>
        <v>0</v>
      </c>
      <c r="CJ29" s="131">
        <f t="shared" si="30"/>
        <v>0</v>
      </c>
      <c r="CK29" s="120">
        <v>3</v>
      </c>
      <c r="CL29" s="134"/>
      <c r="CM29" s="133">
        <f t="shared" si="31"/>
        <v>0</v>
      </c>
      <c r="CN29" s="134"/>
      <c r="CO29" s="133">
        <f t="shared" si="32"/>
        <v>0</v>
      </c>
      <c r="CP29" s="134"/>
      <c r="CQ29" s="133">
        <f t="shared" si="77"/>
        <v>0</v>
      </c>
      <c r="CR29" s="134"/>
      <c r="CS29" s="133">
        <f t="shared" si="33"/>
        <v>0</v>
      </c>
      <c r="CT29" s="134">
        <f t="shared" si="34"/>
        <v>0</v>
      </c>
      <c r="CU29" s="134">
        <f t="shared" si="34"/>
        <v>0</v>
      </c>
      <c r="CV29" s="135">
        <v>3</v>
      </c>
      <c r="CW29" s="132">
        <v>0</v>
      </c>
      <c r="CX29" s="132">
        <f t="shared" si="35"/>
        <v>0</v>
      </c>
      <c r="CY29" s="132"/>
      <c r="CZ29" s="132">
        <f t="shared" si="36"/>
        <v>0</v>
      </c>
      <c r="DA29" s="132"/>
      <c r="DB29" s="132">
        <f t="shared" si="37"/>
        <v>0</v>
      </c>
      <c r="DC29" s="132"/>
      <c r="DD29" s="132">
        <f t="shared" si="38"/>
        <v>0</v>
      </c>
      <c r="DE29" s="132">
        <f t="shared" si="39"/>
        <v>0</v>
      </c>
      <c r="DF29" s="132">
        <f t="shared" si="39"/>
        <v>0</v>
      </c>
      <c r="DG29" s="136">
        <v>3</v>
      </c>
      <c r="DH29" s="132"/>
      <c r="DI29" s="132">
        <f t="shared" si="40"/>
        <v>0</v>
      </c>
      <c r="DJ29" s="132"/>
      <c r="DK29" s="132">
        <f t="shared" si="41"/>
        <v>0</v>
      </c>
      <c r="DL29" s="132"/>
      <c r="DM29" s="132">
        <f t="shared" si="84"/>
        <v>0</v>
      </c>
      <c r="DN29" s="132"/>
      <c r="DO29" s="132">
        <f t="shared" si="98"/>
        <v>0</v>
      </c>
      <c r="DP29" s="137">
        <f t="shared" si="42"/>
        <v>0</v>
      </c>
      <c r="DQ29" s="138">
        <f t="shared" si="42"/>
        <v>0</v>
      </c>
      <c r="DR29" s="130">
        <v>3</v>
      </c>
      <c r="DS29" s="131"/>
      <c r="DT29" s="131">
        <f t="shared" si="43"/>
        <v>0</v>
      </c>
      <c r="DU29" s="131"/>
      <c r="DV29" s="131">
        <f t="shared" si="44"/>
        <v>0</v>
      </c>
      <c r="DW29" s="131"/>
      <c r="DX29" s="131">
        <f t="shared" si="45"/>
        <v>0</v>
      </c>
      <c r="DY29" s="131"/>
      <c r="DZ29" s="131">
        <f t="shared" si="46"/>
        <v>0</v>
      </c>
      <c r="EA29" s="131">
        <f t="shared" si="47"/>
        <v>0</v>
      </c>
      <c r="EB29" s="131">
        <f t="shared" si="47"/>
        <v>0</v>
      </c>
      <c r="EC29" s="123">
        <v>3</v>
      </c>
      <c r="ED29" s="139"/>
      <c r="EE29" s="140">
        <f t="shared" si="48"/>
        <v>0</v>
      </c>
      <c r="EF29" s="139"/>
      <c r="EG29" s="140">
        <f t="shared" si="49"/>
        <v>0</v>
      </c>
      <c r="EH29" s="139"/>
      <c r="EI29" s="140">
        <f t="shared" si="78"/>
        <v>0</v>
      </c>
      <c r="EJ29" s="139"/>
      <c r="EK29" s="140">
        <f t="shared" si="92"/>
        <v>0</v>
      </c>
      <c r="EL29" s="139">
        <f t="shared" si="50"/>
        <v>0</v>
      </c>
      <c r="EM29" s="139">
        <f t="shared" si="50"/>
        <v>0</v>
      </c>
      <c r="EN29" s="130">
        <v>3</v>
      </c>
      <c r="EO29" s="131"/>
      <c r="EP29" s="131">
        <f t="shared" si="51"/>
        <v>0</v>
      </c>
      <c r="EQ29" s="131"/>
      <c r="ER29" s="131">
        <f t="shared" si="52"/>
        <v>0</v>
      </c>
      <c r="ES29" s="131"/>
      <c r="ET29" s="131">
        <f t="shared" si="79"/>
        <v>0</v>
      </c>
      <c r="EU29" s="131"/>
      <c r="EV29" s="131">
        <f t="shared" si="93"/>
        <v>0</v>
      </c>
      <c r="EW29" s="131">
        <f t="shared" si="53"/>
        <v>0</v>
      </c>
      <c r="EX29" s="131">
        <f t="shared" si="53"/>
        <v>0</v>
      </c>
      <c r="EY29" s="130">
        <v>3</v>
      </c>
      <c r="EZ29" s="131"/>
      <c r="FA29" s="131">
        <f t="shared" si="54"/>
        <v>0</v>
      </c>
      <c r="FB29" s="131"/>
      <c r="FC29" s="131">
        <f t="shared" si="55"/>
        <v>0</v>
      </c>
      <c r="FD29" s="131"/>
      <c r="FE29" s="131">
        <f t="shared" si="80"/>
        <v>0</v>
      </c>
      <c r="FF29" s="131"/>
      <c r="FG29" s="131">
        <f t="shared" si="94"/>
        <v>0</v>
      </c>
      <c r="FH29" s="131">
        <f t="shared" si="56"/>
        <v>0</v>
      </c>
      <c r="FI29" s="131">
        <f t="shared" si="56"/>
        <v>0</v>
      </c>
      <c r="FJ29" s="132">
        <v>3</v>
      </c>
      <c r="FK29" s="132">
        <v>0</v>
      </c>
      <c r="FL29" s="131">
        <f t="shared" si="57"/>
        <v>0</v>
      </c>
      <c r="FM29" s="132">
        <v>0</v>
      </c>
      <c r="FN29" s="131">
        <f t="shared" si="58"/>
        <v>0</v>
      </c>
      <c r="FO29" s="132">
        <v>0</v>
      </c>
      <c r="FP29" s="132">
        <v>0</v>
      </c>
      <c r="FQ29" s="132">
        <v>0</v>
      </c>
      <c r="FR29" s="131">
        <f t="shared" si="59"/>
        <v>0</v>
      </c>
      <c r="FS29" s="131">
        <f t="shared" si="60"/>
        <v>0</v>
      </c>
      <c r="FT29" s="131">
        <f t="shared" si="60"/>
        <v>0</v>
      </c>
      <c r="FU29" s="130">
        <v>3</v>
      </c>
      <c r="FV29" s="131"/>
      <c r="FW29" s="131">
        <f t="shared" si="61"/>
        <v>0</v>
      </c>
      <c r="FX29" s="131"/>
      <c r="FY29" s="131">
        <f t="shared" si="62"/>
        <v>0</v>
      </c>
      <c r="FZ29" s="131"/>
      <c r="GA29" s="131">
        <f t="shared" si="81"/>
        <v>0</v>
      </c>
      <c r="GB29" s="131"/>
      <c r="GC29" s="131">
        <f t="shared" si="95"/>
        <v>0</v>
      </c>
      <c r="GD29" s="131">
        <f t="shared" si="63"/>
        <v>0</v>
      </c>
      <c r="GE29" s="131">
        <f t="shared" si="63"/>
        <v>0</v>
      </c>
      <c r="GF29" s="130">
        <v>3</v>
      </c>
      <c r="GG29" s="131">
        <v>0</v>
      </c>
      <c r="GH29" s="131">
        <f t="shared" si="64"/>
        <v>0</v>
      </c>
      <c r="GI29" s="131"/>
      <c r="GJ29" s="131">
        <f t="shared" si="65"/>
        <v>0</v>
      </c>
      <c r="GK29" s="131"/>
      <c r="GL29" s="131">
        <f t="shared" si="82"/>
        <v>0</v>
      </c>
      <c r="GM29" s="131"/>
      <c r="GN29" s="131">
        <f t="shared" si="96"/>
        <v>0</v>
      </c>
      <c r="GO29" s="131">
        <f t="shared" si="66"/>
        <v>0</v>
      </c>
      <c r="GP29" s="131">
        <f t="shared" si="66"/>
        <v>0</v>
      </c>
      <c r="GQ29" s="130">
        <v>3</v>
      </c>
      <c r="GR29" s="131">
        <v>0</v>
      </c>
      <c r="GS29" s="131">
        <f t="shared" si="67"/>
        <v>0</v>
      </c>
      <c r="GT29" s="131"/>
      <c r="GU29" s="131">
        <f t="shared" si="68"/>
        <v>0</v>
      </c>
      <c r="GV29" s="131"/>
      <c r="GW29" s="131">
        <f t="shared" si="83"/>
        <v>0</v>
      </c>
      <c r="GX29" s="131">
        <v>0</v>
      </c>
      <c r="GY29" s="131">
        <f t="shared" si="97"/>
        <v>0</v>
      </c>
      <c r="GZ29" s="131">
        <f t="shared" si="69"/>
        <v>0</v>
      </c>
      <c r="HA29" s="131">
        <f t="shared" si="69"/>
        <v>0</v>
      </c>
      <c r="HB29" s="213"/>
      <c r="HC29" s="213"/>
      <c r="HD29" s="213"/>
      <c r="HE29" s="213"/>
      <c r="HF29" s="213"/>
      <c r="HG29" s="213"/>
      <c r="HH29" s="213"/>
      <c r="HI29" s="213"/>
      <c r="HJ29" s="213"/>
      <c r="HK29" s="213"/>
      <c r="HL29" s="213"/>
      <c r="HM29" s="213"/>
      <c r="HN29" s="213"/>
      <c r="HO29" s="213"/>
      <c r="HP29" s="213"/>
      <c r="HQ29" s="213"/>
      <c r="HR29" s="213"/>
      <c r="HS29" s="213"/>
      <c r="HT29" s="213"/>
      <c r="HU29" s="213"/>
      <c r="HV29" s="213"/>
      <c r="HW29" s="213"/>
      <c r="HX29" s="213"/>
      <c r="HY29" s="213"/>
      <c r="HZ29" s="213"/>
      <c r="IA29" s="213"/>
      <c r="IB29" s="213"/>
    </row>
    <row r="30" spans="1:236" s="212" customFormat="1" x14ac:dyDescent="0.25">
      <c r="A30" s="130">
        <v>2</v>
      </c>
      <c r="B30" s="131">
        <f t="shared" si="0"/>
        <v>0</v>
      </c>
      <c r="C30" s="131">
        <f t="shared" si="1"/>
        <v>0</v>
      </c>
      <c r="D30" s="131">
        <f t="shared" si="2"/>
        <v>1</v>
      </c>
      <c r="E30" s="131">
        <f t="shared" si="3"/>
        <v>2.5</v>
      </c>
      <c r="F30" s="131">
        <f t="shared" si="4"/>
        <v>0</v>
      </c>
      <c r="G30" s="131">
        <f t="shared" si="5"/>
        <v>0</v>
      </c>
      <c r="H30" s="131">
        <f t="shared" si="6"/>
        <v>0</v>
      </c>
      <c r="I30" s="131">
        <f t="shared" si="7"/>
        <v>0</v>
      </c>
      <c r="J30" s="131">
        <f t="shared" si="8"/>
        <v>1</v>
      </c>
      <c r="K30" s="131">
        <f t="shared" si="9"/>
        <v>2.5</v>
      </c>
      <c r="L30" s="130">
        <v>2</v>
      </c>
      <c r="M30" s="131">
        <v>0</v>
      </c>
      <c r="N30" s="131">
        <f t="shared" si="10"/>
        <v>0</v>
      </c>
      <c r="O30" s="131"/>
      <c r="P30" s="131">
        <f t="shared" si="11"/>
        <v>0</v>
      </c>
      <c r="Q30" s="131"/>
      <c r="R30" s="131">
        <f t="shared" si="70"/>
        <v>0</v>
      </c>
      <c r="S30" s="131"/>
      <c r="T30" s="131">
        <f t="shared" si="85"/>
        <v>0</v>
      </c>
      <c r="U30" s="131">
        <f t="shared" si="12"/>
        <v>0</v>
      </c>
      <c r="V30" s="131">
        <f t="shared" si="12"/>
        <v>0</v>
      </c>
      <c r="W30" s="130">
        <v>2</v>
      </c>
      <c r="X30" s="131"/>
      <c r="Y30" s="131">
        <f t="shared" si="13"/>
        <v>0</v>
      </c>
      <c r="Z30" s="131"/>
      <c r="AA30" s="131">
        <f t="shared" si="14"/>
        <v>0</v>
      </c>
      <c r="AB30" s="131"/>
      <c r="AC30" s="131">
        <f t="shared" si="71"/>
        <v>0</v>
      </c>
      <c r="AD30" s="131"/>
      <c r="AE30" s="131">
        <f t="shared" si="86"/>
        <v>0</v>
      </c>
      <c r="AF30" s="131">
        <f t="shared" si="15"/>
        <v>0</v>
      </c>
      <c r="AG30" s="131">
        <f t="shared" si="15"/>
        <v>0</v>
      </c>
      <c r="AH30" s="130">
        <v>2</v>
      </c>
      <c r="AI30" s="131"/>
      <c r="AJ30" s="131">
        <f t="shared" si="16"/>
        <v>0</v>
      </c>
      <c r="AK30" s="131">
        <v>1</v>
      </c>
      <c r="AL30" s="131">
        <f t="shared" si="17"/>
        <v>2.5</v>
      </c>
      <c r="AM30" s="131"/>
      <c r="AN30" s="131">
        <f t="shared" si="72"/>
        <v>0</v>
      </c>
      <c r="AO30" s="131"/>
      <c r="AP30" s="131">
        <f t="shared" si="87"/>
        <v>0</v>
      </c>
      <c r="AQ30" s="131">
        <f t="shared" si="18"/>
        <v>1</v>
      </c>
      <c r="AR30" s="131">
        <f t="shared" si="18"/>
        <v>2.5</v>
      </c>
      <c r="AS30" s="130">
        <v>2</v>
      </c>
      <c r="AT30" s="131"/>
      <c r="AU30" s="132">
        <f t="shared" si="19"/>
        <v>0</v>
      </c>
      <c r="AV30" s="131"/>
      <c r="AW30" s="132">
        <f t="shared" si="20"/>
        <v>0</v>
      </c>
      <c r="AX30" s="131"/>
      <c r="AY30" s="131">
        <f t="shared" si="73"/>
        <v>0</v>
      </c>
      <c r="AZ30" s="131"/>
      <c r="BA30" s="131">
        <f t="shared" si="88"/>
        <v>0</v>
      </c>
      <c r="BB30" s="131">
        <f t="shared" si="21"/>
        <v>0</v>
      </c>
      <c r="BC30" s="131">
        <f t="shared" si="21"/>
        <v>0</v>
      </c>
      <c r="BD30" s="120">
        <v>2</v>
      </c>
      <c r="BE30" s="121">
        <v>0</v>
      </c>
      <c r="BF30" s="133">
        <f t="shared" si="22"/>
        <v>0</v>
      </c>
      <c r="BG30" s="134"/>
      <c r="BH30" s="133">
        <f t="shared" si="23"/>
        <v>0</v>
      </c>
      <c r="BI30" s="134"/>
      <c r="BJ30" s="133">
        <f t="shared" si="74"/>
        <v>0</v>
      </c>
      <c r="BK30" s="121"/>
      <c r="BL30" s="133">
        <f t="shared" si="89"/>
        <v>0</v>
      </c>
      <c r="BM30" s="134">
        <f t="shared" si="24"/>
        <v>0</v>
      </c>
      <c r="BN30" s="134">
        <f t="shared" si="24"/>
        <v>0</v>
      </c>
      <c r="BO30" s="130">
        <v>2</v>
      </c>
      <c r="BP30" s="131"/>
      <c r="BQ30" s="131">
        <f t="shared" si="25"/>
        <v>0</v>
      </c>
      <c r="BR30" s="131"/>
      <c r="BS30" s="131">
        <f t="shared" si="26"/>
        <v>0</v>
      </c>
      <c r="BT30" s="131"/>
      <c r="BU30" s="131">
        <f t="shared" si="75"/>
        <v>0</v>
      </c>
      <c r="BV30" s="131"/>
      <c r="BW30" s="131">
        <f t="shared" si="90"/>
        <v>0</v>
      </c>
      <c r="BX30" s="131">
        <f t="shared" si="27"/>
        <v>0</v>
      </c>
      <c r="BY30" s="131">
        <f t="shared" si="27"/>
        <v>0</v>
      </c>
      <c r="BZ30" s="130">
        <v>2</v>
      </c>
      <c r="CA30" s="131"/>
      <c r="CB30" s="131">
        <f t="shared" si="28"/>
        <v>0</v>
      </c>
      <c r="CC30" s="131"/>
      <c r="CD30" s="131">
        <f t="shared" si="29"/>
        <v>0</v>
      </c>
      <c r="CE30" s="131"/>
      <c r="CF30" s="131">
        <f t="shared" si="76"/>
        <v>0</v>
      </c>
      <c r="CG30" s="131"/>
      <c r="CH30" s="131">
        <f t="shared" si="91"/>
        <v>0</v>
      </c>
      <c r="CI30" s="131">
        <f t="shared" si="30"/>
        <v>0</v>
      </c>
      <c r="CJ30" s="131">
        <f t="shared" si="30"/>
        <v>0</v>
      </c>
      <c r="CK30" s="120">
        <v>2</v>
      </c>
      <c r="CL30" s="134"/>
      <c r="CM30" s="133">
        <f t="shared" si="31"/>
        <v>0</v>
      </c>
      <c r="CN30" s="134"/>
      <c r="CO30" s="133">
        <f t="shared" si="32"/>
        <v>0</v>
      </c>
      <c r="CP30" s="134"/>
      <c r="CQ30" s="133">
        <f t="shared" si="77"/>
        <v>0</v>
      </c>
      <c r="CR30" s="134"/>
      <c r="CS30" s="133">
        <f t="shared" si="33"/>
        <v>0</v>
      </c>
      <c r="CT30" s="134">
        <f t="shared" si="34"/>
        <v>0</v>
      </c>
      <c r="CU30" s="134">
        <f t="shared" si="34"/>
        <v>0</v>
      </c>
      <c r="CV30" s="135">
        <v>2</v>
      </c>
      <c r="CW30" s="132">
        <v>0</v>
      </c>
      <c r="CX30" s="132">
        <f t="shared" si="35"/>
        <v>0</v>
      </c>
      <c r="CY30" s="132"/>
      <c r="CZ30" s="132">
        <f t="shared" si="36"/>
        <v>0</v>
      </c>
      <c r="DA30" s="132"/>
      <c r="DB30" s="132">
        <f t="shared" si="37"/>
        <v>0</v>
      </c>
      <c r="DC30" s="132"/>
      <c r="DD30" s="132">
        <f t="shared" si="38"/>
        <v>0</v>
      </c>
      <c r="DE30" s="132">
        <f t="shared" si="39"/>
        <v>0</v>
      </c>
      <c r="DF30" s="132">
        <f t="shared" si="39"/>
        <v>0</v>
      </c>
      <c r="DG30" s="136">
        <v>2</v>
      </c>
      <c r="DH30" s="132">
        <v>0</v>
      </c>
      <c r="DI30" s="132">
        <f t="shared" si="40"/>
        <v>0</v>
      </c>
      <c r="DJ30" s="132"/>
      <c r="DK30" s="132">
        <f t="shared" si="41"/>
        <v>0</v>
      </c>
      <c r="DL30" s="132"/>
      <c r="DM30" s="132">
        <f t="shared" si="84"/>
        <v>0</v>
      </c>
      <c r="DN30" s="132"/>
      <c r="DO30" s="132">
        <f t="shared" si="98"/>
        <v>0</v>
      </c>
      <c r="DP30" s="137">
        <f t="shared" si="42"/>
        <v>0</v>
      </c>
      <c r="DQ30" s="138">
        <f t="shared" si="42"/>
        <v>0</v>
      </c>
      <c r="DR30" s="130">
        <v>2</v>
      </c>
      <c r="DS30" s="131"/>
      <c r="DT30" s="131">
        <f t="shared" si="43"/>
        <v>0</v>
      </c>
      <c r="DU30" s="131"/>
      <c r="DV30" s="131">
        <f t="shared" si="44"/>
        <v>0</v>
      </c>
      <c r="DW30" s="131"/>
      <c r="DX30" s="131">
        <f t="shared" si="45"/>
        <v>0</v>
      </c>
      <c r="DY30" s="131"/>
      <c r="DZ30" s="131">
        <f t="shared" si="46"/>
        <v>0</v>
      </c>
      <c r="EA30" s="131">
        <f t="shared" si="47"/>
        <v>0</v>
      </c>
      <c r="EB30" s="131">
        <f t="shared" si="47"/>
        <v>0</v>
      </c>
      <c r="EC30" s="123">
        <v>2</v>
      </c>
      <c r="ED30" s="139"/>
      <c r="EE30" s="140">
        <f t="shared" si="48"/>
        <v>0</v>
      </c>
      <c r="EF30" s="139"/>
      <c r="EG30" s="140">
        <f t="shared" si="49"/>
        <v>0</v>
      </c>
      <c r="EH30" s="139"/>
      <c r="EI30" s="140">
        <f t="shared" si="78"/>
        <v>0</v>
      </c>
      <c r="EJ30" s="139"/>
      <c r="EK30" s="140">
        <f t="shared" si="92"/>
        <v>0</v>
      </c>
      <c r="EL30" s="139">
        <f t="shared" si="50"/>
        <v>0</v>
      </c>
      <c r="EM30" s="139">
        <f t="shared" si="50"/>
        <v>0</v>
      </c>
      <c r="EN30" s="130">
        <v>2</v>
      </c>
      <c r="EO30" s="131"/>
      <c r="EP30" s="131">
        <f t="shared" si="51"/>
        <v>0</v>
      </c>
      <c r="EQ30" s="131"/>
      <c r="ER30" s="131">
        <f t="shared" si="52"/>
        <v>0</v>
      </c>
      <c r="ES30" s="131"/>
      <c r="ET30" s="131">
        <f t="shared" si="79"/>
        <v>0</v>
      </c>
      <c r="EU30" s="131"/>
      <c r="EV30" s="131">
        <f t="shared" si="93"/>
        <v>0</v>
      </c>
      <c r="EW30" s="131">
        <f t="shared" si="53"/>
        <v>0</v>
      </c>
      <c r="EX30" s="131">
        <f t="shared" si="53"/>
        <v>0</v>
      </c>
      <c r="EY30" s="130">
        <v>2</v>
      </c>
      <c r="EZ30" s="131"/>
      <c r="FA30" s="131">
        <f t="shared" si="54"/>
        <v>0</v>
      </c>
      <c r="FB30" s="131"/>
      <c r="FC30" s="131">
        <f t="shared" si="55"/>
        <v>0</v>
      </c>
      <c r="FD30" s="131"/>
      <c r="FE30" s="131">
        <f t="shared" si="80"/>
        <v>0</v>
      </c>
      <c r="FF30" s="131"/>
      <c r="FG30" s="131">
        <f t="shared" si="94"/>
        <v>0</v>
      </c>
      <c r="FH30" s="131">
        <f t="shared" si="56"/>
        <v>0</v>
      </c>
      <c r="FI30" s="131">
        <f t="shared" si="56"/>
        <v>0</v>
      </c>
      <c r="FJ30" s="132">
        <v>2</v>
      </c>
      <c r="FK30" s="132">
        <v>0</v>
      </c>
      <c r="FL30" s="131">
        <f t="shared" si="57"/>
        <v>0</v>
      </c>
      <c r="FM30" s="132">
        <v>0</v>
      </c>
      <c r="FN30" s="131">
        <f t="shared" si="58"/>
        <v>0</v>
      </c>
      <c r="FO30" s="132">
        <v>0</v>
      </c>
      <c r="FP30" s="132">
        <v>0</v>
      </c>
      <c r="FQ30" s="132">
        <v>0</v>
      </c>
      <c r="FR30" s="131">
        <f t="shared" si="59"/>
        <v>0</v>
      </c>
      <c r="FS30" s="131">
        <f t="shared" si="60"/>
        <v>0</v>
      </c>
      <c r="FT30" s="131">
        <f t="shared" si="60"/>
        <v>0</v>
      </c>
      <c r="FU30" s="130">
        <v>2</v>
      </c>
      <c r="FV30" s="131"/>
      <c r="FW30" s="131">
        <f t="shared" si="61"/>
        <v>0</v>
      </c>
      <c r="FX30" s="131"/>
      <c r="FY30" s="131">
        <f t="shared" si="62"/>
        <v>0</v>
      </c>
      <c r="FZ30" s="131"/>
      <c r="GA30" s="131">
        <f t="shared" si="81"/>
        <v>0</v>
      </c>
      <c r="GB30" s="131"/>
      <c r="GC30" s="131">
        <f t="shared" si="95"/>
        <v>0</v>
      </c>
      <c r="GD30" s="131">
        <f t="shared" si="63"/>
        <v>0</v>
      </c>
      <c r="GE30" s="131">
        <f t="shared" si="63"/>
        <v>0</v>
      </c>
      <c r="GF30" s="130">
        <v>2</v>
      </c>
      <c r="GG30" s="131">
        <v>0</v>
      </c>
      <c r="GH30" s="131">
        <f t="shared" si="64"/>
        <v>0</v>
      </c>
      <c r="GI30" s="131"/>
      <c r="GJ30" s="131">
        <f t="shared" si="65"/>
        <v>0</v>
      </c>
      <c r="GK30" s="131"/>
      <c r="GL30" s="131">
        <f t="shared" si="82"/>
        <v>0</v>
      </c>
      <c r="GM30" s="131"/>
      <c r="GN30" s="131">
        <f t="shared" si="96"/>
        <v>0</v>
      </c>
      <c r="GO30" s="131">
        <f t="shared" si="66"/>
        <v>0</v>
      </c>
      <c r="GP30" s="131">
        <f t="shared" si="66"/>
        <v>0</v>
      </c>
      <c r="GQ30" s="130">
        <v>2</v>
      </c>
      <c r="GR30" s="131">
        <v>0</v>
      </c>
      <c r="GS30" s="131">
        <f t="shared" si="67"/>
        <v>0</v>
      </c>
      <c r="GT30" s="131"/>
      <c r="GU30" s="131">
        <f t="shared" si="68"/>
        <v>0</v>
      </c>
      <c r="GV30" s="131"/>
      <c r="GW30" s="131">
        <f t="shared" si="83"/>
        <v>0</v>
      </c>
      <c r="GX30" s="131">
        <v>0</v>
      </c>
      <c r="GY30" s="131">
        <f t="shared" si="97"/>
        <v>0</v>
      </c>
      <c r="GZ30" s="131">
        <f t="shared" si="69"/>
        <v>0</v>
      </c>
      <c r="HA30" s="131">
        <f t="shared" si="69"/>
        <v>0</v>
      </c>
      <c r="HB30" s="213"/>
      <c r="HC30" s="213"/>
      <c r="HD30" s="213"/>
      <c r="HE30" s="213"/>
      <c r="HF30" s="213"/>
      <c r="HG30" s="213"/>
      <c r="HH30" s="213"/>
      <c r="HI30" s="213"/>
      <c r="HJ30" s="213"/>
      <c r="HK30" s="213"/>
      <c r="HL30" s="213"/>
      <c r="HM30" s="213"/>
      <c r="HN30" s="213"/>
      <c r="HO30" s="213"/>
      <c r="HP30" s="213"/>
      <c r="HQ30" s="213"/>
      <c r="HR30" s="213"/>
      <c r="HS30" s="213"/>
      <c r="HT30" s="213"/>
      <c r="HU30" s="213"/>
      <c r="HV30" s="213"/>
      <c r="HW30" s="213"/>
      <c r="HX30" s="213"/>
      <c r="HY30" s="213"/>
      <c r="HZ30" s="213"/>
      <c r="IA30" s="213"/>
      <c r="IB30" s="213"/>
    </row>
    <row r="31" spans="1:236" s="213" customFormat="1" x14ac:dyDescent="0.25">
      <c r="A31" s="130" t="s">
        <v>131</v>
      </c>
      <c r="B31" s="131">
        <f>SUM(B7:B30)</f>
        <v>4106</v>
      </c>
      <c r="C31" s="131">
        <f>SUM(C7:D30)</f>
        <v>123403.7</v>
      </c>
      <c r="D31" s="131">
        <f>SUM(D7:D30)</f>
        <v>24</v>
      </c>
      <c r="E31" s="131">
        <f>SUM(E7:F30)</f>
        <v>449.69999999999993</v>
      </c>
      <c r="F31" s="131">
        <f>SUM(F7:G30)</f>
        <v>0</v>
      </c>
      <c r="G31" s="131">
        <f>SUM(G7:H30)</f>
        <v>144</v>
      </c>
      <c r="H31" s="131">
        <f>SUM(H7:I30)</f>
        <v>4510.2999999999993</v>
      </c>
      <c r="I31" s="131">
        <f>SUM(I7:I30)</f>
        <v>4366.2999999999993</v>
      </c>
      <c r="J31" s="131">
        <f>SUM(J7:J30)</f>
        <v>4274</v>
      </c>
      <c r="K31" s="131">
        <f>SUM(K7:K30)</f>
        <v>128195.7</v>
      </c>
      <c r="L31" s="130" t="s">
        <v>131</v>
      </c>
      <c r="M31" s="131">
        <f t="shared" ref="M31:V31" si="99">SUM(M7:M30)</f>
        <v>147</v>
      </c>
      <c r="N31" s="131">
        <f t="shared" si="99"/>
        <v>4450.8999999999996</v>
      </c>
      <c r="O31" s="131">
        <f t="shared" si="99"/>
        <v>0</v>
      </c>
      <c r="P31" s="131">
        <f t="shared" si="99"/>
        <v>0</v>
      </c>
      <c r="Q31" s="131">
        <f t="shared" si="99"/>
        <v>0</v>
      </c>
      <c r="R31" s="131">
        <f t="shared" si="99"/>
        <v>0</v>
      </c>
      <c r="S31" s="131">
        <f t="shared" si="99"/>
        <v>9</v>
      </c>
      <c r="T31" s="131">
        <f t="shared" si="99"/>
        <v>270.7</v>
      </c>
      <c r="U31" s="131">
        <f t="shared" si="99"/>
        <v>156</v>
      </c>
      <c r="V31" s="131">
        <f t="shared" si="99"/>
        <v>4721.5999999999995</v>
      </c>
      <c r="W31" s="130" t="s">
        <v>131</v>
      </c>
      <c r="X31" s="131">
        <f>SUM(X7:X30)</f>
        <v>61</v>
      </c>
      <c r="Y31" s="131">
        <f t="shared" ref="Y31:AE31" si="100">SUM(Y7:Z30)</f>
        <v>1851.1000000000001</v>
      </c>
      <c r="Z31" s="131">
        <f t="shared" si="100"/>
        <v>0</v>
      </c>
      <c r="AA31" s="131">
        <f t="shared" si="100"/>
        <v>0</v>
      </c>
      <c r="AB31" s="131">
        <f t="shared" si="100"/>
        <v>0</v>
      </c>
      <c r="AC31" s="131">
        <f t="shared" si="100"/>
        <v>4</v>
      </c>
      <c r="AD31" s="131">
        <f t="shared" si="100"/>
        <v>123.7</v>
      </c>
      <c r="AE31" s="131">
        <f t="shared" si="100"/>
        <v>184.7</v>
      </c>
      <c r="AF31" s="131">
        <f>SUM(AF7:AF29)</f>
        <v>65</v>
      </c>
      <c r="AG31" s="131">
        <f>SUM(AG7:AG30)</f>
        <v>1970.8000000000002</v>
      </c>
      <c r="AH31" s="130" t="s">
        <v>131</v>
      </c>
      <c r="AI31" s="131">
        <f t="shared" ref="AI31:AR31" si="101">SUM(AI7:AI30)</f>
        <v>239</v>
      </c>
      <c r="AJ31" s="131">
        <f t="shared" si="101"/>
        <v>7248.2999999999993</v>
      </c>
      <c r="AK31" s="131">
        <f t="shared" si="101"/>
        <v>5</v>
      </c>
      <c r="AL31" s="131">
        <f t="shared" si="101"/>
        <v>41.1</v>
      </c>
      <c r="AM31" s="131">
        <f t="shared" si="101"/>
        <v>0</v>
      </c>
      <c r="AN31" s="131">
        <f t="shared" si="101"/>
        <v>0</v>
      </c>
      <c r="AO31" s="131">
        <f t="shared" si="101"/>
        <v>0</v>
      </c>
      <c r="AP31" s="131">
        <f t="shared" si="101"/>
        <v>0</v>
      </c>
      <c r="AQ31" s="131">
        <f t="shared" si="101"/>
        <v>244</v>
      </c>
      <c r="AR31" s="131">
        <f t="shared" si="101"/>
        <v>7289.3999999999987</v>
      </c>
      <c r="AS31" s="141" t="s">
        <v>131</v>
      </c>
      <c r="AT31" s="142">
        <f>SUM(AT7:AT30)</f>
        <v>643</v>
      </c>
      <c r="AU31" s="142">
        <f>SUM(AU7:AU30)</f>
        <v>19752.5</v>
      </c>
      <c r="AV31" s="142">
        <f>SUM(AV7:AV30)</f>
        <v>4</v>
      </c>
      <c r="AW31" s="142">
        <f>SUM(AW7:AW30)</f>
        <v>70</v>
      </c>
      <c r="AX31" s="142">
        <f>SUM(AX7:AY30)</f>
        <v>0</v>
      </c>
      <c r="AY31" s="142">
        <f>SUM(AY7:AZ30)</f>
        <v>0</v>
      </c>
      <c r="AZ31" s="142">
        <f>SUM(AZ7:BA30)</f>
        <v>0</v>
      </c>
      <c r="BA31" s="142">
        <f>SUM(BA7:BA30)</f>
        <v>0</v>
      </c>
      <c r="BB31" s="142">
        <f>SUM(BB7:BB30)</f>
        <v>647</v>
      </c>
      <c r="BC31" s="142">
        <f>SUM(BC7:BC30)</f>
        <v>19822.5</v>
      </c>
      <c r="BD31" s="120" t="s">
        <v>131</v>
      </c>
      <c r="BE31" s="131">
        <f t="shared" ref="BE31:BN31" si="102">SUM(BE7:BE30)</f>
        <v>463</v>
      </c>
      <c r="BF31" s="131">
        <f t="shared" si="102"/>
        <v>14044.000000000004</v>
      </c>
      <c r="BG31" s="131">
        <f t="shared" si="102"/>
        <v>0</v>
      </c>
      <c r="BH31" s="131">
        <f t="shared" si="102"/>
        <v>0</v>
      </c>
      <c r="BI31" s="131">
        <f t="shared" si="102"/>
        <v>0</v>
      </c>
      <c r="BJ31" s="131">
        <f t="shared" si="102"/>
        <v>0</v>
      </c>
      <c r="BK31" s="131">
        <f t="shared" si="102"/>
        <v>13</v>
      </c>
      <c r="BL31" s="131">
        <f t="shared" si="102"/>
        <v>361.90000000000003</v>
      </c>
      <c r="BM31" s="131">
        <f t="shared" si="102"/>
        <v>476</v>
      </c>
      <c r="BN31" s="131">
        <f t="shared" si="102"/>
        <v>14405.900000000003</v>
      </c>
      <c r="BO31" s="130" t="s">
        <v>131</v>
      </c>
      <c r="BP31" s="131">
        <f t="shared" ref="BP31:BY31" si="103">SUM(BP7:BP30)</f>
        <v>497</v>
      </c>
      <c r="BQ31" s="131">
        <f t="shared" si="103"/>
        <v>14631.500000000004</v>
      </c>
      <c r="BR31" s="131">
        <f t="shared" si="103"/>
        <v>0</v>
      </c>
      <c r="BS31" s="131">
        <f t="shared" si="103"/>
        <v>0</v>
      </c>
      <c r="BT31" s="131">
        <f t="shared" si="103"/>
        <v>0</v>
      </c>
      <c r="BU31" s="131">
        <f t="shared" si="103"/>
        <v>0</v>
      </c>
      <c r="BV31" s="131">
        <f t="shared" si="103"/>
        <v>28</v>
      </c>
      <c r="BW31" s="131">
        <f t="shared" si="103"/>
        <v>838.4</v>
      </c>
      <c r="BX31" s="131">
        <f t="shared" si="103"/>
        <v>525</v>
      </c>
      <c r="BY31" s="131">
        <f t="shared" si="103"/>
        <v>15469.900000000001</v>
      </c>
      <c r="BZ31" s="130" t="s">
        <v>131</v>
      </c>
      <c r="CA31" s="131">
        <f>SUM(CA7:CA30)</f>
        <v>220</v>
      </c>
      <c r="CB31" s="131">
        <f>SUM(CB7:CB30)</f>
        <v>6679.5</v>
      </c>
      <c r="CC31" s="131">
        <f t="shared" ref="CC31:CH31" si="104">SUM(CC7:CD30)</f>
        <v>0</v>
      </c>
      <c r="CD31" s="131">
        <f t="shared" si="104"/>
        <v>0</v>
      </c>
      <c r="CE31" s="131">
        <f t="shared" si="104"/>
        <v>0</v>
      </c>
      <c r="CF31" s="131">
        <f t="shared" si="104"/>
        <v>13</v>
      </c>
      <c r="CG31" s="131">
        <f t="shared" si="104"/>
        <v>406.20000000000005</v>
      </c>
      <c r="CH31" s="131">
        <f t="shared" si="104"/>
        <v>626.20000000000005</v>
      </c>
      <c r="CI31" s="131">
        <f>SUM(CI7:CI30)</f>
        <v>233</v>
      </c>
      <c r="CJ31" s="131">
        <f>SUM(CJ7:CJ30)</f>
        <v>7072.7000000000007</v>
      </c>
      <c r="CK31" s="120" t="s">
        <v>131</v>
      </c>
      <c r="CL31" s="131">
        <f>SUM(CL7:CL30)</f>
        <v>233</v>
      </c>
      <c r="CM31" s="133">
        <f>SUM(CM7:CM30)</f>
        <v>7091.9</v>
      </c>
      <c r="CN31" s="131">
        <f>SUM(CN7:CN30)</f>
        <v>1</v>
      </c>
      <c r="CO31" s="133">
        <f>SUM(CO7:CP30)</f>
        <v>31.2</v>
      </c>
      <c r="CP31" s="131">
        <f>SUM(CP7:CQ30)</f>
        <v>0</v>
      </c>
      <c r="CQ31" s="131">
        <v>0</v>
      </c>
      <c r="CR31" s="131">
        <f>SUM(CR7:CR30)</f>
        <v>12</v>
      </c>
      <c r="CS31" s="133">
        <f>SUM(CS7:CS30)</f>
        <v>375</v>
      </c>
      <c r="CT31" s="131">
        <f>SUM(CT7:CT30)</f>
        <v>246</v>
      </c>
      <c r="CU31" s="133">
        <f>SUM(CU7:CU30)</f>
        <v>7498.0999999999995</v>
      </c>
      <c r="CV31" s="135" t="s">
        <v>131</v>
      </c>
      <c r="CW31" s="132">
        <f t="shared" ref="CW31:DF31" si="105">SUM(CW7:CW30)</f>
        <v>295</v>
      </c>
      <c r="CX31" s="132">
        <f t="shared" si="105"/>
        <v>8743.1000000000022</v>
      </c>
      <c r="CY31" s="132">
        <f t="shared" si="105"/>
        <v>2</v>
      </c>
      <c r="CZ31" s="132">
        <f t="shared" si="105"/>
        <v>46.2</v>
      </c>
      <c r="DA31" s="132">
        <f t="shared" si="105"/>
        <v>0</v>
      </c>
      <c r="DB31" s="132">
        <f t="shared" si="105"/>
        <v>0</v>
      </c>
      <c r="DC31" s="132">
        <f t="shared" si="105"/>
        <v>0</v>
      </c>
      <c r="DD31" s="132">
        <f t="shared" si="105"/>
        <v>0</v>
      </c>
      <c r="DE31" s="132">
        <f t="shared" si="105"/>
        <v>297</v>
      </c>
      <c r="DF31" s="132">
        <f t="shared" si="105"/>
        <v>8789.3000000000029</v>
      </c>
      <c r="DG31" s="136" t="s">
        <v>131</v>
      </c>
      <c r="DH31" s="137">
        <f t="shared" ref="DH31:DQ31" si="106">SUM(DH7:DH30)</f>
        <v>82</v>
      </c>
      <c r="DI31" s="137">
        <f t="shared" si="106"/>
        <v>2412.2999999999997</v>
      </c>
      <c r="DJ31" s="137">
        <f t="shared" si="106"/>
        <v>2</v>
      </c>
      <c r="DK31" s="137">
        <f t="shared" si="106"/>
        <v>42.5</v>
      </c>
      <c r="DL31" s="137">
        <f t="shared" si="106"/>
        <v>0</v>
      </c>
      <c r="DM31" s="137">
        <f t="shared" si="106"/>
        <v>0</v>
      </c>
      <c r="DN31" s="137">
        <f t="shared" si="106"/>
        <v>9</v>
      </c>
      <c r="DO31" s="137">
        <f t="shared" si="106"/>
        <v>281.2</v>
      </c>
      <c r="DP31" s="137">
        <f t="shared" si="106"/>
        <v>93</v>
      </c>
      <c r="DQ31" s="137">
        <f t="shared" si="106"/>
        <v>2735.9999999999995</v>
      </c>
      <c r="DR31" s="130" t="s">
        <v>131</v>
      </c>
      <c r="DS31" s="131">
        <f>SUM(DS7:DS30)</f>
        <v>25</v>
      </c>
      <c r="DT31" s="131">
        <f>SUM(DT7:DU30)</f>
        <v>533.5</v>
      </c>
      <c r="DU31" s="131">
        <f>SUM(DU7:DV30)</f>
        <v>0</v>
      </c>
      <c r="DV31" s="131">
        <f>SUM(DV7:DW30)</f>
        <v>0</v>
      </c>
      <c r="DW31" s="131">
        <f>SUM(DW7:DX30)</f>
        <v>0</v>
      </c>
      <c r="DX31" s="131">
        <f>SUM(DX7:DY30)</f>
        <v>2</v>
      </c>
      <c r="DY31" s="131">
        <f>SUM(DY20:DY30)</f>
        <v>2</v>
      </c>
      <c r="DZ31" s="131">
        <f>SUM(DZ7:EA30)</f>
        <v>89.5</v>
      </c>
      <c r="EA31" s="131">
        <f>SUM(EA7:EA30)</f>
        <v>27</v>
      </c>
      <c r="EB31" s="131">
        <f>SUM(EB7:EB30)</f>
        <v>596</v>
      </c>
      <c r="EC31" s="123" t="s">
        <v>131</v>
      </c>
      <c r="ED31" s="143">
        <f>SUM(ED7:ED30)</f>
        <v>159</v>
      </c>
      <c r="EE31" s="143">
        <f>SUM(EE7:EE30)</f>
        <v>4656</v>
      </c>
      <c r="EF31" s="143">
        <f>SUM(EF7:EF30)</f>
        <v>10</v>
      </c>
      <c r="EG31" s="143">
        <f>SUM(EG7:EH30)</f>
        <v>218.7</v>
      </c>
      <c r="EH31" s="143">
        <f>SUM(EH7:EI30)</f>
        <v>0</v>
      </c>
      <c r="EI31" s="143">
        <f>SUM(EI7:EJ30)</f>
        <v>1</v>
      </c>
      <c r="EJ31" s="143">
        <f>SUM(EJ7:EJ30)</f>
        <v>1</v>
      </c>
      <c r="EK31" s="140">
        <f>SUM(EK20:EK30)</f>
        <v>26</v>
      </c>
      <c r="EL31" s="143">
        <f>SUM(EL7:EL30)</f>
        <v>170</v>
      </c>
      <c r="EM31" s="144">
        <f>SUM(EM7:EM30)</f>
        <v>4900.7</v>
      </c>
      <c r="EN31" s="130" t="s">
        <v>131</v>
      </c>
      <c r="EO31" s="132">
        <f t="shared" ref="EO31:EX31" si="107">SUM(EO7:EO30)</f>
        <v>106</v>
      </c>
      <c r="EP31" s="132">
        <f t="shared" si="107"/>
        <v>3058.3999999999992</v>
      </c>
      <c r="EQ31" s="132">
        <f t="shared" si="107"/>
        <v>0</v>
      </c>
      <c r="ER31" s="132">
        <f t="shared" si="107"/>
        <v>0</v>
      </c>
      <c r="ES31" s="132">
        <f t="shared" si="107"/>
        <v>0</v>
      </c>
      <c r="ET31" s="132">
        <f t="shared" si="107"/>
        <v>0</v>
      </c>
      <c r="EU31" s="132">
        <f t="shared" si="107"/>
        <v>1</v>
      </c>
      <c r="EV31" s="132">
        <f t="shared" si="107"/>
        <v>31.2</v>
      </c>
      <c r="EW31" s="132">
        <f t="shared" si="107"/>
        <v>107</v>
      </c>
      <c r="EX31" s="132">
        <f t="shared" si="107"/>
        <v>3089.599999999999</v>
      </c>
      <c r="EY31" s="130" t="s">
        <v>131</v>
      </c>
      <c r="EZ31" s="131">
        <f t="shared" ref="EZ31:FI31" si="108">SUM(EZ7:EZ30)</f>
        <v>83</v>
      </c>
      <c r="FA31" s="131">
        <f t="shared" si="108"/>
        <v>2487.1999999999994</v>
      </c>
      <c r="FB31" s="131">
        <f t="shared" si="108"/>
        <v>0</v>
      </c>
      <c r="FC31" s="131">
        <f t="shared" si="108"/>
        <v>0</v>
      </c>
      <c r="FD31" s="131">
        <f t="shared" si="108"/>
        <v>0</v>
      </c>
      <c r="FE31" s="131">
        <f t="shared" si="108"/>
        <v>0</v>
      </c>
      <c r="FF31" s="131">
        <f t="shared" si="108"/>
        <v>14</v>
      </c>
      <c r="FG31" s="131">
        <f t="shared" si="108"/>
        <v>432.2</v>
      </c>
      <c r="FH31" s="131">
        <f t="shared" si="108"/>
        <v>97</v>
      </c>
      <c r="FI31" s="131">
        <f t="shared" si="108"/>
        <v>2919.3999999999992</v>
      </c>
      <c r="FJ31" s="130" t="s">
        <v>131</v>
      </c>
      <c r="FK31" s="131">
        <f t="shared" ref="FK31:FT31" si="109">SUM(FK7:FK30)</f>
        <v>108</v>
      </c>
      <c r="FL31" s="131">
        <f t="shared" si="109"/>
        <v>3343.4999999999995</v>
      </c>
      <c r="FM31" s="131">
        <f t="shared" si="109"/>
        <v>0</v>
      </c>
      <c r="FN31" s="131">
        <f t="shared" si="109"/>
        <v>0</v>
      </c>
      <c r="FO31" s="131">
        <f t="shared" si="109"/>
        <v>0</v>
      </c>
      <c r="FP31" s="131">
        <f t="shared" si="109"/>
        <v>0</v>
      </c>
      <c r="FQ31" s="131">
        <f t="shared" si="109"/>
        <v>14</v>
      </c>
      <c r="FR31" s="131">
        <f t="shared" si="109"/>
        <v>434.8</v>
      </c>
      <c r="FS31" s="131">
        <f t="shared" si="109"/>
        <v>122</v>
      </c>
      <c r="FT31" s="131">
        <f t="shared" si="109"/>
        <v>3778.2999999999993</v>
      </c>
      <c r="FU31" s="130" t="s">
        <v>131</v>
      </c>
      <c r="FV31" s="131">
        <f>SUM(FV7:FV30)</f>
        <v>228</v>
      </c>
      <c r="FW31" s="131">
        <f>SUM(FW7:FX30)</f>
        <v>6930.7999999999993</v>
      </c>
      <c r="FX31" s="131">
        <f>SUM(FX7:FY30)</f>
        <v>0</v>
      </c>
      <c r="FY31" s="131">
        <f>SUM(FY7:FZ30)</f>
        <v>0</v>
      </c>
      <c r="FZ31" s="131">
        <f>SUM(FZ7:GA30)</f>
        <v>0</v>
      </c>
      <c r="GA31" s="131">
        <f>SUM(GA7:GB30)</f>
        <v>11</v>
      </c>
      <c r="GB31" s="131">
        <f>SUM(GB20:GB30)</f>
        <v>11</v>
      </c>
      <c r="GC31" s="131">
        <f>SUM(GC7:GD30)</f>
        <v>582.70000000000005</v>
      </c>
      <c r="GD31" s="131">
        <f>SUM(GD7:GD30)</f>
        <v>239</v>
      </c>
      <c r="GE31" s="131">
        <f>SUM(GE7:GE30)</f>
        <v>7274.4999999999991</v>
      </c>
      <c r="GF31" s="130" t="s">
        <v>131</v>
      </c>
      <c r="GG31" s="131">
        <f>SUM(GG7:GG30)</f>
        <v>291</v>
      </c>
      <c r="GH31" s="131">
        <f t="shared" ref="GH31:GM31" si="110">SUM(GH7:GI30)</f>
        <v>8590.7000000000007</v>
      </c>
      <c r="GI31" s="131">
        <f t="shared" si="110"/>
        <v>0</v>
      </c>
      <c r="GJ31" s="131">
        <f t="shared" si="110"/>
        <v>0</v>
      </c>
      <c r="GK31" s="131">
        <f t="shared" si="110"/>
        <v>0</v>
      </c>
      <c r="GL31" s="131">
        <f t="shared" si="110"/>
        <v>0</v>
      </c>
      <c r="GM31" s="131">
        <f t="shared" si="110"/>
        <v>0</v>
      </c>
      <c r="GN31" s="131">
        <f>SUM(GN7:GN30)</f>
        <v>0</v>
      </c>
      <c r="GO31" s="131">
        <f>SUM(GO7:GO30)</f>
        <v>291</v>
      </c>
      <c r="GP31" s="131">
        <f>SUM(GP7:GP30)</f>
        <v>8590.7000000000007</v>
      </c>
      <c r="GQ31" s="130" t="s">
        <v>131</v>
      </c>
      <c r="GR31" s="131">
        <f>SUM(GR7:GR30)</f>
        <v>226</v>
      </c>
      <c r="GS31" s="131">
        <f>SUM(GS7:GS30)</f>
        <v>6874.5</v>
      </c>
      <c r="GT31" s="131">
        <f>SUM(GT7:GU30)</f>
        <v>0</v>
      </c>
      <c r="GU31" s="131">
        <f>SUM(GU7:GV30)</f>
        <v>0</v>
      </c>
      <c r="GV31" s="131">
        <f>SUM(GV7:GW30)</f>
        <v>0</v>
      </c>
      <c r="GW31" s="131">
        <f>SUM(GW7:GX30)</f>
        <v>13</v>
      </c>
      <c r="GX31" s="131">
        <f>SUM(GX7:GX30)</f>
        <v>13</v>
      </c>
      <c r="GY31" s="131">
        <f>SUM(GY7:GY30)</f>
        <v>395.8</v>
      </c>
      <c r="GZ31" s="131">
        <f>SUM(GZ7:GZ30)</f>
        <v>239</v>
      </c>
      <c r="HA31" s="131">
        <f>SUM(HA7:HA30)</f>
        <v>7270.3</v>
      </c>
    </row>
    <row r="32" spans="1:236" s="214" customFormat="1" ht="12" customHeight="1" x14ac:dyDescent="0.25">
      <c r="A32" s="255" t="s">
        <v>168</v>
      </c>
      <c r="B32" s="255"/>
      <c r="C32" s="255"/>
      <c r="D32" s="255"/>
      <c r="E32" s="255"/>
      <c r="F32" s="255"/>
      <c r="G32" s="255"/>
      <c r="H32" s="255"/>
      <c r="I32" s="255"/>
      <c r="J32" s="255"/>
      <c r="K32" s="255"/>
      <c r="L32" s="255" t="s">
        <v>168</v>
      </c>
      <c r="M32" s="255"/>
      <c r="N32" s="255"/>
      <c r="O32" s="255"/>
      <c r="P32" s="255"/>
      <c r="Q32" s="255"/>
      <c r="R32" s="255"/>
      <c r="S32" s="255"/>
      <c r="T32" s="255"/>
      <c r="U32" s="255"/>
      <c r="V32" s="255"/>
      <c r="W32" s="255" t="s">
        <v>168</v>
      </c>
      <c r="X32" s="255"/>
      <c r="Y32" s="255"/>
      <c r="Z32" s="255"/>
      <c r="AA32" s="255"/>
      <c r="AB32" s="255"/>
      <c r="AC32" s="255"/>
      <c r="AD32" s="255"/>
      <c r="AE32" s="255"/>
      <c r="AF32" s="255"/>
      <c r="AG32" s="255"/>
      <c r="AH32" s="255" t="s">
        <v>168</v>
      </c>
      <c r="AI32" s="255"/>
      <c r="AJ32" s="255"/>
      <c r="AK32" s="255"/>
      <c r="AL32" s="255"/>
      <c r="AM32" s="255"/>
      <c r="AN32" s="255"/>
      <c r="AO32" s="255"/>
      <c r="AP32" s="255"/>
      <c r="AQ32" s="255"/>
      <c r="AR32" s="255"/>
      <c r="AS32" s="255" t="s">
        <v>168</v>
      </c>
      <c r="AT32" s="255"/>
      <c r="AU32" s="255"/>
      <c r="AV32" s="255"/>
      <c r="AW32" s="255"/>
      <c r="AX32" s="255"/>
      <c r="AY32" s="255"/>
      <c r="AZ32" s="255"/>
      <c r="BA32" s="255"/>
      <c r="BB32" s="255"/>
      <c r="BC32" s="255"/>
      <c r="BD32" s="246" t="s">
        <v>168</v>
      </c>
      <c r="BE32" s="246"/>
      <c r="BF32" s="246"/>
      <c r="BG32" s="246"/>
      <c r="BH32" s="246"/>
      <c r="BI32" s="246"/>
      <c r="BJ32" s="246"/>
      <c r="BK32" s="246"/>
      <c r="BL32" s="246"/>
      <c r="BM32" s="246"/>
      <c r="BN32" s="246"/>
      <c r="BO32" s="255" t="s">
        <v>168</v>
      </c>
      <c r="BP32" s="255"/>
      <c r="BQ32" s="255"/>
      <c r="BR32" s="255"/>
      <c r="BS32" s="255"/>
      <c r="BT32" s="255"/>
      <c r="BU32" s="255"/>
      <c r="BV32" s="255"/>
      <c r="BW32" s="255"/>
      <c r="BX32" s="255"/>
      <c r="BY32" s="255"/>
      <c r="BZ32" s="255" t="s">
        <v>168</v>
      </c>
      <c r="CA32" s="255"/>
      <c r="CB32" s="255"/>
      <c r="CC32" s="255"/>
      <c r="CD32" s="255"/>
      <c r="CE32" s="255"/>
      <c r="CF32" s="255"/>
      <c r="CG32" s="255"/>
      <c r="CH32" s="255"/>
      <c r="CI32" s="255"/>
      <c r="CJ32" s="255"/>
      <c r="CK32" s="246" t="s">
        <v>168</v>
      </c>
      <c r="CL32" s="246"/>
      <c r="CM32" s="246"/>
      <c r="CN32" s="246"/>
      <c r="CO32" s="246"/>
      <c r="CP32" s="246"/>
      <c r="CQ32" s="246"/>
      <c r="CR32" s="246"/>
      <c r="CS32" s="246"/>
      <c r="CT32" s="246"/>
      <c r="CU32" s="246"/>
      <c r="CV32" s="262" t="s">
        <v>168</v>
      </c>
      <c r="CW32" s="262"/>
      <c r="CX32" s="262"/>
      <c r="CY32" s="262"/>
      <c r="CZ32" s="262"/>
      <c r="DA32" s="262"/>
      <c r="DB32" s="262"/>
      <c r="DC32" s="262"/>
      <c r="DD32" s="262"/>
      <c r="DE32" s="262"/>
      <c r="DF32" s="262"/>
      <c r="DG32" s="263" t="s">
        <v>168</v>
      </c>
      <c r="DH32" s="263"/>
      <c r="DI32" s="263"/>
      <c r="DJ32" s="263"/>
      <c r="DK32" s="263"/>
      <c r="DL32" s="263"/>
      <c r="DM32" s="263"/>
      <c r="DN32" s="263"/>
      <c r="DO32" s="263"/>
      <c r="DP32" s="263"/>
      <c r="DQ32" s="263"/>
      <c r="DR32" s="255" t="s">
        <v>168</v>
      </c>
      <c r="DS32" s="255"/>
      <c r="DT32" s="255"/>
      <c r="DU32" s="255"/>
      <c r="DV32" s="255"/>
      <c r="DW32" s="255"/>
      <c r="DX32" s="255"/>
      <c r="DY32" s="255"/>
      <c r="DZ32" s="255"/>
      <c r="EA32" s="255"/>
      <c r="EB32" s="255"/>
      <c r="EC32" s="252" t="s">
        <v>168</v>
      </c>
      <c r="ED32" s="252"/>
      <c r="EE32" s="252"/>
      <c r="EF32" s="252"/>
      <c r="EG32" s="252"/>
      <c r="EH32" s="252"/>
      <c r="EI32" s="252"/>
      <c r="EJ32" s="252"/>
      <c r="EK32" s="252"/>
      <c r="EL32" s="252"/>
      <c r="EM32" s="252"/>
      <c r="EN32" s="255" t="s">
        <v>168</v>
      </c>
      <c r="EO32" s="255"/>
      <c r="EP32" s="255"/>
      <c r="EQ32" s="255"/>
      <c r="ER32" s="255"/>
      <c r="ES32" s="255"/>
      <c r="ET32" s="255"/>
      <c r="EU32" s="255"/>
      <c r="EV32" s="255"/>
      <c r="EW32" s="255"/>
      <c r="EX32" s="255"/>
      <c r="EY32" s="255" t="s">
        <v>168</v>
      </c>
      <c r="EZ32" s="255"/>
      <c r="FA32" s="255"/>
      <c r="FB32" s="255"/>
      <c r="FC32" s="255"/>
      <c r="FD32" s="255"/>
      <c r="FE32" s="255"/>
      <c r="FF32" s="255"/>
      <c r="FG32" s="255"/>
      <c r="FH32" s="255"/>
      <c r="FI32" s="255"/>
      <c r="FJ32" s="132" t="s">
        <v>168</v>
      </c>
      <c r="FK32" s="132"/>
      <c r="FL32" s="132"/>
      <c r="FM32" s="132"/>
      <c r="FN32" s="132"/>
      <c r="FO32" s="132"/>
      <c r="FP32" s="132"/>
      <c r="FQ32" s="132"/>
      <c r="FR32" s="132"/>
      <c r="FS32" s="132"/>
      <c r="FT32" s="132"/>
      <c r="FU32" s="255" t="s">
        <v>168</v>
      </c>
      <c r="FV32" s="255"/>
      <c r="FW32" s="255"/>
      <c r="FX32" s="255"/>
      <c r="FY32" s="255"/>
      <c r="FZ32" s="255"/>
      <c r="GA32" s="255"/>
      <c r="GB32" s="255"/>
      <c r="GC32" s="255"/>
      <c r="GD32" s="255"/>
      <c r="GE32" s="255"/>
      <c r="GF32" s="255" t="s">
        <v>168</v>
      </c>
      <c r="GG32" s="255"/>
      <c r="GH32" s="255"/>
      <c r="GI32" s="255"/>
      <c r="GJ32" s="255"/>
      <c r="GK32" s="255"/>
      <c r="GL32" s="255"/>
      <c r="GM32" s="255"/>
      <c r="GN32" s="255"/>
      <c r="GO32" s="255"/>
      <c r="GP32" s="255"/>
      <c r="GQ32" s="255" t="s">
        <v>168</v>
      </c>
      <c r="GR32" s="255"/>
      <c r="GS32" s="255"/>
      <c r="GT32" s="255"/>
      <c r="GU32" s="255"/>
      <c r="GV32" s="255"/>
      <c r="GW32" s="255"/>
      <c r="GX32" s="255"/>
      <c r="GY32" s="255"/>
      <c r="GZ32" s="255"/>
      <c r="HA32" s="255"/>
      <c r="HB32" s="213"/>
      <c r="HC32" s="213"/>
      <c r="HD32" s="213"/>
      <c r="HE32" s="213"/>
      <c r="HF32" s="213"/>
      <c r="HG32" s="213"/>
      <c r="HH32" s="213"/>
      <c r="HI32" s="213"/>
      <c r="HJ32" s="213"/>
      <c r="HK32" s="213"/>
      <c r="HL32" s="213"/>
      <c r="HM32" s="213"/>
      <c r="HN32" s="213"/>
      <c r="HO32" s="213"/>
      <c r="HP32" s="213"/>
      <c r="HQ32" s="213"/>
      <c r="HR32" s="213"/>
      <c r="HS32" s="213"/>
      <c r="HT32" s="213"/>
      <c r="HU32" s="213"/>
      <c r="HV32" s="213"/>
      <c r="HW32" s="213"/>
      <c r="HX32" s="213"/>
      <c r="HY32" s="213"/>
      <c r="HZ32" s="213"/>
      <c r="IA32" s="213"/>
      <c r="IB32" s="213"/>
    </row>
    <row r="33" spans="1:236" s="212" customFormat="1" x14ac:dyDescent="0.25">
      <c r="A33" s="130">
        <v>14</v>
      </c>
      <c r="B33" s="131">
        <f t="shared" ref="B33:B45" si="111">M33+X33+AI33+AT33+BE33+BP33+CA33+CL33+CW33+DH33+DS33+ED33+EO33+EZ33+FK33+FV33+GG33+GR33</f>
        <v>1712</v>
      </c>
      <c r="C33" s="131">
        <f t="shared" ref="C33:C45" si="112">N33+Y33+AJ33+AU33+BF33+BQ33+CB33+CM33+CX33+DI33+DT33+EE33+EP33+FA33+FL33+FW33+GH33+GS33</f>
        <v>53496.6</v>
      </c>
      <c r="D33" s="131">
        <f t="shared" ref="D33:D45" si="113">O33+Z33+AK33+AV33+BG33+BR33+CC33+CN33+CY33+DJ33+DU33+EF33+EQ33+FB33+FM33+FX33+GI33+GT33</f>
        <v>20</v>
      </c>
      <c r="E33" s="131">
        <f t="shared" ref="E33:E45" si="114">P33+AA33+AL33+AW33+BH33+BS33+CD33+CO33+CZ33+DK33+DV33+EG33+ER33+FC33+FN33+FY33+GJ33+GU33</f>
        <v>624.90000000000009</v>
      </c>
      <c r="F33" s="131">
        <f t="shared" ref="F33:F45" si="115">Q33+AB33+AM33+AX33+BI33+BT33+CE33+CP33+DA33+DL33+DW33+EH33+ES33+FD33+FO33+FZ33+GK33+GV33</f>
        <v>13</v>
      </c>
      <c r="G33" s="131">
        <f t="shared" ref="G33:G45" si="116">R33+AC33+AN33+AY33+BJ33+BU33+CF33+CQ33+DB33+DM33+DX33+EI33+ET33+FE33+FP33+GA33+GL33+GW33</f>
        <v>406.2</v>
      </c>
      <c r="H33" s="131">
        <f t="shared" ref="H33:H45" si="117">S33+AD33+AO33+AZ33+BK33+BV33+CG33+CR33+DC33+DN33+DY33+EJ33+EU33+FF33+FQ33+GB33+GM33+GX33</f>
        <v>0</v>
      </c>
      <c r="I33" s="131">
        <f t="shared" ref="I33:I45" si="118">T33+AE33+AP33+BA33+BL33+BW33+CH33+CS33+DD33+DO33+DZ33+EK33+EV33+FG33+FR33+GC33+GN33+GY33</f>
        <v>0</v>
      </c>
      <c r="J33" s="131">
        <f t="shared" ref="J33:J45" si="119">U33+AF33+AQ33+BB33+BM33+BX33+CI33+CT33+DE33+DP33+EA33+EL33+EW33+FH33+FS33+GD33+GO33+GZ33</f>
        <v>1745</v>
      </c>
      <c r="K33" s="131">
        <f t="shared" ref="K33:K45" si="120">V33+AG33+AR33+BC33+BN33+BY33+CJ33+CU33+DF33+DQ33+EB33+EM33+EX33+FI33+FT33+GE33+GP33+HA33</f>
        <v>54527.7</v>
      </c>
      <c r="L33" s="130">
        <v>14</v>
      </c>
      <c r="M33" s="131">
        <v>8</v>
      </c>
      <c r="N33" s="131">
        <f t="shared" ref="N33:N45" si="121">ROUND(M33*L33/14*12*2*1.302,1)</f>
        <v>250</v>
      </c>
      <c r="O33" s="131"/>
      <c r="P33" s="131">
        <f t="shared" ref="P33:P45" si="122">ROUND(O33*N33/14*12*2*1.302,1)</f>
        <v>0</v>
      </c>
      <c r="Q33" s="131"/>
      <c r="R33" s="131">
        <f t="shared" ref="R33:R45" si="123">ROUND(Q33*L33/14*12*2*1.302,1)</f>
        <v>0</v>
      </c>
      <c r="S33" s="131"/>
      <c r="T33" s="131"/>
      <c r="U33" s="131">
        <f t="shared" ref="U33:V45" si="124">M33+O33+S33+Q33</f>
        <v>8</v>
      </c>
      <c r="V33" s="131">
        <f t="shared" si="124"/>
        <v>250</v>
      </c>
      <c r="W33" s="130">
        <v>14</v>
      </c>
      <c r="X33" s="131">
        <v>105</v>
      </c>
      <c r="Y33" s="131">
        <f t="shared" ref="Y33:Y45" si="125">ROUND(X33*W33/14*12*2*1.302,1)</f>
        <v>3281</v>
      </c>
      <c r="Z33" s="131"/>
      <c r="AA33" s="131">
        <f t="shared" ref="AA33:AA45" si="126">ROUND(Z33*Y33/14*12*2*1.302,1)</f>
        <v>0</v>
      </c>
      <c r="AB33" s="131"/>
      <c r="AC33" s="131">
        <f t="shared" ref="AC33:AC45" si="127">ROUND(AB33*W33/14*12*2*1.302,1)</f>
        <v>0</v>
      </c>
      <c r="AD33" s="131"/>
      <c r="AE33" s="131"/>
      <c r="AF33" s="131">
        <f t="shared" ref="AF33:AG45" si="128">X33+Z33+AD33+AB33</f>
        <v>105</v>
      </c>
      <c r="AG33" s="131">
        <f t="shared" si="128"/>
        <v>3281</v>
      </c>
      <c r="AH33" s="130">
        <v>14</v>
      </c>
      <c r="AI33" s="131">
        <v>42</v>
      </c>
      <c r="AJ33" s="131">
        <f t="shared" ref="AJ33:AJ45" si="129">ROUND(AI33*AH33/14*12*2*1.302,1)</f>
        <v>1312.4</v>
      </c>
      <c r="AK33" s="131"/>
      <c r="AL33" s="131">
        <f t="shared" ref="AL33:AL45" si="130">ROUND(AK33*AJ33/14*12*2*1.302,1)</f>
        <v>0</v>
      </c>
      <c r="AM33" s="131"/>
      <c r="AN33" s="131">
        <f t="shared" ref="AN33:AN45" si="131">ROUND(AM33*AH33/14*12*2*1.302,1)</f>
        <v>0</v>
      </c>
      <c r="AO33" s="131"/>
      <c r="AP33" s="131"/>
      <c r="AQ33" s="131">
        <f t="shared" ref="AQ33:AR45" si="132">AI33+AK33+AO33+AM33</f>
        <v>42</v>
      </c>
      <c r="AR33" s="131">
        <f t="shared" si="132"/>
        <v>1312.4</v>
      </c>
      <c r="AS33" s="130">
        <v>14</v>
      </c>
      <c r="AT33" s="131">
        <v>624</v>
      </c>
      <c r="AU33" s="132">
        <f t="shared" ref="AU33:AU45" si="133">ROUND(AT33*AS33/14*12*2*1.302,1)</f>
        <v>19498.8</v>
      </c>
      <c r="AV33" s="131">
        <v>13</v>
      </c>
      <c r="AW33" s="132">
        <f>ROUND(AV33*AS33/14*12*2*1.302,1)</f>
        <v>406.2</v>
      </c>
      <c r="AX33" s="131"/>
      <c r="AY33" s="131">
        <f t="shared" ref="AY33:AY45" si="134">ROUND(AX33*AS33/14*12*2*1.302,1)</f>
        <v>0</v>
      </c>
      <c r="AZ33" s="131"/>
      <c r="BA33" s="131"/>
      <c r="BB33" s="131">
        <f t="shared" ref="BB33:BC45" si="135">AT33+AV33+AZ33+AX33</f>
        <v>637</v>
      </c>
      <c r="BC33" s="131">
        <f t="shared" si="135"/>
        <v>19905</v>
      </c>
      <c r="BD33" s="120">
        <v>14</v>
      </c>
      <c r="BE33" s="121">
        <v>146</v>
      </c>
      <c r="BF33" s="133">
        <f t="shared" ref="BF33:BF45" si="136">ROUND(BE33*BD33/14*12*2*1.302,1)</f>
        <v>4562.2</v>
      </c>
      <c r="BG33" s="134"/>
      <c r="BH33" s="133">
        <f t="shared" ref="BH33:BH45" si="137">ROUND(BG33*BF33/14*12*2*1.302,1)</f>
        <v>0</v>
      </c>
      <c r="BI33" s="134"/>
      <c r="BJ33" s="133">
        <f t="shared" ref="BJ33:BJ45" si="138">ROUND(BI33*BD33/14*12*2*1.302,1)</f>
        <v>0</v>
      </c>
      <c r="BK33" s="121"/>
      <c r="BL33" s="134"/>
      <c r="BM33" s="134">
        <f t="shared" ref="BM33:BN45" si="139">BE33+BG33+BK33+BI33</f>
        <v>146</v>
      </c>
      <c r="BN33" s="134">
        <f t="shared" si="139"/>
        <v>4562.2</v>
      </c>
      <c r="BO33" s="130">
        <v>14</v>
      </c>
      <c r="BP33" s="131">
        <v>210</v>
      </c>
      <c r="BQ33" s="131">
        <f t="shared" ref="BQ33:BQ45" si="140">ROUND(BP33*BO33/14*12*2*1.302,1)</f>
        <v>6562.1</v>
      </c>
      <c r="BR33" s="131">
        <v>4</v>
      </c>
      <c r="BS33" s="131">
        <f t="shared" ref="BS33:BS45" si="141">ROUND(BR33*BO33/14*12*2*1.302,1)</f>
        <v>125</v>
      </c>
      <c r="BT33" s="131"/>
      <c r="BU33" s="131">
        <f t="shared" ref="BU33:BU45" si="142">ROUND(BT33*BO33/14*12*2*1.302,1)</f>
        <v>0</v>
      </c>
      <c r="BV33" s="131"/>
      <c r="BW33" s="131"/>
      <c r="BX33" s="131">
        <f t="shared" ref="BX33:BY45" si="143">BP33+BR33+BV33+BT33</f>
        <v>214</v>
      </c>
      <c r="BY33" s="131">
        <f t="shared" si="143"/>
        <v>6687.1</v>
      </c>
      <c r="BZ33" s="130">
        <v>14</v>
      </c>
      <c r="CA33" s="131">
        <v>52</v>
      </c>
      <c r="CB33" s="131">
        <f t="shared" ref="CB33:CB45" si="144">ROUND(CA33*BZ33/14*12*2*1.302,1)</f>
        <v>1624.9</v>
      </c>
      <c r="CC33" s="131"/>
      <c r="CD33" s="131">
        <f t="shared" ref="CD33:CD45" si="145">ROUND(CC33*CB33/14*12*2*1.302,1)</f>
        <v>0</v>
      </c>
      <c r="CE33" s="131"/>
      <c r="CF33" s="131">
        <f t="shared" ref="CF33:CF45" si="146">ROUND(CE33*BZ33/14*12*2*1.302,1)</f>
        <v>0</v>
      </c>
      <c r="CG33" s="131"/>
      <c r="CH33" s="131"/>
      <c r="CI33" s="131">
        <f t="shared" ref="CI33:CJ45" si="147">CA33+CC33+CG33+CE33</f>
        <v>52</v>
      </c>
      <c r="CJ33" s="131">
        <f t="shared" si="147"/>
        <v>1624.9</v>
      </c>
      <c r="CK33" s="120">
        <v>14</v>
      </c>
      <c r="CL33" s="134">
        <v>12</v>
      </c>
      <c r="CM33" s="133">
        <f t="shared" ref="CM33:CM45" si="148">ROUND(CL33*CK33/14*12*2*1.302,1)</f>
        <v>375</v>
      </c>
      <c r="CN33" s="134"/>
      <c r="CO33" s="133">
        <f t="shared" ref="CO33:CO45" si="149">ROUND(CN33*CM33/14*12*2*1.302,1)</f>
        <v>0</v>
      </c>
      <c r="CP33" s="134"/>
      <c r="CQ33" s="133">
        <f t="shared" ref="CQ33:CQ45" si="150">ROUND(CP33*CK33/14*12*2*1.302,1)</f>
        <v>0</v>
      </c>
      <c r="CR33" s="134"/>
      <c r="CS33" s="134"/>
      <c r="CT33" s="134">
        <f t="shared" ref="CT33:CU45" si="151">CL33+CN33+CR33+CP33</f>
        <v>12</v>
      </c>
      <c r="CU33" s="134">
        <f t="shared" si="151"/>
        <v>375</v>
      </c>
      <c r="CV33" s="135">
        <v>14</v>
      </c>
      <c r="CW33" s="132">
        <v>17</v>
      </c>
      <c r="CX33" s="132">
        <f t="shared" ref="CX33:CX45" si="152">ROUND(CW33*CV33/14*12*2*1.302,1)</f>
        <v>531.20000000000005</v>
      </c>
      <c r="CY33" s="132"/>
      <c r="CZ33" s="132">
        <f t="shared" ref="CZ33:CZ45" si="153">ROUND(CY33*CV33/14*12*2*1.302,1)</f>
        <v>0</v>
      </c>
      <c r="DA33" s="132"/>
      <c r="DB33" s="132">
        <f t="shared" ref="DB33:DB45" si="154">ROUND(DA33*CV33/14*12*2*1.302,1)</f>
        <v>0</v>
      </c>
      <c r="DC33" s="132"/>
      <c r="DD33" s="132">
        <f t="shared" ref="DD33:DD45" si="155">ROUND(DC33*CV33/12*12*2*1.302,1)</f>
        <v>0</v>
      </c>
      <c r="DE33" s="132">
        <f t="shared" ref="DE33:DF45" si="156">CW33+CY33+DA33+DC33</f>
        <v>17</v>
      </c>
      <c r="DF33" s="132">
        <f t="shared" si="156"/>
        <v>531.20000000000005</v>
      </c>
      <c r="DG33" s="136">
        <v>14</v>
      </c>
      <c r="DH33" s="132">
        <v>16</v>
      </c>
      <c r="DI33" s="132">
        <f t="shared" ref="DI33:DI45" si="157">ROUND(DH33*DG33/14*12*2*1.302,1)</f>
        <v>500</v>
      </c>
      <c r="DJ33" s="132"/>
      <c r="DK33" s="132">
        <f t="shared" ref="DK33:DK45" si="158">ROUND(DJ33*DG33/14*12*2*1.302,1)</f>
        <v>0</v>
      </c>
      <c r="DL33" s="132"/>
      <c r="DM33" s="132">
        <f t="shared" ref="DM33:DM45" si="159">ROUND(DL33*DG33/14*12*1.302,1)</f>
        <v>0</v>
      </c>
      <c r="DN33" s="132"/>
      <c r="DO33" s="132"/>
      <c r="DP33" s="137">
        <f t="shared" ref="DP33:DQ45" si="160">DH33+DJ33+DL33+DN33</f>
        <v>16</v>
      </c>
      <c r="DQ33" s="138">
        <f t="shared" si="160"/>
        <v>500</v>
      </c>
      <c r="DR33" s="130">
        <v>14</v>
      </c>
      <c r="DS33" s="131">
        <v>185</v>
      </c>
      <c r="DT33" s="131">
        <f t="shared" ref="DT33:DT45" si="161">ROUND(DS33*DR33/14*12*2*1.302,1)</f>
        <v>5780.9</v>
      </c>
      <c r="DU33" s="131"/>
      <c r="DV33" s="131">
        <f t="shared" ref="DV33:DV45" si="162">ROUND(DU33*DT33/14*12*2*1.302,1)</f>
        <v>0</v>
      </c>
      <c r="DW33" s="131"/>
      <c r="DX33" s="131">
        <f t="shared" ref="DX33:DX45" si="163">ROUND(DW33*DR33/14*12*2*1.302,1)</f>
        <v>0</v>
      </c>
      <c r="DY33" s="131"/>
      <c r="DZ33" s="146">
        <f t="shared" ref="DZ33:DZ45" si="164">ROUND(DY33*DR33/12*12*2*1.302,1)</f>
        <v>0</v>
      </c>
      <c r="EA33" s="131">
        <f t="shared" ref="EA33:EB45" si="165">DS33+DU33+DY33+DW33</f>
        <v>185</v>
      </c>
      <c r="EB33" s="131">
        <f t="shared" si="165"/>
        <v>5780.9</v>
      </c>
      <c r="EC33" s="123">
        <v>14</v>
      </c>
      <c r="ED33" s="139">
        <v>63</v>
      </c>
      <c r="EE33" s="140">
        <f t="shared" ref="EE33:EE45" si="166">ROUND(ED33*EC33/14*12*2*1.302,1)</f>
        <v>1968.6</v>
      </c>
      <c r="EF33" s="139"/>
      <c r="EG33" s="140">
        <f t="shared" ref="EG33:EG45" si="167">ROUND(EF33*EC33/14*12*2*1.302,1)</f>
        <v>0</v>
      </c>
      <c r="EH33" s="139"/>
      <c r="EI33" s="140">
        <f t="shared" ref="EI33:EI45" si="168">ROUND(EH33*EC33/14*12*2*1.302,1)</f>
        <v>0</v>
      </c>
      <c r="EJ33" s="139"/>
      <c r="EK33" s="139"/>
      <c r="EL33" s="139">
        <f t="shared" ref="EL33:EM45" si="169">ED33+EF33+EJ33+EH33</f>
        <v>63</v>
      </c>
      <c r="EM33" s="139">
        <f t="shared" si="169"/>
        <v>1968.6</v>
      </c>
      <c r="EN33" s="130">
        <v>14</v>
      </c>
      <c r="EO33" s="131">
        <v>9</v>
      </c>
      <c r="EP33" s="131">
        <f t="shared" ref="EP33:EP45" si="170">ROUND(EO33*EN33/14*12*2*1.302,1)</f>
        <v>281.2</v>
      </c>
      <c r="EQ33" s="131"/>
      <c r="ER33" s="131">
        <f t="shared" ref="ER33:ER45" si="171">ROUND(EQ33*EP33/14*12*2*1.302,1)</f>
        <v>0</v>
      </c>
      <c r="ES33" s="131"/>
      <c r="ET33" s="131">
        <f t="shared" ref="ET33:ET45" si="172">ROUND(ES33*EN33/14*12*2*1.302,1)</f>
        <v>0</v>
      </c>
      <c r="EU33" s="131"/>
      <c r="EV33" s="131"/>
      <c r="EW33" s="131">
        <f t="shared" ref="EW33:EX45" si="173">EO33+EQ33+EU33+ES33</f>
        <v>9</v>
      </c>
      <c r="EX33" s="131">
        <f t="shared" si="173"/>
        <v>281.2</v>
      </c>
      <c r="EY33" s="130">
        <v>14</v>
      </c>
      <c r="EZ33" s="131">
        <v>116</v>
      </c>
      <c r="FA33" s="131">
        <f t="shared" ref="FA33:FA45" si="174">ROUND(EZ33*EY33/14*12*2*1.302,1)</f>
        <v>3624.8</v>
      </c>
      <c r="FB33" s="131">
        <v>2</v>
      </c>
      <c r="FC33" s="131">
        <f t="shared" ref="FC33:FC45" si="175">ROUND(FB33*EY33/14*12*2*1.302,1)</f>
        <v>62.5</v>
      </c>
      <c r="FD33" s="131"/>
      <c r="FE33" s="131">
        <f t="shared" ref="FE33:FE45" si="176">ROUND(FD33*EY33/14*12*2*1.302,1)</f>
        <v>0</v>
      </c>
      <c r="FF33" s="131"/>
      <c r="FG33" s="131"/>
      <c r="FH33" s="131">
        <f t="shared" ref="FH33:FI45" si="177">EZ33+FB33+FF33+FD33</f>
        <v>118</v>
      </c>
      <c r="FI33" s="131">
        <f t="shared" si="177"/>
        <v>3687.3</v>
      </c>
      <c r="FJ33" s="132">
        <v>14</v>
      </c>
      <c r="FK33" s="132">
        <v>6</v>
      </c>
      <c r="FL33" s="131">
        <f t="shared" ref="FL33:FL45" si="178">ROUND(FK33*FJ33/14*12*2*1.302,1)</f>
        <v>187.5</v>
      </c>
      <c r="FM33" s="132">
        <v>1</v>
      </c>
      <c r="FN33" s="131">
        <f t="shared" ref="FN33:FN45" si="179">ROUND(FM33*FJ33/14*12*2*1.302,1)</f>
        <v>31.2</v>
      </c>
      <c r="FO33" s="132">
        <v>0</v>
      </c>
      <c r="FP33" s="132">
        <v>0</v>
      </c>
      <c r="FQ33" s="132"/>
      <c r="FR33" s="132"/>
      <c r="FS33" s="131">
        <f t="shared" ref="FS33:FT45" si="180">FK33+FM33+FQ33+FO33</f>
        <v>7</v>
      </c>
      <c r="FT33" s="131">
        <f t="shared" si="180"/>
        <v>218.7</v>
      </c>
      <c r="FU33" s="130">
        <v>14</v>
      </c>
      <c r="FV33" s="131">
        <v>7</v>
      </c>
      <c r="FW33" s="131">
        <f t="shared" ref="FW33:FW45" si="181">ROUND(FV33*FU33/14*12*2*1.302,1)</f>
        <v>218.7</v>
      </c>
      <c r="FX33" s="131"/>
      <c r="FY33" s="131">
        <f t="shared" ref="FY33:FY45" si="182">ROUND(FX33*FW33/14*12*2*1.302,1)</f>
        <v>0</v>
      </c>
      <c r="FZ33" s="131"/>
      <c r="GA33" s="131">
        <f t="shared" ref="GA33:GA45" si="183">ROUND(FZ33*FU33/14*12*2*1.302,1)</f>
        <v>0</v>
      </c>
      <c r="GB33" s="131"/>
      <c r="GC33" s="131"/>
      <c r="GD33" s="131">
        <f t="shared" ref="GD33:GE45" si="184">FV33+FX33+GB33+FZ33</f>
        <v>7</v>
      </c>
      <c r="GE33" s="131">
        <f t="shared" si="184"/>
        <v>218.7</v>
      </c>
      <c r="GF33" s="130">
        <v>14</v>
      </c>
      <c r="GG33" s="131">
        <v>94</v>
      </c>
      <c r="GH33" s="131">
        <f t="shared" ref="GH33:GH45" si="185">ROUND(GG33*GF33/14*12*2*1.302,1)</f>
        <v>2937.3</v>
      </c>
      <c r="GI33" s="131"/>
      <c r="GJ33" s="131">
        <f t="shared" ref="GJ33:GJ45" si="186">ROUND(GI33*GH33/14*12*2*1.302,1)</f>
        <v>0</v>
      </c>
      <c r="GK33" s="131">
        <v>13</v>
      </c>
      <c r="GL33" s="131">
        <f t="shared" ref="GL33:GL45" si="187">ROUND(GK33*GF33/14*12*2*1.302,1)</f>
        <v>406.2</v>
      </c>
      <c r="GM33" s="131"/>
      <c r="GN33" s="131"/>
      <c r="GO33" s="131">
        <f t="shared" ref="GO33:GP45" si="188">GG33+GI33+GM33+GK33</f>
        <v>107</v>
      </c>
      <c r="GP33" s="131">
        <f t="shared" si="188"/>
        <v>3343.5</v>
      </c>
      <c r="GQ33" s="130">
        <v>14</v>
      </c>
      <c r="GR33" s="131"/>
      <c r="GS33" s="131">
        <f t="shared" ref="GS33:GS45" si="189">ROUND(GR33*GQ33/14*12*2*1.302,1)</f>
        <v>0</v>
      </c>
      <c r="GT33" s="131"/>
      <c r="GU33" s="131">
        <f t="shared" ref="GU33:GU45" si="190">ROUND(GT33*GS33/14*12*2*1.302,1)</f>
        <v>0</v>
      </c>
      <c r="GV33" s="131"/>
      <c r="GW33" s="131">
        <f t="shared" ref="GW33:GW45" si="191">ROUND(GV33*GQ33/14*12*2*1.302,1)</f>
        <v>0</v>
      </c>
      <c r="GX33" s="131"/>
      <c r="GY33" s="131"/>
      <c r="GZ33" s="131">
        <f t="shared" ref="GZ33:HA45" si="192">GR33+GT33+GX33+GV33</f>
        <v>0</v>
      </c>
      <c r="HA33" s="131">
        <f t="shared" si="192"/>
        <v>0</v>
      </c>
      <c r="HB33" s="213"/>
      <c r="HC33" s="213"/>
      <c r="HD33" s="213"/>
      <c r="HE33" s="213"/>
      <c r="HF33" s="213"/>
      <c r="HG33" s="213"/>
      <c r="HH33" s="213"/>
      <c r="HI33" s="213"/>
      <c r="HJ33" s="213"/>
      <c r="HK33" s="213"/>
      <c r="HL33" s="213"/>
      <c r="HM33" s="213"/>
      <c r="HN33" s="213"/>
      <c r="HO33" s="213"/>
      <c r="HP33" s="213"/>
      <c r="HQ33" s="213"/>
      <c r="HR33" s="213"/>
      <c r="HS33" s="213"/>
      <c r="HT33" s="213"/>
      <c r="HU33" s="213"/>
      <c r="HV33" s="213"/>
      <c r="HW33" s="213"/>
      <c r="HX33" s="213"/>
      <c r="HY33" s="213"/>
      <c r="HZ33" s="213"/>
      <c r="IA33" s="213"/>
      <c r="IB33" s="213"/>
    </row>
    <row r="34" spans="1:236" s="212" customFormat="1" x14ac:dyDescent="0.25">
      <c r="A34" s="130">
        <v>13</v>
      </c>
      <c r="B34" s="131">
        <f t="shared" si="111"/>
        <v>90</v>
      </c>
      <c r="C34" s="131">
        <f t="shared" si="112"/>
        <v>2611.5999999999995</v>
      </c>
      <c r="D34" s="131">
        <f t="shared" si="113"/>
        <v>1</v>
      </c>
      <c r="E34" s="131">
        <f t="shared" si="114"/>
        <v>29</v>
      </c>
      <c r="F34" s="131">
        <f t="shared" si="115"/>
        <v>0</v>
      </c>
      <c r="G34" s="131">
        <f t="shared" si="116"/>
        <v>0</v>
      </c>
      <c r="H34" s="131">
        <f t="shared" si="117"/>
        <v>0</v>
      </c>
      <c r="I34" s="131">
        <f t="shared" si="118"/>
        <v>0</v>
      </c>
      <c r="J34" s="131">
        <f t="shared" si="119"/>
        <v>91</v>
      </c>
      <c r="K34" s="131">
        <f t="shared" si="120"/>
        <v>2640.5999999999995</v>
      </c>
      <c r="L34" s="130">
        <v>13</v>
      </c>
      <c r="M34" s="131">
        <v>2</v>
      </c>
      <c r="N34" s="131">
        <f t="shared" si="121"/>
        <v>58</v>
      </c>
      <c r="O34" s="131"/>
      <c r="P34" s="131">
        <f t="shared" si="122"/>
        <v>0</v>
      </c>
      <c r="Q34" s="131"/>
      <c r="R34" s="131">
        <f t="shared" si="123"/>
        <v>0</v>
      </c>
      <c r="S34" s="131"/>
      <c r="T34" s="131"/>
      <c r="U34" s="131">
        <f t="shared" si="124"/>
        <v>2</v>
      </c>
      <c r="V34" s="131">
        <f t="shared" si="124"/>
        <v>58</v>
      </c>
      <c r="W34" s="130">
        <v>13</v>
      </c>
      <c r="X34" s="131">
        <v>5</v>
      </c>
      <c r="Y34" s="131">
        <f t="shared" si="125"/>
        <v>145.1</v>
      </c>
      <c r="Z34" s="131"/>
      <c r="AA34" s="131">
        <f t="shared" si="126"/>
        <v>0</v>
      </c>
      <c r="AB34" s="131"/>
      <c r="AC34" s="131">
        <f t="shared" si="127"/>
        <v>0</v>
      </c>
      <c r="AD34" s="131"/>
      <c r="AE34" s="131"/>
      <c r="AF34" s="131">
        <f t="shared" si="128"/>
        <v>5</v>
      </c>
      <c r="AG34" s="131">
        <f t="shared" si="128"/>
        <v>145.1</v>
      </c>
      <c r="AH34" s="130">
        <v>13</v>
      </c>
      <c r="AI34" s="131">
        <v>5</v>
      </c>
      <c r="AJ34" s="131">
        <f t="shared" si="129"/>
        <v>145.1</v>
      </c>
      <c r="AK34" s="131"/>
      <c r="AL34" s="131">
        <f t="shared" si="130"/>
        <v>0</v>
      </c>
      <c r="AM34" s="131"/>
      <c r="AN34" s="131">
        <f t="shared" si="131"/>
        <v>0</v>
      </c>
      <c r="AO34" s="131"/>
      <c r="AP34" s="131"/>
      <c r="AQ34" s="131">
        <f t="shared" si="132"/>
        <v>5</v>
      </c>
      <c r="AR34" s="131">
        <f t="shared" si="132"/>
        <v>145.1</v>
      </c>
      <c r="AS34" s="130">
        <v>13</v>
      </c>
      <c r="AT34" s="131"/>
      <c r="AU34" s="132">
        <f t="shared" si="133"/>
        <v>0</v>
      </c>
      <c r="AV34" s="131"/>
      <c r="AW34" s="132">
        <f t="shared" ref="AW34:AW45" si="193">ROUND(AV34*AS34/14*12*1.302,1)</f>
        <v>0</v>
      </c>
      <c r="AX34" s="131"/>
      <c r="AY34" s="131">
        <f t="shared" si="134"/>
        <v>0</v>
      </c>
      <c r="AZ34" s="131"/>
      <c r="BA34" s="131"/>
      <c r="BB34" s="131">
        <f t="shared" si="135"/>
        <v>0</v>
      </c>
      <c r="BC34" s="131">
        <f t="shared" si="135"/>
        <v>0</v>
      </c>
      <c r="BD34" s="120">
        <v>13</v>
      </c>
      <c r="BE34" s="121">
        <v>11</v>
      </c>
      <c r="BF34" s="133">
        <f t="shared" si="136"/>
        <v>319.2</v>
      </c>
      <c r="BG34" s="134"/>
      <c r="BH34" s="133">
        <f t="shared" si="137"/>
        <v>0</v>
      </c>
      <c r="BI34" s="134"/>
      <c r="BJ34" s="133">
        <f t="shared" si="138"/>
        <v>0</v>
      </c>
      <c r="BK34" s="121"/>
      <c r="BL34" s="134"/>
      <c r="BM34" s="134">
        <f t="shared" si="139"/>
        <v>11</v>
      </c>
      <c r="BN34" s="134">
        <f t="shared" si="139"/>
        <v>319.2</v>
      </c>
      <c r="BO34" s="130">
        <v>13</v>
      </c>
      <c r="BP34" s="131">
        <v>22</v>
      </c>
      <c r="BQ34" s="131">
        <f t="shared" si="140"/>
        <v>638.4</v>
      </c>
      <c r="BR34" s="131"/>
      <c r="BS34" s="131">
        <f t="shared" si="141"/>
        <v>0</v>
      </c>
      <c r="BT34" s="131"/>
      <c r="BU34" s="131">
        <f t="shared" si="142"/>
        <v>0</v>
      </c>
      <c r="BV34" s="131"/>
      <c r="BW34" s="131"/>
      <c r="BX34" s="131">
        <f t="shared" si="143"/>
        <v>22</v>
      </c>
      <c r="BY34" s="131">
        <f t="shared" si="143"/>
        <v>638.4</v>
      </c>
      <c r="BZ34" s="130">
        <v>13</v>
      </c>
      <c r="CA34" s="131">
        <v>5</v>
      </c>
      <c r="CB34" s="131">
        <f t="shared" si="144"/>
        <v>145.1</v>
      </c>
      <c r="CC34" s="131"/>
      <c r="CD34" s="131">
        <f t="shared" si="145"/>
        <v>0</v>
      </c>
      <c r="CE34" s="131"/>
      <c r="CF34" s="131">
        <f t="shared" si="146"/>
        <v>0</v>
      </c>
      <c r="CG34" s="131"/>
      <c r="CH34" s="131"/>
      <c r="CI34" s="131">
        <f t="shared" si="147"/>
        <v>5</v>
      </c>
      <c r="CJ34" s="131">
        <f t="shared" si="147"/>
        <v>145.1</v>
      </c>
      <c r="CK34" s="120">
        <v>13</v>
      </c>
      <c r="CL34" s="134">
        <v>3</v>
      </c>
      <c r="CM34" s="133">
        <f t="shared" si="148"/>
        <v>87</v>
      </c>
      <c r="CN34" s="134"/>
      <c r="CO34" s="133">
        <f t="shared" si="149"/>
        <v>0</v>
      </c>
      <c r="CP34" s="134"/>
      <c r="CQ34" s="133">
        <f t="shared" si="150"/>
        <v>0</v>
      </c>
      <c r="CR34" s="134"/>
      <c r="CS34" s="134"/>
      <c r="CT34" s="134">
        <f t="shared" si="151"/>
        <v>3</v>
      </c>
      <c r="CU34" s="134">
        <f t="shared" si="151"/>
        <v>87</v>
      </c>
      <c r="CV34" s="135">
        <v>13</v>
      </c>
      <c r="CW34" s="132">
        <v>1</v>
      </c>
      <c r="CX34" s="132">
        <f t="shared" si="152"/>
        <v>29</v>
      </c>
      <c r="CY34" s="132"/>
      <c r="CZ34" s="132">
        <f t="shared" si="153"/>
        <v>0</v>
      </c>
      <c r="DA34" s="132"/>
      <c r="DB34" s="132">
        <f t="shared" si="154"/>
        <v>0</v>
      </c>
      <c r="DC34" s="132"/>
      <c r="DD34" s="132">
        <f t="shared" si="155"/>
        <v>0</v>
      </c>
      <c r="DE34" s="132">
        <f t="shared" si="156"/>
        <v>1</v>
      </c>
      <c r="DF34" s="132">
        <f t="shared" si="156"/>
        <v>29</v>
      </c>
      <c r="DG34" s="136">
        <v>13</v>
      </c>
      <c r="DH34" s="132">
        <v>6</v>
      </c>
      <c r="DI34" s="132">
        <f t="shared" si="157"/>
        <v>174.1</v>
      </c>
      <c r="DJ34" s="132"/>
      <c r="DK34" s="132">
        <f t="shared" si="158"/>
        <v>0</v>
      </c>
      <c r="DL34" s="132"/>
      <c r="DM34" s="132">
        <f t="shared" si="159"/>
        <v>0</v>
      </c>
      <c r="DN34" s="132"/>
      <c r="DO34" s="132"/>
      <c r="DP34" s="137">
        <f t="shared" si="160"/>
        <v>6</v>
      </c>
      <c r="DQ34" s="138">
        <f t="shared" si="160"/>
        <v>174.1</v>
      </c>
      <c r="DR34" s="130">
        <v>13</v>
      </c>
      <c r="DS34" s="131">
        <v>4</v>
      </c>
      <c r="DT34" s="131">
        <f t="shared" si="161"/>
        <v>116.1</v>
      </c>
      <c r="DU34" s="131"/>
      <c r="DV34" s="131">
        <f t="shared" si="162"/>
        <v>0</v>
      </c>
      <c r="DW34" s="131"/>
      <c r="DX34" s="131">
        <f t="shared" si="163"/>
        <v>0</v>
      </c>
      <c r="DY34" s="131">
        <v>0</v>
      </c>
      <c r="DZ34" s="146">
        <f t="shared" si="164"/>
        <v>0</v>
      </c>
      <c r="EA34" s="131">
        <f t="shared" si="165"/>
        <v>4</v>
      </c>
      <c r="EB34" s="131">
        <f t="shared" si="165"/>
        <v>116.1</v>
      </c>
      <c r="EC34" s="123">
        <v>13</v>
      </c>
      <c r="ED34" s="139">
        <v>6</v>
      </c>
      <c r="EE34" s="140">
        <f t="shared" si="166"/>
        <v>174.1</v>
      </c>
      <c r="EF34" s="139"/>
      <c r="EG34" s="140">
        <f t="shared" si="167"/>
        <v>0</v>
      </c>
      <c r="EH34" s="139"/>
      <c r="EI34" s="140">
        <f t="shared" si="168"/>
        <v>0</v>
      </c>
      <c r="EJ34" s="139"/>
      <c r="EK34" s="139"/>
      <c r="EL34" s="139">
        <f t="shared" si="169"/>
        <v>6</v>
      </c>
      <c r="EM34" s="139">
        <f t="shared" si="169"/>
        <v>174.1</v>
      </c>
      <c r="EN34" s="130">
        <v>13</v>
      </c>
      <c r="EO34" s="131"/>
      <c r="EP34" s="131">
        <f t="shared" si="170"/>
        <v>0</v>
      </c>
      <c r="EQ34" s="131"/>
      <c r="ER34" s="131">
        <f t="shared" si="171"/>
        <v>0</v>
      </c>
      <c r="ES34" s="131"/>
      <c r="ET34" s="131">
        <f t="shared" si="172"/>
        <v>0</v>
      </c>
      <c r="EU34" s="131"/>
      <c r="EV34" s="131"/>
      <c r="EW34" s="131">
        <f t="shared" si="173"/>
        <v>0</v>
      </c>
      <c r="EX34" s="131">
        <f t="shared" si="173"/>
        <v>0</v>
      </c>
      <c r="EY34" s="130">
        <v>13</v>
      </c>
      <c r="EZ34" s="131">
        <v>10</v>
      </c>
      <c r="FA34" s="131">
        <f t="shared" si="174"/>
        <v>290.2</v>
      </c>
      <c r="FB34" s="131">
        <v>1</v>
      </c>
      <c r="FC34" s="131">
        <f t="shared" si="175"/>
        <v>29</v>
      </c>
      <c r="FD34" s="131"/>
      <c r="FE34" s="131">
        <f t="shared" si="176"/>
        <v>0</v>
      </c>
      <c r="FF34" s="131"/>
      <c r="FG34" s="131"/>
      <c r="FH34" s="131">
        <f t="shared" si="177"/>
        <v>11</v>
      </c>
      <c r="FI34" s="131">
        <f t="shared" si="177"/>
        <v>319.2</v>
      </c>
      <c r="FJ34" s="132">
        <v>13</v>
      </c>
      <c r="FK34" s="132">
        <v>0</v>
      </c>
      <c r="FL34" s="131">
        <f t="shared" si="178"/>
        <v>0</v>
      </c>
      <c r="FM34" s="132">
        <v>0</v>
      </c>
      <c r="FN34" s="131">
        <f t="shared" si="179"/>
        <v>0</v>
      </c>
      <c r="FO34" s="132">
        <v>0</v>
      </c>
      <c r="FP34" s="132">
        <v>0</v>
      </c>
      <c r="FQ34" s="132"/>
      <c r="FR34" s="132"/>
      <c r="FS34" s="131">
        <f t="shared" si="180"/>
        <v>0</v>
      </c>
      <c r="FT34" s="131">
        <f t="shared" si="180"/>
        <v>0</v>
      </c>
      <c r="FU34" s="130">
        <v>13</v>
      </c>
      <c r="FV34" s="131">
        <v>4</v>
      </c>
      <c r="FW34" s="131">
        <f t="shared" si="181"/>
        <v>116.1</v>
      </c>
      <c r="FX34" s="131"/>
      <c r="FY34" s="131">
        <f t="shared" si="182"/>
        <v>0</v>
      </c>
      <c r="FZ34" s="131"/>
      <c r="GA34" s="131">
        <f t="shared" si="183"/>
        <v>0</v>
      </c>
      <c r="GB34" s="131"/>
      <c r="GC34" s="131"/>
      <c r="GD34" s="131">
        <f t="shared" si="184"/>
        <v>4</v>
      </c>
      <c r="GE34" s="131">
        <f t="shared" si="184"/>
        <v>116.1</v>
      </c>
      <c r="GF34" s="130">
        <v>13</v>
      </c>
      <c r="GG34" s="131">
        <v>6</v>
      </c>
      <c r="GH34" s="131">
        <f t="shared" si="185"/>
        <v>174.1</v>
      </c>
      <c r="GI34" s="131"/>
      <c r="GJ34" s="131">
        <f t="shared" si="186"/>
        <v>0</v>
      </c>
      <c r="GK34" s="131"/>
      <c r="GL34" s="131">
        <f t="shared" si="187"/>
        <v>0</v>
      </c>
      <c r="GM34" s="131"/>
      <c r="GN34" s="131"/>
      <c r="GO34" s="131">
        <f t="shared" si="188"/>
        <v>6</v>
      </c>
      <c r="GP34" s="131">
        <f t="shared" si="188"/>
        <v>174.1</v>
      </c>
      <c r="GQ34" s="130">
        <v>13</v>
      </c>
      <c r="GR34" s="131"/>
      <c r="GS34" s="131">
        <f t="shared" si="189"/>
        <v>0</v>
      </c>
      <c r="GT34" s="131"/>
      <c r="GU34" s="131">
        <f t="shared" si="190"/>
        <v>0</v>
      </c>
      <c r="GV34" s="131"/>
      <c r="GW34" s="131">
        <f t="shared" si="191"/>
        <v>0</v>
      </c>
      <c r="GX34" s="131"/>
      <c r="GY34" s="131"/>
      <c r="GZ34" s="131">
        <f t="shared" si="192"/>
        <v>0</v>
      </c>
      <c r="HA34" s="131">
        <f t="shared" si="192"/>
        <v>0</v>
      </c>
      <c r="HB34" s="213"/>
      <c r="HC34" s="213"/>
      <c r="HD34" s="213"/>
      <c r="HE34" s="213"/>
      <c r="HF34" s="213"/>
      <c r="HG34" s="213"/>
      <c r="HH34" s="213"/>
      <c r="HI34" s="213"/>
      <c r="HJ34" s="213"/>
      <c r="HK34" s="213"/>
      <c r="HL34" s="213"/>
      <c r="HM34" s="213"/>
      <c r="HN34" s="213"/>
      <c r="HO34" s="213"/>
      <c r="HP34" s="213"/>
      <c r="HQ34" s="213"/>
      <c r="HR34" s="213"/>
      <c r="HS34" s="213"/>
      <c r="HT34" s="213"/>
      <c r="HU34" s="213"/>
      <c r="HV34" s="213"/>
      <c r="HW34" s="213"/>
      <c r="HX34" s="213"/>
      <c r="HY34" s="213"/>
      <c r="HZ34" s="213"/>
      <c r="IA34" s="213"/>
      <c r="IB34" s="213"/>
    </row>
    <row r="35" spans="1:236" s="213" customFormat="1" x14ac:dyDescent="0.25">
      <c r="A35" s="130">
        <v>12</v>
      </c>
      <c r="B35" s="131">
        <f t="shared" si="111"/>
        <v>96</v>
      </c>
      <c r="C35" s="131">
        <f t="shared" si="112"/>
        <v>2571.4000000000005</v>
      </c>
      <c r="D35" s="131">
        <f t="shared" si="113"/>
        <v>1</v>
      </c>
      <c r="E35" s="131">
        <f t="shared" si="114"/>
        <v>26.8</v>
      </c>
      <c r="F35" s="131">
        <f t="shared" si="115"/>
        <v>0</v>
      </c>
      <c r="G35" s="131">
        <f t="shared" si="116"/>
        <v>0</v>
      </c>
      <c r="H35" s="131">
        <f t="shared" si="117"/>
        <v>5</v>
      </c>
      <c r="I35" s="131">
        <f t="shared" si="118"/>
        <v>156.1</v>
      </c>
      <c r="J35" s="131">
        <f t="shared" si="119"/>
        <v>102</v>
      </c>
      <c r="K35" s="131">
        <f t="shared" si="120"/>
        <v>2754.3</v>
      </c>
      <c r="L35" s="130">
        <v>12</v>
      </c>
      <c r="M35" s="131">
        <v>1</v>
      </c>
      <c r="N35" s="131">
        <f t="shared" si="121"/>
        <v>26.8</v>
      </c>
      <c r="O35" s="131"/>
      <c r="P35" s="131">
        <f t="shared" si="122"/>
        <v>0</v>
      </c>
      <c r="Q35" s="131"/>
      <c r="R35" s="131">
        <f t="shared" si="123"/>
        <v>0</v>
      </c>
      <c r="S35" s="131"/>
      <c r="T35" s="131">
        <f t="shared" ref="T35:T45" si="194">ROUND(S35*L35/12*12*2*1.302,1)</f>
        <v>0</v>
      </c>
      <c r="U35" s="131">
        <f t="shared" si="124"/>
        <v>1</v>
      </c>
      <c r="V35" s="131">
        <f t="shared" si="124"/>
        <v>26.8</v>
      </c>
      <c r="W35" s="130">
        <v>12</v>
      </c>
      <c r="X35" s="131">
        <v>9</v>
      </c>
      <c r="Y35" s="131">
        <f t="shared" si="125"/>
        <v>241.1</v>
      </c>
      <c r="Z35" s="131"/>
      <c r="AA35" s="131">
        <f t="shared" si="126"/>
        <v>0</v>
      </c>
      <c r="AB35" s="131"/>
      <c r="AC35" s="131">
        <f t="shared" si="127"/>
        <v>0</v>
      </c>
      <c r="AD35" s="131"/>
      <c r="AE35" s="131">
        <f t="shared" ref="AE35:AE45" si="195">ROUND(AD35*W35/12*12*2*1.302,1)</f>
        <v>0</v>
      </c>
      <c r="AF35" s="131">
        <f t="shared" si="128"/>
        <v>9</v>
      </c>
      <c r="AG35" s="131">
        <f t="shared" si="128"/>
        <v>241.1</v>
      </c>
      <c r="AH35" s="130">
        <v>12</v>
      </c>
      <c r="AI35" s="131">
        <v>15</v>
      </c>
      <c r="AJ35" s="131">
        <f t="shared" si="129"/>
        <v>401.8</v>
      </c>
      <c r="AK35" s="131"/>
      <c r="AL35" s="131">
        <f t="shared" si="130"/>
        <v>0</v>
      </c>
      <c r="AM35" s="131"/>
      <c r="AN35" s="131">
        <f t="shared" si="131"/>
        <v>0</v>
      </c>
      <c r="AO35" s="131"/>
      <c r="AP35" s="131">
        <f t="shared" ref="AP35:AP45" si="196">ROUND(AO35*AH35/12*12*2*1.302,1)</f>
        <v>0</v>
      </c>
      <c r="AQ35" s="131">
        <f t="shared" si="132"/>
        <v>15</v>
      </c>
      <c r="AR35" s="131">
        <f t="shared" si="132"/>
        <v>401.8</v>
      </c>
      <c r="AS35" s="130">
        <v>12</v>
      </c>
      <c r="AT35" s="131"/>
      <c r="AU35" s="132">
        <f t="shared" si="133"/>
        <v>0</v>
      </c>
      <c r="AV35" s="131"/>
      <c r="AW35" s="132">
        <f t="shared" si="193"/>
        <v>0</v>
      </c>
      <c r="AX35" s="131"/>
      <c r="AY35" s="131">
        <f t="shared" si="134"/>
        <v>0</v>
      </c>
      <c r="AZ35" s="131"/>
      <c r="BA35" s="131">
        <f t="shared" ref="BA35:BA45" si="197">ROUND(AZ35*AS35/12*12*2*1.302,1)</f>
        <v>0</v>
      </c>
      <c r="BB35" s="131">
        <f t="shared" si="135"/>
        <v>0</v>
      </c>
      <c r="BC35" s="131">
        <f t="shared" si="135"/>
        <v>0</v>
      </c>
      <c r="BD35" s="120">
        <v>12</v>
      </c>
      <c r="BE35" s="121">
        <v>13</v>
      </c>
      <c r="BF35" s="133">
        <f t="shared" si="136"/>
        <v>348.2</v>
      </c>
      <c r="BG35" s="134"/>
      <c r="BH35" s="133">
        <f t="shared" si="137"/>
        <v>0</v>
      </c>
      <c r="BI35" s="134"/>
      <c r="BJ35" s="133">
        <f t="shared" si="138"/>
        <v>0</v>
      </c>
      <c r="BK35" s="121"/>
      <c r="BL35" s="133">
        <f t="shared" ref="BL35:BL45" si="198">ROUND(BK35*BD35/12*12*2*1.302,1)</f>
        <v>0</v>
      </c>
      <c r="BM35" s="134">
        <f t="shared" si="139"/>
        <v>13</v>
      </c>
      <c r="BN35" s="134">
        <f t="shared" si="139"/>
        <v>348.2</v>
      </c>
      <c r="BO35" s="130">
        <v>12</v>
      </c>
      <c r="BP35" s="131">
        <v>20</v>
      </c>
      <c r="BQ35" s="131">
        <f t="shared" si="140"/>
        <v>535.70000000000005</v>
      </c>
      <c r="BR35" s="131"/>
      <c r="BS35" s="131">
        <f t="shared" si="141"/>
        <v>0</v>
      </c>
      <c r="BT35" s="131"/>
      <c r="BU35" s="131">
        <f t="shared" si="142"/>
        <v>0</v>
      </c>
      <c r="BV35" s="131">
        <v>1</v>
      </c>
      <c r="BW35" s="131">
        <f t="shared" ref="BW35:BW45" si="199">ROUND(BV35*BO35/12*12*2*1.302,1)</f>
        <v>31.2</v>
      </c>
      <c r="BX35" s="131">
        <f t="shared" si="143"/>
        <v>21</v>
      </c>
      <c r="BY35" s="131">
        <f t="shared" si="143"/>
        <v>566.90000000000009</v>
      </c>
      <c r="BZ35" s="130">
        <v>12</v>
      </c>
      <c r="CA35" s="131">
        <v>7</v>
      </c>
      <c r="CB35" s="131">
        <f t="shared" si="144"/>
        <v>187.5</v>
      </c>
      <c r="CC35" s="131"/>
      <c r="CD35" s="131">
        <f t="shared" si="145"/>
        <v>0</v>
      </c>
      <c r="CE35" s="131"/>
      <c r="CF35" s="131">
        <f t="shared" si="146"/>
        <v>0</v>
      </c>
      <c r="CG35" s="131"/>
      <c r="CH35" s="131">
        <f t="shared" ref="CH35:CH45" si="200">ROUND(CG35*BZ35/12*12*2*1.302,1)</f>
        <v>0</v>
      </c>
      <c r="CI35" s="131">
        <f t="shared" si="147"/>
        <v>7</v>
      </c>
      <c r="CJ35" s="131">
        <f t="shared" si="147"/>
        <v>187.5</v>
      </c>
      <c r="CK35" s="120">
        <v>12</v>
      </c>
      <c r="CL35" s="134"/>
      <c r="CM35" s="133">
        <f t="shared" si="148"/>
        <v>0</v>
      </c>
      <c r="CN35" s="134"/>
      <c r="CO35" s="133">
        <f t="shared" si="149"/>
        <v>0</v>
      </c>
      <c r="CP35" s="134"/>
      <c r="CQ35" s="133">
        <f t="shared" si="150"/>
        <v>0</v>
      </c>
      <c r="CR35" s="134"/>
      <c r="CS35" s="133">
        <f t="shared" ref="CS35:CS45" si="201">ROUND(CR35*CK35/12*12*2*1.302,1)</f>
        <v>0</v>
      </c>
      <c r="CT35" s="134">
        <f t="shared" si="151"/>
        <v>0</v>
      </c>
      <c r="CU35" s="134">
        <f t="shared" si="151"/>
        <v>0</v>
      </c>
      <c r="CV35" s="135">
        <v>12</v>
      </c>
      <c r="CW35" s="132">
        <v>1</v>
      </c>
      <c r="CX35" s="132">
        <f t="shared" si="152"/>
        <v>26.8</v>
      </c>
      <c r="CY35" s="132"/>
      <c r="CZ35" s="132">
        <f t="shared" si="153"/>
        <v>0</v>
      </c>
      <c r="DA35" s="132"/>
      <c r="DB35" s="132">
        <f t="shared" si="154"/>
        <v>0</v>
      </c>
      <c r="DC35" s="132"/>
      <c r="DD35" s="132">
        <f t="shared" si="155"/>
        <v>0</v>
      </c>
      <c r="DE35" s="132">
        <f t="shared" si="156"/>
        <v>1</v>
      </c>
      <c r="DF35" s="132">
        <f t="shared" si="156"/>
        <v>26.8</v>
      </c>
      <c r="DG35" s="136">
        <v>12</v>
      </c>
      <c r="DH35" s="132">
        <v>4</v>
      </c>
      <c r="DI35" s="132">
        <f t="shared" si="157"/>
        <v>107.1</v>
      </c>
      <c r="DJ35" s="132"/>
      <c r="DK35" s="132">
        <f t="shared" si="158"/>
        <v>0</v>
      </c>
      <c r="DL35" s="132"/>
      <c r="DM35" s="132">
        <f t="shared" si="159"/>
        <v>0</v>
      </c>
      <c r="DN35" s="132">
        <v>1</v>
      </c>
      <c r="DO35" s="132">
        <f t="shared" ref="DO35:DO45" si="202">ROUND(DN35*DG35/12*12*2*1.302,1)</f>
        <v>31.2</v>
      </c>
      <c r="DP35" s="137">
        <f t="shared" si="160"/>
        <v>5</v>
      </c>
      <c r="DQ35" s="138">
        <f t="shared" si="160"/>
        <v>138.29999999999998</v>
      </c>
      <c r="DR35" s="130">
        <v>12</v>
      </c>
      <c r="DS35" s="131">
        <v>4</v>
      </c>
      <c r="DT35" s="131">
        <f t="shared" si="161"/>
        <v>107.1</v>
      </c>
      <c r="DU35" s="131"/>
      <c r="DV35" s="131">
        <f t="shared" si="162"/>
        <v>0</v>
      </c>
      <c r="DW35" s="131"/>
      <c r="DX35" s="131">
        <f t="shared" si="163"/>
        <v>0</v>
      </c>
      <c r="DY35" s="131"/>
      <c r="DZ35" s="146">
        <f t="shared" si="164"/>
        <v>0</v>
      </c>
      <c r="EA35" s="131">
        <f t="shared" si="165"/>
        <v>4</v>
      </c>
      <c r="EB35" s="131">
        <f t="shared" si="165"/>
        <v>107.1</v>
      </c>
      <c r="EC35" s="123">
        <v>12</v>
      </c>
      <c r="ED35" s="139">
        <v>10</v>
      </c>
      <c r="EE35" s="140">
        <f t="shared" si="166"/>
        <v>267.8</v>
      </c>
      <c r="EF35" s="139">
        <v>1</v>
      </c>
      <c r="EG35" s="140">
        <f t="shared" si="167"/>
        <v>26.8</v>
      </c>
      <c r="EH35" s="139"/>
      <c r="EI35" s="140">
        <f t="shared" si="168"/>
        <v>0</v>
      </c>
      <c r="EJ35" s="139"/>
      <c r="EK35" s="140">
        <f t="shared" ref="EK35:EK45" si="203">ROUND(EJ35*EC35/12*12*2*1.302,1)</f>
        <v>0</v>
      </c>
      <c r="EL35" s="139">
        <f t="shared" si="169"/>
        <v>11</v>
      </c>
      <c r="EM35" s="139">
        <f t="shared" si="169"/>
        <v>294.60000000000002</v>
      </c>
      <c r="EN35" s="130">
        <v>12</v>
      </c>
      <c r="EO35" s="131"/>
      <c r="EP35" s="131">
        <f t="shared" si="170"/>
        <v>0</v>
      </c>
      <c r="EQ35" s="131"/>
      <c r="ER35" s="131">
        <f t="shared" si="171"/>
        <v>0</v>
      </c>
      <c r="ES35" s="131"/>
      <c r="ET35" s="131">
        <f t="shared" si="172"/>
        <v>0</v>
      </c>
      <c r="EU35" s="131"/>
      <c r="EV35" s="131">
        <f t="shared" ref="EV35:EV45" si="204">ROUND(EU35*EN35/12*12*2*1.302,1)</f>
        <v>0</v>
      </c>
      <c r="EW35" s="131">
        <f t="shared" si="173"/>
        <v>0</v>
      </c>
      <c r="EX35" s="131">
        <f t="shared" si="173"/>
        <v>0</v>
      </c>
      <c r="EY35" s="130">
        <v>12</v>
      </c>
      <c r="EZ35" s="131">
        <v>5</v>
      </c>
      <c r="FA35" s="131">
        <f t="shared" si="174"/>
        <v>133.9</v>
      </c>
      <c r="FB35" s="131"/>
      <c r="FC35" s="131">
        <f t="shared" si="175"/>
        <v>0</v>
      </c>
      <c r="FD35" s="131"/>
      <c r="FE35" s="131">
        <f t="shared" si="176"/>
        <v>0</v>
      </c>
      <c r="FF35" s="131"/>
      <c r="FG35" s="131">
        <f t="shared" ref="FG35:FG45" si="205">ROUND(FF35*EY35/12*12*2*1.302,1)</f>
        <v>0</v>
      </c>
      <c r="FH35" s="131">
        <f t="shared" si="177"/>
        <v>5</v>
      </c>
      <c r="FI35" s="131">
        <f t="shared" si="177"/>
        <v>133.9</v>
      </c>
      <c r="FJ35" s="132">
        <v>12</v>
      </c>
      <c r="FK35" s="132">
        <v>1</v>
      </c>
      <c r="FL35" s="131">
        <f t="shared" si="178"/>
        <v>26.8</v>
      </c>
      <c r="FM35" s="132">
        <v>0</v>
      </c>
      <c r="FN35" s="131">
        <f t="shared" si="179"/>
        <v>0</v>
      </c>
      <c r="FO35" s="132">
        <v>0</v>
      </c>
      <c r="FP35" s="132">
        <v>0</v>
      </c>
      <c r="FQ35" s="132">
        <v>0</v>
      </c>
      <c r="FR35" s="132">
        <v>0</v>
      </c>
      <c r="FS35" s="131">
        <f t="shared" si="180"/>
        <v>1</v>
      </c>
      <c r="FT35" s="131">
        <f t="shared" si="180"/>
        <v>26.8</v>
      </c>
      <c r="FU35" s="130">
        <v>12</v>
      </c>
      <c r="FV35" s="131">
        <v>3</v>
      </c>
      <c r="FW35" s="131">
        <f t="shared" si="181"/>
        <v>80.400000000000006</v>
      </c>
      <c r="FX35" s="131"/>
      <c r="FY35" s="131">
        <f t="shared" si="182"/>
        <v>0</v>
      </c>
      <c r="FZ35" s="131"/>
      <c r="GA35" s="131">
        <f t="shared" si="183"/>
        <v>0</v>
      </c>
      <c r="GB35" s="131"/>
      <c r="GC35" s="131">
        <f t="shared" ref="GC35:GC45" si="206">ROUND(GB35*FU35/12*12*2*1.302,1)</f>
        <v>0</v>
      </c>
      <c r="GD35" s="131">
        <f t="shared" si="184"/>
        <v>3</v>
      </c>
      <c r="GE35" s="131">
        <f t="shared" si="184"/>
        <v>80.400000000000006</v>
      </c>
      <c r="GF35" s="130">
        <v>12</v>
      </c>
      <c r="GG35" s="131">
        <v>3</v>
      </c>
      <c r="GH35" s="131">
        <f t="shared" si="185"/>
        <v>80.400000000000006</v>
      </c>
      <c r="GI35" s="131"/>
      <c r="GJ35" s="131">
        <f t="shared" si="186"/>
        <v>0</v>
      </c>
      <c r="GK35" s="131"/>
      <c r="GL35" s="131">
        <f t="shared" si="187"/>
        <v>0</v>
      </c>
      <c r="GM35" s="131">
        <v>3</v>
      </c>
      <c r="GN35" s="131">
        <f t="shared" ref="GN35:GN45" si="207">ROUND(GM35*GF35/12*12*2*1.302,1)</f>
        <v>93.7</v>
      </c>
      <c r="GO35" s="131">
        <f t="shared" si="188"/>
        <v>6</v>
      </c>
      <c r="GP35" s="131">
        <f t="shared" si="188"/>
        <v>174.10000000000002</v>
      </c>
      <c r="GQ35" s="130">
        <v>12</v>
      </c>
      <c r="GR35" s="131"/>
      <c r="GS35" s="131">
        <f t="shared" si="189"/>
        <v>0</v>
      </c>
      <c r="GT35" s="131"/>
      <c r="GU35" s="131">
        <f t="shared" si="190"/>
        <v>0</v>
      </c>
      <c r="GV35" s="131"/>
      <c r="GW35" s="131">
        <f t="shared" si="191"/>
        <v>0</v>
      </c>
      <c r="GX35" s="131"/>
      <c r="GY35" s="131">
        <f t="shared" ref="GY35:GY45" si="208">ROUND(GX35*GQ35/12*12*2*1.302,1)</f>
        <v>0</v>
      </c>
      <c r="GZ35" s="131">
        <f t="shared" si="192"/>
        <v>0</v>
      </c>
      <c r="HA35" s="131">
        <f t="shared" si="192"/>
        <v>0</v>
      </c>
    </row>
    <row r="36" spans="1:236" s="213" customFormat="1" x14ac:dyDescent="0.25">
      <c r="A36" s="130">
        <v>11</v>
      </c>
      <c r="B36" s="131">
        <f t="shared" si="111"/>
        <v>84</v>
      </c>
      <c r="C36" s="131">
        <f t="shared" si="112"/>
        <v>2062.4999999999995</v>
      </c>
      <c r="D36" s="131">
        <f t="shared" si="113"/>
        <v>2</v>
      </c>
      <c r="E36" s="131">
        <f t="shared" si="114"/>
        <v>49.2</v>
      </c>
      <c r="F36" s="131">
        <f t="shared" si="115"/>
        <v>0</v>
      </c>
      <c r="G36" s="131">
        <f t="shared" si="116"/>
        <v>0</v>
      </c>
      <c r="H36" s="131">
        <f t="shared" si="117"/>
        <v>1</v>
      </c>
      <c r="I36" s="131">
        <f t="shared" si="118"/>
        <v>28.6</v>
      </c>
      <c r="J36" s="131">
        <f t="shared" si="119"/>
        <v>87</v>
      </c>
      <c r="K36" s="131">
        <f t="shared" si="120"/>
        <v>2140.3000000000002</v>
      </c>
      <c r="L36" s="130">
        <v>11</v>
      </c>
      <c r="M36" s="131">
        <v>2</v>
      </c>
      <c r="N36" s="131">
        <f t="shared" si="121"/>
        <v>49.1</v>
      </c>
      <c r="O36" s="131"/>
      <c r="P36" s="131">
        <f t="shared" si="122"/>
        <v>0</v>
      </c>
      <c r="Q36" s="131"/>
      <c r="R36" s="131">
        <f t="shared" si="123"/>
        <v>0</v>
      </c>
      <c r="S36" s="131"/>
      <c r="T36" s="131">
        <f t="shared" si="194"/>
        <v>0</v>
      </c>
      <c r="U36" s="131">
        <f t="shared" si="124"/>
        <v>2</v>
      </c>
      <c r="V36" s="131">
        <f t="shared" si="124"/>
        <v>49.1</v>
      </c>
      <c r="W36" s="130">
        <v>11</v>
      </c>
      <c r="X36" s="131">
        <v>6</v>
      </c>
      <c r="Y36" s="131">
        <f t="shared" si="125"/>
        <v>147.30000000000001</v>
      </c>
      <c r="Z36" s="131"/>
      <c r="AA36" s="131">
        <f t="shared" si="126"/>
        <v>0</v>
      </c>
      <c r="AB36" s="131"/>
      <c r="AC36" s="131">
        <f t="shared" si="127"/>
        <v>0</v>
      </c>
      <c r="AD36" s="131"/>
      <c r="AE36" s="131">
        <f t="shared" si="195"/>
        <v>0</v>
      </c>
      <c r="AF36" s="131">
        <f t="shared" si="128"/>
        <v>6</v>
      </c>
      <c r="AG36" s="131">
        <f t="shared" si="128"/>
        <v>147.30000000000001</v>
      </c>
      <c r="AH36" s="130">
        <v>11</v>
      </c>
      <c r="AI36" s="131">
        <v>9</v>
      </c>
      <c r="AJ36" s="131">
        <f t="shared" si="129"/>
        <v>221</v>
      </c>
      <c r="AK36" s="131"/>
      <c r="AL36" s="131">
        <f t="shared" si="130"/>
        <v>0</v>
      </c>
      <c r="AM36" s="131"/>
      <c r="AN36" s="131">
        <f t="shared" si="131"/>
        <v>0</v>
      </c>
      <c r="AO36" s="131"/>
      <c r="AP36" s="131">
        <f t="shared" si="196"/>
        <v>0</v>
      </c>
      <c r="AQ36" s="131">
        <f t="shared" si="132"/>
        <v>9</v>
      </c>
      <c r="AR36" s="131">
        <f t="shared" si="132"/>
        <v>221</v>
      </c>
      <c r="AS36" s="130">
        <v>11</v>
      </c>
      <c r="AT36" s="131"/>
      <c r="AU36" s="132">
        <f t="shared" si="133"/>
        <v>0</v>
      </c>
      <c r="AV36" s="131"/>
      <c r="AW36" s="132">
        <f t="shared" si="193"/>
        <v>0</v>
      </c>
      <c r="AX36" s="131"/>
      <c r="AY36" s="131">
        <f t="shared" si="134"/>
        <v>0</v>
      </c>
      <c r="AZ36" s="131"/>
      <c r="BA36" s="131">
        <f t="shared" si="197"/>
        <v>0</v>
      </c>
      <c r="BB36" s="131">
        <f t="shared" si="135"/>
        <v>0</v>
      </c>
      <c r="BC36" s="131">
        <f t="shared" si="135"/>
        <v>0</v>
      </c>
      <c r="BD36" s="120">
        <v>11</v>
      </c>
      <c r="BE36" s="121">
        <v>8</v>
      </c>
      <c r="BF36" s="133">
        <f t="shared" si="136"/>
        <v>196.4</v>
      </c>
      <c r="BG36" s="134"/>
      <c r="BH36" s="133">
        <f t="shared" si="137"/>
        <v>0</v>
      </c>
      <c r="BI36" s="134"/>
      <c r="BJ36" s="133">
        <f t="shared" si="138"/>
        <v>0</v>
      </c>
      <c r="BK36" s="121"/>
      <c r="BL36" s="133">
        <f t="shared" si="198"/>
        <v>0</v>
      </c>
      <c r="BM36" s="134">
        <f t="shared" si="139"/>
        <v>8</v>
      </c>
      <c r="BN36" s="134">
        <f t="shared" si="139"/>
        <v>196.4</v>
      </c>
      <c r="BO36" s="130">
        <v>11</v>
      </c>
      <c r="BP36" s="131">
        <v>19</v>
      </c>
      <c r="BQ36" s="131">
        <f t="shared" si="140"/>
        <v>466.5</v>
      </c>
      <c r="BR36" s="131">
        <v>1</v>
      </c>
      <c r="BS36" s="131">
        <f t="shared" si="141"/>
        <v>24.6</v>
      </c>
      <c r="BT36" s="131"/>
      <c r="BU36" s="131">
        <f t="shared" si="142"/>
        <v>0</v>
      </c>
      <c r="BV36" s="131"/>
      <c r="BW36" s="131">
        <f t="shared" si="199"/>
        <v>0</v>
      </c>
      <c r="BX36" s="131">
        <f t="shared" si="143"/>
        <v>20</v>
      </c>
      <c r="BY36" s="131">
        <f t="shared" si="143"/>
        <v>491.1</v>
      </c>
      <c r="BZ36" s="130">
        <v>11</v>
      </c>
      <c r="CA36" s="131">
        <v>5</v>
      </c>
      <c r="CB36" s="131">
        <f t="shared" si="144"/>
        <v>122.8</v>
      </c>
      <c r="CC36" s="131"/>
      <c r="CD36" s="131">
        <f t="shared" si="145"/>
        <v>0</v>
      </c>
      <c r="CE36" s="131"/>
      <c r="CF36" s="131">
        <f t="shared" si="146"/>
        <v>0</v>
      </c>
      <c r="CG36" s="131"/>
      <c r="CH36" s="131">
        <f t="shared" si="200"/>
        <v>0</v>
      </c>
      <c r="CI36" s="131">
        <f t="shared" si="147"/>
        <v>5</v>
      </c>
      <c r="CJ36" s="131">
        <f t="shared" si="147"/>
        <v>122.8</v>
      </c>
      <c r="CK36" s="120">
        <v>11</v>
      </c>
      <c r="CL36" s="134">
        <v>1</v>
      </c>
      <c r="CM36" s="133">
        <f t="shared" si="148"/>
        <v>24.6</v>
      </c>
      <c r="CN36" s="134"/>
      <c r="CO36" s="133">
        <f t="shared" si="149"/>
        <v>0</v>
      </c>
      <c r="CP36" s="134"/>
      <c r="CQ36" s="133">
        <f t="shared" si="150"/>
        <v>0</v>
      </c>
      <c r="CR36" s="134"/>
      <c r="CS36" s="133">
        <f t="shared" si="201"/>
        <v>0</v>
      </c>
      <c r="CT36" s="134">
        <f t="shared" si="151"/>
        <v>1</v>
      </c>
      <c r="CU36" s="134">
        <f t="shared" si="151"/>
        <v>24.6</v>
      </c>
      <c r="CV36" s="135">
        <v>11</v>
      </c>
      <c r="CW36" s="132">
        <v>5</v>
      </c>
      <c r="CX36" s="132">
        <f t="shared" si="152"/>
        <v>122.8</v>
      </c>
      <c r="CY36" s="132"/>
      <c r="CZ36" s="132">
        <f t="shared" si="153"/>
        <v>0</v>
      </c>
      <c r="DA36" s="132"/>
      <c r="DB36" s="132">
        <f t="shared" si="154"/>
        <v>0</v>
      </c>
      <c r="DC36" s="132"/>
      <c r="DD36" s="132">
        <f t="shared" si="155"/>
        <v>0</v>
      </c>
      <c r="DE36" s="132">
        <f t="shared" si="156"/>
        <v>5</v>
      </c>
      <c r="DF36" s="132">
        <f t="shared" si="156"/>
        <v>122.8</v>
      </c>
      <c r="DG36" s="136">
        <v>11</v>
      </c>
      <c r="DH36" s="132">
        <v>2</v>
      </c>
      <c r="DI36" s="132">
        <f t="shared" si="157"/>
        <v>49.1</v>
      </c>
      <c r="DJ36" s="132"/>
      <c r="DK36" s="132">
        <f t="shared" si="158"/>
        <v>0</v>
      </c>
      <c r="DL36" s="132"/>
      <c r="DM36" s="132">
        <f t="shared" si="159"/>
        <v>0</v>
      </c>
      <c r="DN36" s="132"/>
      <c r="DO36" s="132">
        <f t="shared" si="202"/>
        <v>0</v>
      </c>
      <c r="DP36" s="137">
        <f t="shared" si="160"/>
        <v>2</v>
      </c>
      <c r="DQ36" s="138">
        <f t="shared" si="160"/>
        <v>49.1</v>
      </c>
      <c r="DR36" s="130">
        <v>11</v>
      </c>
      <c r="DS36" s="131">
        <v>2</v>
      </c>
      <c r="DT36" s="131">
        <f t="shared" si="161"/>
        <v>49.1</v>
      </c>
      <c r="DU36" s="131"/>
      <c r="DV36" s="131">
        <f t="shared" si="162"/>
        <v>0</v>
      </c>
      <c r="DW36" s="131"/>
      <c r="DX36" s="131">
        <f t="shared" si="163"/>
        <v>0</v>
      </c>
      <c r="DY36" s="131">
        <v>1</v>
      </c>
      <c r="DZ36" s="146">
        <f t="shared" si="164"/>
        <v>28.6</v>
      </c>
      <c r="EA36" s="131">
        <f t="shared" si="165"/>
        <v>3</v>
      </c>
      <c r="EB36" s="131">
        <f t="shared" si="165"/>
        <v>77.7</v>
      </c>
      <c r="EC36" s="123">
        <v>11</v>
      </c>
      <c r="ED36" s="139">
        <v>4</v>
      </c>
      <c r="EE36" s="140">
        <f t="shared" si="166"/>
        <v>98.2</v>
      </c>
      <c r="EF36" s="139"/>
      <c r="EG36" s="140">
        <f t="shared" si="167"/>
        <v>0</v>
      </c>
      <c r="EH36" s="139"/>
      <c r="EI36" s="140">
        <f t="shared" si="168"/>
        <v>0</v>
      </c>
      <c r="EJ36" s="139"/>
      <c r="EK36" s="140">
        <f t="shared" si="203"/>
        <v>0</v>
      </c>
      <c r="EL36" s="139">
        <f t="shared" si="169"/>
        <v>4</v>
      </c>
      <c r="EM36" s="139">
        <f t="shared" si="169"/>
        <v>98.2</v>
      </c>
      <c r="EN36" s="130">
        <v>11</v>
      </c>
      <c r="EO36" s="131"/>
      <c r="EP36" s="131">
        <f t="shared" si="170"/>
        <v>0</v>
      </c>
      <c r="EQ36" s="131"/>
      <c r="ER36" s="131">
        <f t="shared" si="171"/>
        <v>0</v>
      </c>
      <c r="ES36" s="131"/>
      <c r="ET36" s="131">
        <f t="shared" si="172"/>
        <v>0</v>
      </c>
      <c r="EU36" s="131"/>
      <c r="EV36" s="131">
        <f t="shared" si="204"/>
        <v>0</v>
      </c>
      <c r="EW36" s="131">
        <f t="shared" si="173"/>
        <v>0</v>
      </c>
      <c r="EX36" s="131">
        <f t="shared" si="173"/>
        <v>0</v>
      </c>
      <c r="EY36" s="130">
        <v>11</v>
      </c>
      <c r="EZ36" s="131">
        <v>6</v>
      </c>
      <c r="FA36" s="131">
        <f t="shared" si="174"/>
        <v>147.30000000000001</v>
      </c>
      <c r="FB36" s="131">
        <v>1</v>
      </c>
      <c r="FC36" s="131">
        <f t="shared" si="175"/>
        <v>24.6</v>
      </c>
      <c r="FD36" s="131"/>
      <c r="FE36" s="131">
        <f t="shared" si="176"/>
        <v>0</v>
      </c>
      <c r="FF36" s="131"/>
      <c r="FG36" s="131">
        <f t="shared" si="205"/>
        <v>0</v>
      </c>
      <c r="FH36" s="131">
        <f t="shared" si="177"/>
        <v>7</v>
      </c>
      <c r="FI36" s="131">
        <f t="shared" si="177"/>
        <v>171.9</v>
      </c>
      <c r="FJ36" s="132">
        <v>11</v>
      </c>
      <c r="FK36" s="132">
        <v>3</v>
      </c>
      <c r="FL36" s="131">
        <f t="shared" si="178"/>
        <v>73.7</v>
      </c>
      <c r="FM36" s="132">
        <v>0</v>
      </c>
      <c r="FN36" s="131">
        <f t="shared" si="179"/>
        <v>0</v>
      </c>
      <c r="FO36" s="132">
        <v>0</v>
      </c>
      <c r="FP36" s="132">
        <v>0</v>
      </c>
      <c r="FQ36" s="132">
        <v>0</v>
      </c>
      <c r="FR36" s="132">
        <v>0</v>
      </c>
      <c r="FS36" s="131">
        <f t="shared" si="180"/>
        <v>3</v>
      </c>
      <c r="FT36" s="131">
        <f t="shared" si="180"/>
        <v>73.7</v>
      </c>
      <c r="FU36" s="130">
        <v>11</v>
      </c>
      <c r="FV36" s="131">
        <v>8</v>
      </c>
      <c r="FW36" s="131">
        <f t="shared" si="181"/>
        <v>196.4</v>
      </c>
      <c r="FX36" s="131"/>
      <c r="FY36" s="131">
        <f t="shared" si="182"/>
        <v>0</v>
      </c>
      <c r="FZ36" s="131"/>
      <c r="GA36" s="131">
        <f t="shared" si="183"/>
        <v>0</v>
      </c>
      <c r="GB36" s="131"/>
      <c r="GC36" s="131">
        <f t="shared" si="206"/>
        <v>0</v>
      </c>
      <c r="GD36" s="131">
        <f t="shared" si="184"/>
        <v>8</v>
      </c>
      <c r="GE36" s="131">
        <f t="shared" si="184"/>
        <v>196.4</v>
      </c>
      <c r="GF36" s="130">
        <v>11</v>
      </c>
      <c r="GG36" s="131">
        <v>4</v>
      </c>
      <c r="GH36" s="131">
        <f t="shared" si="185"/>
        <v>98.2</v>
      </c>
      <c r="GI36" s="131"/>
      <c r="GJ36" s="131">
        <f t="shared" si="186"/>
        <v>0</v>
      </c>
      <c r="GK36" s="131"/>
      <c r="GL36" s="131">
        <f t="shared" si="187"/>
        <v>0</v>
      </c>
      <c r="GM36" s="131"/>
      <c r="GN36" s="131">
        <f t="shared" si="207"/>
        <v>0</v>
      </c>
      <c r="GO36" s="131">
        <f t="shared" si="188"/>
        <v>4</v>
      </c>
      <c r="GP36" s="131">
        <f t="shared" si="188"/>
        <v>98.2</v>
      </c>
      <c r="GQ36" s="130">
        <v>11</v>
      </c>
      <c r="GR36" s="131"/>
      <c r="GS36" s="131">
        <f t="shared" si="189"/>
        <v>0</v>
      </c>
      <c r="GT36" s="131"/>
      <c r="GU36" s="131">
        <f t="shared" si="190"/>
        <v>0</v>
      </c>
      <c r="GV36" s="131"/>
      <c r="GW36" s="131">
        <f t="shared" si="191"/>
        <v>0</v>
      </c>
      <c r="GX36" s="131"/>
      <c r="GY36" s="131">
        <f t="shared" si="208"/>
        <v>0</v>
      </c>
      <c r="GZ36" s="131">
        <f t="shared" si="192"/>
        <v>0</v>
      </c>
      <c r="HA36" s="131">
        <f t="shared" si="192"/>
        <v>0</v>
      </c>
    </row>
    <row r="37" spans="1:236" s="213" customFormat="1" x14ac:dyDescent="0.25">
      <c r="A37" s="130">
        <v>10</v>
      </c>
      <c r="B37" s="131">
        <f t="shared" si="111"/>
        <v>72</v>
      </c>
      <c r="C37" s="131">
        <f t="shared" si="112"/>
        <v>1606.9999999999998</v>
      </c>
      <c r="D37" s="131">
        <f t="shared" si="113"/>
        <v>3</v>
      </c>
      <c r="E37" s="131">
        <f t="shared" si="114"/>
        <v>66.900000000000006</v>
      </c>
      <c r="F37" s="131">
        <f t="shared" si="115"/>
        <v>2</v>
      </c>
      <c r="G37" s="131">
        <f t="shared" si="116"/>
        <v>44.6</v>
      </c>
      <c r="H37" s="131">
        <f t="shared" si="117"/>
        <v>0</v>
      </c>
      <c r="I37" s="131">
        <f t="shared" si="118"/>
        <v>0</v>
      </c>
      <c r="J37" s="131">
        <f t="shared" si="119"/>
        <v>77</v>
      </c>
      <c r="K37" s="131">
        <f t="shared" si="120"/>
        <v>1718.5</v>
      </c>
      <c r="L37" s="130">
        <v>10</v>
      </c>
      <c r="M37" s="131">
        <v>2</v>
      </c>
      <c r="N37" s="131">
        <f t="shared" si="121"/>
        <v>44.6</v>
      </c>
      <c r="O37" s="131"/>
      <c r="P37" s="131">
        <f t="shared" si="122"/>
        <v>0</v>
      </c>
      <c r="Q37" s="131"/>
      <c r="R37" s="131">
        <f t="shared" si="123"/>
        <v>0</v>
      </c>
      <c r="S37" s="131"/>
      <c r="T37" s="131">
        <f t="shared" si="194"/>
        <v>0</v>
      </c>
      <c r="U37" s="131">
        <f t="shared" si="124"/>
        <v>2</v>
      </c>
      <c r="V37" s="131">
        <f t="shared" si="124"/>
        <v>44.6</v>
      </c>
      <c r="W37" s="130">
        <v>10</v>
      </c>
      <c r="X37" s="131">
        <v>10</v>
      </c>
      <c r="Y37" s="131">
        <f t="shared" si="125"/>
        <v>223.2</v>
      </c>
      <c r="Z37" s="131"/>
      <c r="AA37" s="131">
        <f t="shared" si="126"/>
        <v>0</v>
      </c>
      <c r="AB37" s="131"/>
      <c r="AC37" s="131">
        <f t="shared" si="127"/>
        <v>0</v>
      </c>
      <c r="AD37" s="131"/>
      <c r="AE37" s="131">
        <f t="shared" si="195"/>
        <v>0</v>
      </c>
      <c r="AF37" s="131">
        <f t="shared" si="128"/>
        <v>10</v>
      </c>
      <c r="AG37" s="131">
        <f t="shared" si="128"/>
        <v>223.2</v>
      </c>
      <c r="AH37" s="130">
        <v>10</v>
      </c>
      <c r="AI37" s="131">
        <v>5</v>
      </c>
      <c r="AJ37" s="131">
        <f t="shared" si="129"/>
        <v>111.6</v>
      </c>
      <c r="AK37" s="131"/>
      <c r="AL37" s="131">
        <f t="shared" si="130"/>
        <v>0</v>
      </c>
      <c r="AM37" s="131"/>
      <c r="AN37" s="131">
        <f t="shared" si="131"/>
        <v>0</v>
      </c>
      <c r="AO37" s="131"/>
      <c r="AP37" s="131">
        <f t="shared" si="196"/>
        <v>0</v>
      </c>
      <c r="AQ37" s="131">
        <f t="shared" si="132"/>
        <v>5</v>
      </c>
      <c r="AR37" s="131">
        <f t="shared" si="132"/>
        <v>111.6</v>
      </c>
      <c r="AS37" s="130">
        <v>10</v>
      </c>
      <c r="AT37" s="131"/>
      <c r="AU37" s="132">
        <f t="shared" si="133"/>
        <v>0</v>
      </c>
      <c r="AV37" s="131"/>
      <c r="AW37" s="132">
        <f t="shared" si="193"/>
        <v>0</v>
      </c>
      <c r="AX37" s="131"/>
      <c r="AY37" s="131">
        <f t="shared" si="134"/>
        <v>0</v>
      </c>
      <c r="AZ37" s="131"/>
      <c r="BA37" s="131">
        <f t="shared" si="197"/>
        <v>0</v>
      </c>
      <c r="BB37" s="131">
        <f t="shared" si="135"/>
        <v>0</v>
      </c>
      <c r="BC37" s="131">
        <f t="shared" si="135"/>
        <v>0</v>
      </c>
      <c r="BD37" s="120">
        <v>10</v>
      </c>
      <c r="BE37" s="121">
        <v>10</v>
      </c>
      <c r="BF37" s="133">
        <f t="shared" si="136"/>
        <v>223.2</v>
      </c>
      <c r="BG37" s="134"/>
      <c r="BH37" s="133">
        <f t="shared" si="137"/>
        <v>0</v>
      </c>
      <c r="BI37" s="134"/>
      <c r="BJ37" s="133">
        <f t="shared" si="138"/>
        <v>0</v>
      </c>
      <c r="BK37" s="121"/>
      <c r="BL37" s="133">
        <f t="shared" si="198"/>
        <v>0</v>
      </c>
      <c r="BM37" s="134">
        <f t="shared" si="139"/>
        <v>10</v>
      </c>
      <c r="BN37" s="134">
        <f t="shared" si="139"/>
        <v>223.2</v>
      </c>
      <c r="BO37" s="130">
        <v>10</v>
      </c>
      <c r="BP37" s="131">
        <v>9</v>
      </c>
      <c r="BQ37" s="131">
        <f t="shared" si="140"/>
        <v>200.9</v>
      </c>
      <c r="BR37" s="131">
        <v>2</v>
      </c>
      <c r="BS37" s="131">
        <f t="shared" si="141"/>
        <v>44.6</v>
      </c>
      <c r="BT37" s="131"/>
      <c r="BU37" s="131">
        <f t="shared" si="142"/>
        <v>0</v>
      </c>
      <c r="BV37" s="131"/>
      <c r="BW37" s="131">
        <f t="shared" si="199"/>
        <v>0</v>
      </c>
      <c r="BX37" s="131">
        <f t="shared" si="143"/>
        <v>11</v>
      </c>
      <c r="BY37" s="131">
        <f t="shared" si="143"/>
        <v>245.5</v>
      </c>
      <c r="BZ37" s="130">
        <v>10</v>
      </c>
      <c r="CA37" s="131">
        <v>3</v>
      </c>
      <c r="CB37" s="131">
        <f t="shared" si="144"/>
        <v>67</v>
      </c>
      <c r="CC37" s="131"/>
      <c r="CD37" s="131">
        <f t="shared" si="145"/>
        <v>0</v>
      </c>
      <c r="CE37" s="131"/>
      <c r="CF37" s="131">
        <f t="shared" si="146"/>
        <v>0</v>
      </c>
      <c r="CG37" s="131"/>
      <c r="CH37" s="131">
        <f t="shared" si="200"/>
        <v>0</v>
      </c>
      <c r="CI37" s="131">
        <f t="shared" si="147"/>
        <v>3</v>
      </c>
      <c r="CJ37" s="131">
        <f t="shared" si="147"/>
        <v>67</v>
      </c>
      <c r="CK37" s="120">
        <v>10</v>
      </c>
      <c r="CL37" s="134">
        <v>6</v>
      </c>
      <c r="CM37" s="133">
        <f t="shared" si="148"/>
        <v>133.9</v>
      </c>
      <c r="CN37" s="134"/>
      <c r="CO37" s="133">
        <f t="shared" si="149"/>
        <v>0</v>
      </c>
      <c r="CP37" s="134"/>
      <c r="CQ37" s="133">
        <f t="shared" si="150"/>
        <v>0</v>
      </c>
      <c r="CR37" s="134"/>
      <c r="CS37" s="133">
        <f t="shared" si="201"/>
        <v>0</v>
      </c>
      <c r="CT37" s="134">
        <f t="shared" si="151"/>
        <v>6</v>
      </c>
      <c r="CU37" s="134">
        <f t="shared" si="151"/>
        <v>133.9</v>
      </c>
      <c r="CV37" s="135">
        <v>10</v>
      </c>
      <c r="CW37" s="132">
        <v>0</v>
      </c>
      <c r="CX37" s="132">
        <f t="shared" si="152"/>
        <v>0</v>
      </c>
      <c r="CY37" s="132"/>
      <c r="CZ37" s="132">
        <f t="shared" si="153"/>
        <v>0</v>
      </c>
      <c r="DA37" s="132"/>
      <c r="DB37" s="132">
        <f t="shared" si="154"/>
        <v>0</v>
      </c>
      <c r="DC37" s="132"/>
      <c r="DD37" s="132">
        <f t="shared" si="155"/>
        <v>0</v>
      </c>
      <c r="DE37" s="132">
        <f t="shared" si="156"/>
        <v>0</v>
      </c>
      <c r="DF37" s="132">
        <f t="shared" si="156"/>
        <v>0</v>
      </c>
      <c r="DG37" s="136">
        <v>10</v>
      </c>
      <c r="DH37" s="132">
        <v>2</v>
      </c>
      <c r="DI37" s="132">
        <f t="shared" si="157"/>
        <v>44.6</v>
      </c>
      <c r="DJ37" s="132"/>
      <c r="DK37" s="132">
        <f t="shared" si="158"/>
        <v>0</v>
      </c>
      <c r="DL37" s="132"/>
      <c r="DM37" s="132">
        <f t="shared" si="159"/>
        <v>0</v>
      </c>
      <c r="DN37" s="132"/>
      <c r="DO37" s="132">
        <f t="shared" si="202"/>
        <v>0</v>
      </c>
      <c r="DP37" s="137">
        <f t="shared" si="160"/>
        <v>2</v>
      </c>
      <c r="DQ37" s="138">
        <f t="shared" si="160"/>
        <v>44.6</v>
      </c>
      <c r="DR37" s="130">
        <v>10</v>
      </c>
      <c r="DS37" s="131">
        <v>1</v>
      </c>
      <c r="DT37" s="131">
        <f t="shared" si="161"/>
        <v>22.3</v>
      </c>
      <c r="DU37" s="131"/>
      <c r="DV37" s="131">
        <f t="shared" si="162"/>
        <v>0</v>
      </c>
      <c r="DW37" s="131"/>
      <c r="DX37" s="131">
        <f t="shared" si="163"/>
        <v>0</v>
      </c>
      <c r="DY37" s="131"/>
      <c r="DZ37" s="146">
        <f t="shared" si="164"/>
        <v>0</v>
      </c>
      <c r="EA37" s="131">
        <f t="shared" si="165"/>
        <v>1</v>
      </c>
      <c r="EB37" s="131">
        <f t="shared" si="165"/>
        <v>22.3</v>
      </c>
      <c r="EC37" s="123">
        <v>10</v>
      </c>
      <c r="ED37" s="139">
        <v>4</v>
      </c>
      <c r="EE37" s="140">
        <f t="shared" si="166"/>
        <v>89.3</v>
      </c>
      <c r="EF37" s="139"/>
      <c r="EG37" s="140">
        <f t="shared" si="167"/>
        <v>0</v>
      </c>
      <c r="EH37" s="139"/>
      <c r="EI37" s="140">
        <f t="shared" si="168"/>
        <v>0</v>
      </c>
      <c r="EJ37" s="139"/>
      <c r="EK37" s="140">
        <f t="shared" si="203"/>
        <v>0</v>
      </c>
      <c r="EL37" s="139">
        <f t="shared" si="169"/>
        <v>4</v>
      </c>
      <c r="EM37" s="139">
        <f t="shared" si="169"/>
        <v>89.3</v>
      </c>
      <c r="EN37" s="130">
        <v>10</v>
      </c>
      <c r="EO37" s="131">
        <v>1</v>
      </c>
      <c r="EP37" s="131">
        <f t="shared" si="170"/>
        <v>22.3</v>
      </c>
      <c r="EQ37" s="131"/>
      <c r="ER37" s="131">
        <f t="shared" si="171"/>
        <v>0</v>
      </c>
      <c r="ES37" s="131"/>
      <c r="ET37" s="131">
        <f t="shared" si="172"/>
        <v>0</v>
      </c>
      <c r="EU37" s="131"/>
      <c r="EV37" s="131">
        <f t="shared" si="204"/>
        <v>0</v>
      </c>
      <c r="EW37" s="131">
        <f t="shared" si="173"/>
        <v>1</v>
      </c>
      <c r="EX37" s="131">
        <f t="shared" si="173"/>
        <v>22.3</v>
      </c>
      <c r="EY37" s="130">
        <v>10</v>
      </c>
      <c r="EZ37" s="131">
        <v>9</v>
      </c>
      <c r="FA37" s="131">
        <f t="shared" si="174"/>
        <v>200.9</v>
      </c>
      <c r="FB37" s="131"/>
      <c r="FC37" s="131">
        <f t="shared" si="175"/>
        <v>0</v>
      </c>
      <c r="FD37" s="131"/>
      <c r="FE37" s="131">
        <f t="shared" si="176"/>
        <v>0</v>
      </c>
      <c r="FF37" s="131"/>
      <c r="FG37" s="131">
        <f t="shared" si="205"/>
        <v>0</v>
      </c>
      <c r="FH37" s="131">
        <f t="shared" si="177"/>
        <v>9</v>
      </c>
      <c r="FI37" s="131">
        <f t="shared" si="177"/>
        <v>200.9</v>
      </c>
      <c r="FJ37" s="132">
        <v>10</v>
      </c>
      <c r="FK37" s="132">
        <v>3</v>
      </c>
      <c r="FL37" s="131">
        <f t="shared" si="178"/>
        <v>67</v>
      </c>
      <c r="FM37" s="132">
        <v>1</v>
      </c>
      <c r="FN37" s="131">
        <f t="shared" si="179"/>
        <v>22.3</v>
      </c>
      <c r="FO37" s="132">
        <v>0</v>
      </c>
      <c r="FP37" s="132">
        <v>0</v>
      </c>
      <c r="FQ37" s="132">
        <v>0</v>
      </c>
      <c r="FR37" s="132">
        <v>0</v>
      </c>
      <c r="FS37" s="131">
        <f t="shared" si="180"/>
        <v>4</v>
      </c>
      <c r="FT37" s="131">
        <f t="shared" si="180"/>
        <v>89.3</v>
      </c>
      <c r="FU37" s="130">
        <v>10</v>
      </c>
      <c r="FV37" s="131">
        <v>6</v>
      </c>
      <c r="FW37" s="131">
        <f t="shared" si="181"/>
        <v>133.9</v>
      </c>
      <c r="FX37" s="131"/>
      <c r="FY37" s="131">
        <f t="shared" si="182"/>
        <v>0</v>
      </c>
      <c r="FZ37" s="131"/>
      <c r="GA37" s="131">
        <f t="shared" si="183"/>
        <v>0</v>
      </c>
      <c r="GB37" s="131"/>
      <c r="GC37" s="131">
        <f t="shared" si="206"/>
        <v>0</v>
      </c>
      <c r="GD37" s="131">
        <f t="shared" si="184"/>
        <v>6</v>
      </c>
      <c r="GE37" s="131">
        <f t="shared" si="184"/>
        <v>133.9</v>
      </c>
      <c r="GF37" s="130">
        <v>10</v>
      </c>
      <c r="GG37" s="131">
        <v>1</v>
      </c>
      <c r="GH37" s="131">
        <f t="shared" si="185"/>
        <v>22.3</v>
      </c>
      <c r="GI37" s="131"/>
      <c r="GJ37" s="131">
        <f t="shared" si="186"/>
        <v>0</v>
      </c>
      <c r="GK37" s="131">
        <v>2</v>
      </c>
      <c r="GL37" s="131">
        <f t="shared" si="187"/>
        <v>44.6</v>
      </c>
      <c r="GM37" s="131"/>
      <c r="GN37" s="131">
        <f t="shared" si="207"/>
        <v>0</v>
      </c>
      <c r="GO37" s="131">
        <f t="shared" si="188"/>
        <v>3</v>
      </c>
      <c r="GP37" s="131">
        <f t="shared" si="188"/>
        <v>66.900000000000006</v>
      </c>
      <c r="GQ37" s="130">
        <v>10</v>
      </c>
      <c r="GR37" s="131"/>
      <c r="GS37" s="131">
        <f t="shared" si="189"/>
        <v>0</v>
      </c>
      <c r="GT37" s="131"/>
      <c r="GU37" s="131">
        <f t="shared" si="190"/>
        <v>0</v>
      </c>
      <c r="GV37" s="131"/>
      <c r="GW37" s="131">
        <f t="shared" si="191"/>
        <v>0</v>
      </c>
      <c r="GX37" s="131"/>
      <c r="GY37" s="131">
        <f t="shared" si="208"/>
        <v>0</v>
      </c>
      <c r="GZ37" s="131">
        <f t="shared" si="192"/>
        <v>0</v>
      </c>
      <c r="HA37" s="131">
        <f t="shared" si="192"/>
        <v>0</v>
      </c>
    </row>
    <row r="38" spans="1:236" s="213" customFormat="1" x14ac:dyDescent="0.25">
      <c r="A38" s="130">
        <v>9</v>
      </c>
      <c r="B38" s="131">
        <f t="shared" si="111"/>
        <v>67</v>
      </c>
      <c r="C38" s="131">
        <f t="shared" si="112"/>
        <v>1346</v>
      </c>
      <c r="D38" s="131">
        <f t="shared" si="113"/>
        <v>2</v>
      </c>
      <c r="E38" s="131">
        <f t="shared" si="114"/>
        <v>40.200000000000003</v>
      </c>
      <c r="F38" s="131">
        <f t="shared" si="115"/>
        <v>0</v>
      </c>
      <c r="G38" s="131">
        <f t="shared" si="116"/>
        <v>0</v>
      </c>
      <c r="H38" s="131">
        <f t="shared" si="117"/>
        <v>2</v>
      </c>
      <c r="I38" s="131">
        <f t="shared" si="118"/>
        <v>46.8</v>
      </c>
      <c r="J38" s="131">
        <f t="shared" si="119"/>
        <v>71</v>
      </c>
      <c r="K38" s="131">
        <f t="shared" si="120"/>
        <v>1433.0000000000002</v>
      </c>
      <c r="L38" s="130">
        <v>9</v>
      </c>
      <c r="M38" s="131">
        <v>4</v>
      </c>
      <c r="N38" s="131">
        <f t="shared" si="121"/>
        <v>80.400000000000006</v>
      </c>
      <c r="O38" s="131"/>
      <c r="P38" s="131">
        <f t="shared" si="122"/>
        <v>0</v>
      </c>
      <c r="Q38" s="131"/>
      <c r="R38" s="131">
        <f t="shared" si="123"/>
        <v>0</v>
      </c>
      <c r="S38" s="131"/>
      <c r="T38" s="131">
        <f t="shared" si="194"/>
        <v>0</v>
      </c>
      <c r="U38" s="131">
        <f t="shared" si="124"/>
        <v>4</v>
      </c>
      <c r="V38" s="131">
        <f t="shared" si="124"/>
        <v>80.400000000000006</v>
      </c>
      <c r="W38" s="130">
        <v>9</v>
      </c>
      <c r="X38" s="131">
        <v>6</v>
      </c>
      <c r="Y38" s="131">
        <f t="shared" si="125"/>
        <v>120.5</v>
      </c>
      <c r="Z38" s="131"/>
      <c r="AA38" s="131">
        <f t="shared" si="126"/>
        <v>0</v>
      </c>
      <c r="AB38" s="131"/>
      <c r="AC38" s="131">
        <f t="shared" si="127"/>
        <v>0</v>
      </c>
      <c r="AD38" s="131"/>
      <c r="AE38" s="131">
        <f t="shared" si="195"/>
        <v>0</v>
      </c>
      <c r="AF38" s="131">
        <f t="shared" si="128"/>
        <v>6</v>
      </c>
      <c r="AG38" s="131">
        <f t="shared" si="128"/>
        <v>120.5</v>
      </c>
      <c r="AH38" s="130">
        <v>9</v>
      </c>
      <c r="AI38" s="131">
        <v>6</v>
      </c>
      <c r="AJ38" s="131">
        <f t="shared" si="129"/>
        <v>120.5</v>
      </c>
      <c r="AK38" s="131"/>
      <c r="AL38" s="131">
        <f t="shared" si="130"/>
        <v>0</v>
      </c>
      <c r="AM38" s="131"/>
      <c r="AN38" s="131">
        <f t="shared" si="131"/>
        <v>0</v>
      </c>
      <c r="AO38" s="131"/>
      <c r="AP38" s="131">
        <f t="shared" si="196"/>
        <v>0</v>
      </c>
      <c r="AQ38" s="131">
        <f t="shared" si="132"/>
        <v>6</v>
      </c>
      <c r="AR38" s="131">
        <f t="shared" si="132"/>
        <v>120.5</v>
      </c>
      <c r="AS38" s="130">
        <v>9</v>
      </c>
      <c r="AT38" s="131"/>
      <c r="AU38" s="132">
        <f t="shared" si="133"/>
        <v>0</v>
      </c>
      <c r="AV38" s="131"/>
      <c r="AW38" s="132">
        <f t="shared" si="193"/>
        <v>0</v>
      </c>
      <c r="AX38" s="131"/>
      <c r="AY38" s="131">
        <f t="shared" si="134"/>
        <v>0</v>
      </c>
      <c r="AZ38" s="131"/>
      <c r="BA38" s="131">
        <f t="shared" si="197"/>
        <v>0</v>
      </c>
      <c r="BB38" s="131">
        <f t="shared" si="135"/>
        <v>0</v>
      </c>
      <c r="BC38" s="131">
        <f t="shared" si="135"/>
        <v>0</v>
      </c>
      <c r="BD38" s="120">
        <v>9</v>
      </c>
      <c r="BE38" s="121">
        <v>10</v>
      </c>
      <c r="BF38" s="133">
        <f t="shared" si="136"/>
        <v>200.9</v>
      </c>
      <c r="BG38" s="134"/>
      <c r="BH38" s="133">
        <f t="shared" si="137"/>
        <v>0</v>
      </c>
      <c r="BI38" s="134"/>
      <c r="BJ38" s="133">
        <f t="shared" si="138"/>
        <v>0</v>
      </c>
      <c r="BK38" s="121">
        <v>1</v>
      </c>
      <c r="BL38" s="133">
        <f t="shared" si="198"/>
        <v>23.4</v>
      </c>
      <c r="BM38" s="134">
        <f t="shared" si="139"/>
        <v>11</v>
      </c>
      <c r="BN38" s="134">
        <f t="shared" si="139"/>
        <v>224.3</v>
      </c>
      <c r="BO38" s="130">
        <v>9</v>
      </c>
      <c r="BP38" s="131">
        <v>6</v>
      </c>
      <c r="BQ38" s="131">
        <f t="shared" si="140"/>
        <v>120.5</v>
      </c>
      <c r="BR38" s="131"/>
      <c r="BS38" s="131">
        <f t="shared" si="141"/>
        <v>0</v>
      </c>
      <c r="BT38" s="131"/>
      <c r="BU38" s="131">
        <f t="shared" si="142"/>
        <v>0</v>
      </c>
      <c r="BV38" s="131"/>
      <c r="BW38" s="131">
        <f t="shared" si="199"/>
        <v>0</v>
      </c>
      <c r="BX38" s="131">
        <f t="shared" si="143"/>
        <v>6</v>
      </c>
      <c r="BY38" s="131">
        <f t="shared" si="143"/>
        <v>120.5</v>
      </c>
      <c r="BZ38" s="130">
        <v>9</v>
      </c>
      <c r="CA38" s="131">
        <v>2</v>
      </c>
      <c r="CB38" s="131">
        <f t="shared" si="144"/>
        <v>40.200000000000003</v>
      </c>
      <c r="CC38" s="131"/>
      <c r="CD38" s="131">
        <f t="shared" si="145"/>
        <v>0</v>
      </c>
      <c r="CE38" s="131"/>
      <c r="CF38" s="131">
        <f t="shared" si="146"/>
        <v>0</v>
      </c>
      <c r="CG38" s="131"/>
      <c r="CH38" s="131">
        <f t="shared" si="200"/>
        <v>0</v>
      </c>
      <c r="CI38" s="131">
        <f t="shared" si="147"/>
        <v>2</v>
      </c>
      <c r="CJ38" s="131">
        <f t="shared" si="147"/>
        <v>40.200000000000003</v>
      </c>
      <c r="CK38" s="120">
        <v>9</v>
      </c>
      <c r="CL38" s="134">
        <v>6</v>
      </c>
      <c r="CM38" s="133">
        <f t="shared" si="148"/>
        <v>120.5</v>
      </c>
      <c r="CN38" s="134"/>
      <c r="CO38" s="133">
        <f t="shared" si="149"/>
        <v>0</v>
      </c>
      <c r="CP38" s="134"/>
      <c r="CQ38" s="133">
        <f t="shared" si="150"/>
        <v>0</v>
      </c>
      <c r="CR38" s="134"/>
      <c r="CS38" s="133">
        <f t="shared" si="201"/>
        <v>0</v>
      </c>
      <c r="CT38" s="134">
        <f t="shared" si="151"/>
        <v>6</v>
      </c>
      <c r="CU38" s="134">
        <f t="shared" si="151"/>
        <v>120.5</v>
      </c>
      <c r="CV38" s="135">
        <v>9</v>
      </c>
      <c r="CW38" s="132">
        <v>3</v>
      </c>
      <c r="CX38" s="132">
        <f t="shared" si="152"/>
        <v>60.3</v>
      </c>
      <c r="CY38" s="132"/>
      <c r="CZ38" s="132">
        <f t="shared" si="153"/>
        <v>0</v>
      </c>
      <c r="DA38" s="132"/>
      <c r="DB38" s="132">
        <f t="shared" si="154"/>
        <v>0</v>
      </c>
      <c r="DC38" s="132"/>
      <c r="DD38" s="132">
        <f t="shared" si="155"/>
        <v>0</v>
      </c>
      <c r="DE38" s="132">
        <f t="shared" si="156"/>
        <v>3</v>
      </c>
      <c r="DF38" s="132">
        <f t="shared" si="156"/>
        <v>60.3</v>
      </c>
      <c r="DG38" s="136">
        <v>9</v>
      </c>
      <c r="DH38" s="132">
        <v>1</v>
      </c>
      <c r="DI38" s="132">
        <f t="shared" si="157"/>
        <v>20.100000000000001</v>
      </c>
      <c r="DJ38" s="132">
        <v>1</v>
      </c>
      <c r="DK38" s="132">
        <f t="shared" si="158"/>
        <v>20.100000000000001</v>
      </c>
      <c r="DL38" s="132"/>
      <c r="DM38" s="132">
        <f t="shared" si="159"/>
        <v>0</v>
      </c>
      <c r="DN38" s="132"/>
      <c r="DO38" s="132">
        <f t="shared" si="202"/>
        <v>0</v>
      </c>
      <c r="DP38" s="137">
        <f t="shared" si="160"/>
        <v>2</v>
      </c>
      <c r="DQ38" s="138">
        <f t="shared" si="160"/>
        <v>40.200000000000003</v>
      </c>
      <c r="DR38" s="130">
        <v>9</v>
      </c>
      <c r="DS38" s="131">
        <v>3</v>
      </c>
      <c r="DT38" s="131">
        <f t="shared" si="161"/>
        <v>60.3</v>
      </c>
      <c r="DU38" s="131"/>
      <c r="DV38" s="131">
        <f t="shared" si="162"/>
        <v>0</v>
      </c>
      <c r="DW38" s="131"/>
      <c r="DX38" s="131">
        <f t="shared" si="163"/>
        <v>0</v>
      </c>
      <c r="DY38" s="131">
        <v>1</v>
      </c>
      <c r="DZ38" s="146">
        <f t="shared" si="164"/>
        <v>23.4</v>
      </c>
      <c r="EA38" s="131">
        <f t="shared" si="165"/>
        <v>4</v>
      </c>
      <c r="EB38" s="131">
        <f t="shared" si="165"/>
        <v>83.699999999999989</v>
      </c>
      <c r="EC38" s="123">
        <v>9</v>
      </c>
      <c r="ED38" s="139">
        <v>7</v>
      </c>
      <c r="EE38" s="140">
        <f t="shared" si="166"/>
        <v>140.6</v>
      </c>
      <c r="EF38" s="139">
        <v>1</v>
      </c>
      <c r="EG38" s="140">
        <f t="shared" si="167"/>
        <v>20.100000000000001</v>
      </c>
      <c r="EH38" s="139"/>
      <c r="EI38" s="140">
        <f t="shared" si="168"/>
        <v>0</v>
      </c>
      <c r="EJ38" s="139"/>
      <c r="EK38" s="140">
        <f t="shared" si="203"/>
        <v>0</v>
      </c>
      <c r="EL38" s="139">
        <f t="shared" si="169"/>
        <v>8</v>
      </c>
      <c r="EM38" s="139">
        <f t="shared" si="169"/>
        <v>160.69999999999999</v>
      </c>
      <c r="EN38" s="130">
        <v>9</v>
      </c>
      <c r="EO38" s="131"/>
      <c r="EP38" s="131">
        <f t="shared" si="170"/>
        <v>0</v>
      </c>
      <c r="EQ38" s="131"/>
      <c r="ER38" s="131">
        <f t="shared" si="171"/>
        <v>0</v>
      </c>
      <c r="ES38" s="131"/>
      <c r="ET38" s="131">
        <f t="shared" si="172"/>
        <v>0</v>
      </c>
      <c r="EU38" s="131"/>
      <c r="EV38" s="131">
        <f t="shared" si="204"/>
        <v>0</v>
      </c>
      <c r="EW38" s="131">
        <f t="shared" si="173"/>
        <v>0</v>
      </c>
      <c r="EX38" s="131">
        <f t="shared" si="173"/>
        <v>0</v>
      </c>
      <c r="EY38" s="130">
        <v>9</v>
      </c>
      <c r="EZ38" s="131">
        <v>5</v>
      </c>
      <c r="FA38" s="131">
        <f t="shared" si="174"/>
        <v>100.4</v>
      </c>
      <c r="FB38" s="131"/>
      <c r="FC38" s="131">
        <f t="shared" si="175"/>
        <v>0</v>
      </c>
      <c r="FD38" s="131"/>
      <c r="FE38" s="131">
        <f t="shared" si="176"/>
        <v>0</v>
      </c>
      <c r="FF38" s="131"/>
      <c r="FG38" s="131">
        <f t="shared" si="205"/>
        <v>0</v>
      </c>
      <c r="FH38" s="131">
        <f t="shared" si="177"/>
        <v>5</v>
      </c>
      <c r="FI38" s="131">
        <f t="shared" si="177"/>
        <v>100.4</v>
      </c>
      <c r="FJ38" s="132">
        <v>9</v>
      </c>
      <c r="FK38" s="132">
        <v>2</v>
      </c>
      <c r="FL38" s="131">
        <f t="shared" si="178"/>
        <v>40.200000000000003</v>
      </c>
      <c r="FM38" s="132">
        <v>0</v>
      </c>
      <c r="FN38" s="131">
        <f t="shared" si="179"/>
        <v>0</v>
      </c>
      <c r="FO38" s="132">
        <v>0</v>
      </c>
      <c r="FP38" s="132">
        <v>0</v>
      </c>
      <c r="FQ38" s="132">
        <v>0</v>
      </c>
      <c r="FR38" s="132">
        <v>0</v>
      </c>
      <c r="FS38" s="131">
        <f t="shared" si="180"/>
        <v>2</v>
      </c>
      <c r="FT38" s="131">
        <f t="shared" si="180"/>
        <v>40.200000000000003</v>
      </c>
      <c r="FU38" s="130">
        <v>9</v>
      </c>
      <c r="FV38" s="131">
        <v>3</v>
      </c>
      <c r="FW38" s="131">
        <f t="shared" si="181"/>
        <v>60.3</v>
      </c>
      <c r="FX38" s="131"/>
      <c r="FY38" s="131">
        <f t="shared" si="182"/>
        <v>0</v>
      </c>
      <c r="FZ38" s="131"/>
      <c r="GA38" s="131">
        <f t="shared" si="183"/>
        <v>0</v>
      </c>
      <c r="GB38" s="131"/>
      <c r="GC38" s="131">
        <f t="shared" si="206"/>
        <v>0</v>
      </c>
      <c r="GD38" s="131">
        <f t="shared" si="184"/>
        <v>3</v>
      </c>
      <c r="GE38" s="131">
        <f t="shared" si="184"/>
        <v>60.3</v>
      </c>
      <c r="GF38" s="130">
        <v>9</v>
      </c>
      <c r="GG38" s="131">
        <v>3</v>
      </c>
      <c r="GH38" s="131">
        <f t="shared" si="185"/>
        <v>60.3</v>
      </c>
      <c r="GI38" s="131"/>
      <c r="GJ38" s="131">
        <f t="shared" si="186"/>
        <v>0</v>
      </c>
      <c r="GK38" s="131"/>
      <c r="GL38" s="131">
        <f t="shared" si="187"/>
        <v>0</v>
      </c>
      <c r="GM38" s="131"/>
      <c r="GN38" s="131">
        <f t="shared" si="207"/>
        <v>0</v>
      </c>
      <c r="GO38" s="131">
        <f t="shared" si="188"/>
        <v>3</v>
      </c>
      <c r="GP38" s="131">
        <f t="shared" si="188"/>
        <v>60.3</v>
      </c>
      <c r="GQ38" s="130">
        <v>9</v>
      </c>
      <c r="GR38" s="131"/>
      <c r="GS38" s="131">
        <f t="shared" si="189"/>
        <v>0</v>
      </c>
      <c r="GT38" s="131"/>
      <c r="GU38" s="131">
        <f t="shared" si="190"/>
        <v>0</v>
      </c>
      <c r="GV38" s="131"/>
      <c r="GW38" s="131">
        <f t="shared" si="191"/>
        <v>0</v>
      </c>
      <c r="GX38" s="131"/>
      <c r="GY38" s="131">
        <f t="shared" si="208"/>
        <v>0</v>
      </c>
      <c r="GZ38" s="131">
        <f t="shared" si="192"/>
        <v>0</v>
      </c>
      <c r="HA38" s="131">
        <f t="shared" si="192"/>
        <v>0</v>
      </c>
    </row>
    <row r="39" spans="1:236" s="213" customFormat="1" x14ac:dyDescent="0.25">
      <c r="A39" s="130">
        <v>8</v>
      </c>
      <c r="B39" s="131">
        <f t="shared" si="111"/>
        <v>53</v>
      </c>
      <c r="C39" s="131">
        <f t="shared" si="112"/>
        <v>946.50000000000023</v>
      </c>
      <c r="D39" s="131">
        <f t="shared" si="113"/>
        <v>1</v>
      </c>
      <c r="E39" s="131">
        <f t="shared" si="114"/>
        <v>17.899999999999999</v>
      </c>
      <c r="F39" s="131">
        <f t="shared" si="115"/>
        <v>0</v>
      </c>
      <c r="G39" s="131">
        <f t="shared" si="116"/>
        <v>0</v>
      </c>
      <c r="H39" s="131">
        <f t="shared" si="117"/>
        <v>0</v>
      </c>
      <c r="I39" s="131">
        <f t="shared" si="118"/>
        <v>0</v>
      </c>
      <c r="J39" s="131">
        <f t="shared" si="119"/>
        <v>54</v>
      </c>
      <c r="K39" s="131">
        <f t="shared" si="120"/>
        <v>964.4000000000002</v>
      </c>
      <c r="L39" s="130">
        <v>8</v>
      </c>
      <c r="M39" s="131">
        <v>7</v>
      </c>
      <c r="N39" s="131">
        <f t="shared" si="121"/>
        <v>125</v>
      </c>
      <c r="O39" s="131"/>
      <c r="P39" s="131">
        <f t="shared" si="122"/>
        <v>0</v>
      </c>
      <c r="Q39" s="131"/>
      <c r="R39" s="131">
        <f t="shared" si="123"/>
        <v>0</v>
      </c>
      <c r="S39" s="131"/>
      <c r="T39" s="131">
        <f t="shared" si="194"/>
        <v>0</v>
      </c>
      <c r="U39" s="131">
        <f t="shared" si="124"/>
        <v>7</v>
      </c>
      <c r="V39" s="131">
        <f t="shared" si="124"/>
        <v>125</v>
      </c>
      <c r="W39" s="130">
        <v>8</v>
      </c>
      <c r="X39" s="131">
        <v>5</v>
      </c>
      <c r="Y39" s="131">
        <f t="shared" si="125"/>
        <v>89.3</v>
      </c>
      <c r="Z39" s="131"/>
      <c r="AA39" s="131">
        <f t="shared" si="126"/>
        <v>0</v>
      </c>
      <c r="AB39" s="131"/>
      <c r="AC39" s="131">
        <f t="shared" si="127"/>
        <v>0</v>
      </c>
      <c r="AD39" s="131"/>
      <c r="AE39" s="131">
        <f t="shared" si="195"/>
        <v>0</v>
      </c>
      <c r="AF39" s="131">
        <f t="shared" si="128"/>
        <v>5</v>
      </c>
      <c r="AG39" s="131">
        <f t="shared" si="128"/>
        <v>89.3</v>
      </c>
      <c r="AH39" s="130">
        <v>8</v>
      </c>
      <c r="AI39" s="131">
        <v>5</v>
      </c>
      <c r="AJ39" s="131">
        <f t="shared" si="129"/>
        <v>89.3</v>
      </c>
      <c r="AK39" s="131"/>
      <c r="AL39" s="131">
        <f t="shared" si="130"/>
        <v>0</v>
      </c>
      <c r="AM39" s="131"/>
      <c r="AN39" s="131">
        <f t="shared" si="131"/>
        <v>0</v>
      </c>
      <c r="AO39" s="131"/>
      <c r="AP39" s="131">
        <f t="shared" si="196"/>
        <v>0</v>
      </c>
      <c r="AQ39" s="131">
        <f t="shared" si="132"/>
        <v>5</v>
      </c>
      <c r="AR39" s="131">
        <f t="shared" si="132"/>
        <v>89.3</v>
      </c>
      <c r="AS39" s="130">
        <v>8</v>
      </c>
      <c r="AT39" s="131"/>
      <c r="AU39" s="132">
        <f t="shared" si="133"/>
        <v>0</v>
      </c>
      <c r="AV39" s="131"/>
      <c r="AW39" s="132">
        <f t="shared" si="193"/>
        <v>0</v>
      </c>
      <c r="AX39" s="131"/>
      <c r="AY39" s="131">
        <f t="shared" si="134"/>
        <v>0</v>
      </c>
      <c r="AZ39" s="131"/>
      <c r="BA39" s="131">
        <f t="shared" si="197"/>
        <v>0</v>
      </c>
      <c r="BB39" s="131">
        <f t="shared" si="135"/>
        <v>0</v>
      </c>
      <c r="BC39" s="131">
        <f t="shared" si="135"/>
        <v>0</v>
      </c>
      <c r="BD39" s="120">
        <v>8</v>
      </c>
      <c r="BE39" s="121">
        <v>7</v>
      </c>
      <c r="BF39" s="133">
        <f t="shared" si="136"/>
        <v>125</v>
      </c>
      <c r="BG39" s="134"/>
      <c r="BH39" s="133">
        <f t="shared" si="137"/>
        <v>0</v>
      </c>
      <c r="BI39" s="134"/>
      <c r="BJ39" s="133">
        <f t="shared" si="138"/>
        <v>0</v>
      </c>
      <c r="BK39" s="121"/>
      <c r="BL39" s="133">
        <f t="shared" si="198"/>
        <v>0</v>
      </c>
      <c r="BM39" s="134">
        <f t="shared" si="139"/>
        <v>7</v>
      </c>
      <c r="BN39" s="134">
        <f t="shared" si="139"/>
        <v>125</v>
      </c>
      <c r="BO39" s="130">
        <v>8</v>
      </c>
      <c r="BP39" s="131">
        <v>1</v>
      </c>
      <c r="BQ39" s="131">
        <f t="shared" si="140"/>
        <v>17.899999999999999</v>
      </c>
      <c r="BR39" s="131"/>
      <c r="BS39" s="131">
        <f t="shared" si="141"/>
        <v>0</v>
      </c>
      <c r="BT39" s="131"/>
      <c r="BU39" s="131">
        <f t="shared" si="142"/>
        <v>0</v>
      </c>
      <c r="BV39" s="131"/>
      <c r="BW39" s="131">
        <f t="shared" si="199"/>
        <v>0</v>
      </c>
      <c r="BX39" s="131">
        <f t="shared" si="143"/>
        <v>1</v>
      </c>
      <c r="BY39" s="131">
        <f t="shared" si="143"/>
        <v>17.899999999999999</v>
      </c>
      <c r="BZ39" s="130">
        <v>8</v>
      </c>
      <c r="CA39" s="131">
        <v>2</v>
      </c>
      <c r="CB39" s="131">
        <f t="shared" si="144"/>
        <v>35.700000000000003</v>
      </c>
      <c r="CC39" s="131"/>
      <c r="CD39" s="131">
        <f t="shared" si="145"/>
        <v>0</v>
      </c>
      <c r="CE39" s="131"/>
      <c r="CF39" s="131">
        <f t="shared" si="146"/>
        <v>0</v>
      </c>
      <c r="CG39" s="131"/>
      <c r="CH39" s="131">
        <f t="shared" si="200"/>
        <v>0</v>
      </c>
      <c r="CI39" s="131">
        <f t="shared" si="147"/>
        <v>2</v>
      </c>
      <c r="CJ39" s="131">
        <f t="shared" si="147"/>
        <v>35.700000000000003</v>
      </c>
      <c r="CK39" s="120">
        <v>8</v>
      </c>
      <c r="CL39" s="134">
        <v>1</v>
      </c>
      <c r="CM39" s="133">
        <f t="shared" si="148"/>
        <v>17.899999999999999</v>
      </c>
      <c r="CN39" s="134"/>
      <c r="CO39" s="133">
        <f t="shared" si="149"/>
        <v>0</v>
      </c>
      <c r="CP39" s="134"/>
      <c r="CQ39" s="133">
        <f t="shared" si="150"/>
        <v>0</v>
      </c>
      <c r="CR39" s="134"/>
      <c r="CS39" s="133">
        <f t="shared" si="201"/>
        <v>0</v>
      </c>
      <c r="CT39" s="134">
        <f t="shared" si="151"/>
        <v>1</v>
      </c>
      <c r="CU39" s="134">
        <f t="shared" si="151"/>
        <v>17.899999999999999</v>
      </c>
      <c r="CV39" s="135">
        <v>8</v>
      </c>
      <c r="CW39" s="132">
        <v>1</v>
      </c>
      <c r="CX39" s="132">
        <f t="shared" si="152"/>
        <v>17.899999999999999</v>
      </c>
      <c r="CY39" s="132"/>
      <c r="CZ39" s="132">
        <f t="shared" si="153"/>
        <v>0</v>
      </c>
      <c r="DA39" s="132"/>
      <c r="DB39" s="132">
        <f t="shared" si="154"/>
        <v>0</v>
      </c>
      <c r="DC39" s="132"/>
      <c r="DD39" s="132">
        <f t="shared" si="155"/>
        <v>0</v>
      </c>
      <c r="DE39" s="132">
        <f t="shared" si="156"/>
        <v>1</v>
      </c>
      <c r="DF39" s="132">
        <f t="shared" si="156"/>
        <v>17.899999999999999</v>
      </c>
      <c r="DG39" s="136">
        <v>8</v>
      </c>
      <c r="DH39" s="132">
        <v>2</v>
      </c>
      <c r="DI39" s="132">
        <f t="shared" si="157"/>
        <v>35.700000000000003</v>
      </c>
      <c r="DJ39" s="132"/>
      <c r="DK39" s="132">
        <f t="shared" si="158"/>
        <v>0</v>
      </c>
      <c r="DL39" s="132"/>
      <c r="DM39" s="132">
        <f t="shared" si="159"/>
        <v>0</v>
      </c>
      <c r="DN39" s="132"/>
      <c r="DO39" s="132">
        <f t="shared" si="202"/>
        <v>0</v>
      </c>
      <c r="DP39" s="137">
        <f t="shared" si="160"/>
        <v>2</v>
      </c>
      <c r="DQ39" s="138">
        <f t="shared" si="160"/>
        <v>35.700000000000003</v>
      </c>
      <c r="DR39" s="130">
        <v>8</v>
      </c>
      <c r="DS39" s="131">
        <v>3</v>
      </c>
      <c r="DT39" s="131">
        <f t="shared" si="161"/>
        <v>53.6</v>
      </c>
      <c r="DU39" s="131"/>
      <c r="DV39" s="131">
        <f t="shared" si="162"/>
        <v>0</v>
      </c>
      <c r="DW39" s="131"/>
      <c r="DX39" s="131">
        <f t="shared" si="163"/>
        <v>0</v>
      </c>
      <c r="DY39" s="131"/>
      <c r="DZ39" s="146">
        <f t="shared" si="164"/>
        <v>0</v>
      </c>
      <c r="EA39" s="131">
        <f t="shared" si="165"/>
        <v>3</v>
      </c>
      <c r="EB39" s="131">
        <f t="shared" si="165"/>
        <v>53.6</v>
      </c>
      <c r="EC39" s="123">
        <v>8</v>
      </c>
      <c r="ED39" s="139">
        <v>2</v>
      </c>
      <c r="EE39" s="140">
        <f t="shared" si="166"/>
        <v>35.700000000000003</v>
      </c>
      <c r="EF39" s="139"/>
      <c r="EG39" s="140">
        <f t="shared" si="167"/>
        <v>0</v>
      </c>
      <c r="EH39" s="139"/>
      <c r="EI39" s="140">
        <f t="shared" si="168"/>
        <v>0</v>
      </c>
      <c r="EJ39" s="139"/>
      <c r="EK39" s="140">
        <f t="shared" si="203"/>
        <v>0</v>
      </c>
      <c r="EL39" s="139">
        <f t="shared" si="169"/>
        <v>2</v>
      </c>
      <c r="EM39" s="139">
        <f t="shared" si="169"/>
        <v>35.700000000000003</v>
      </c>
      <c r="EN39" s="130">
        <v>8</v>
      </c>
      <c r="EO39" s="131"/>
      <c r="EP39" s="131">
        <f t="shared" si="170"/>
        <v>0</v>
      </c>
      <c r="EQ39" s="131"/>
      <c r="ER39" s="131">
        <f t="shared" si="171"/>
        <v>0</v>
      </c>
      <c r="ES39" s="131"/>
      <c r="ET39" s="131">
        <f t="shared" si="172"/>
        <v>0</v>
      </c>
      <c r="EU39" s="131"/>
      <c r="EV39" s="131">
        <f t="shared" si="204"/>
        <v>0</v>
      </c>
      <c r="EW39" s="131">
        <f t="shared" si="173"/>
        <v>0</v>
      </c>
      <c r="EX39" s="131">
        <f t="shared" si="173"/>
        <v>0</v>
      </c>
      <c r="EY39" s="130">
        <v>8</v>
      </c>
      <c r="EZ39" s="131">
        <v>8</v>
      </c>
      <c r="FA39" s="131">
        <f t="shared" si="174"/>
        <v>142.80000000000001</v>
      </c>
      <c r="FB39" s="131"/>
      <c r="FC39" s="131">
        <f t="shared" si="175"/>
        <v>0</v>
      </c>
      <c r="FD39" s="131"/>
      <c r="FE39" s="131">
        <f t="shared" si="176"/>
        <v>0</v>
      </c>
      <c r="FF39" s="131"/>
      <c r="FG39" s="131">
        <f t="shared" si="205"/>
        <v>0</v>
      </c>
      <c r="FH39" s="131">
        <f t="shared" si="177"/>
        <v>8</v>
      </c>
      <c r="FI39" s="131">
        <f t="shared" si="177"/>
        <v>142.80000000000001</v>
      </c>
      <c r="FJ39" s="132">
        <v>8</v>
      </c>
      <c r="FK39" s="132">
        <v>3</v>
      </c>
      <c r="FL39" s="131">
        <f t="shared" si="178"/>
        <v>53.6</v>
      </c>
      <c r="FM39" s="132">
        <v>1</v>
      </c>
      <c r="FN39" s="131">
        <f t="shared" si="179"/>
        <v>17.899999999999999</v>
      </c>
      <c r="FO39" s="132">
        <v>0</v>
      </c>
      <c r="FP39" s="132">
        <v>0</v>
      </c>
      <c r="FQ39" s="132">
        <v>0</v>
      </c>
      <c r="FR39" s="132">
        <v>0</v>
      </c>
      <c r="FS39" s="131">
        <f t="shared" si="180"/>
        <v>4</v>
      </c>
      <c r="FT39" s="131">
        <f t="shared" si="180"/>
        <v>71.5</v>
      </c>
      <c r="FU39" s="130">
        <v>8</v>
      </c>
      <c r="FV39" s="131">
        <v>4</v>
      </c>
      <c r="FW39" s="131">
        <f t="shared" si="181"/>
        <v>71.400000000000006</v>
      </c>
      <c r="FX39" s="131"/>
      <c r="FY39" s="131">
        <f t="shared" si="182"/>
        <v>0</v>
      </c>
      <c r="FZ39" s="131"/>
      <c r="GA39" s="131">
        <f t="shared" si="183"/>
        <v>0</v>
      </c>
      <c r="GB39" s="131"/>
      <c r="GC39" s="131">
        <f t="shared" si="206"/>
        <v>0</v>
      </c>
      <c r="GD39" s="131">
        <f t="shared" si="184"/>
        <v>4</v>
      </c>
      <c r="GE39" s="131">
        <f t="shared" si="184"/>
        <v>71.400000000000006</v>
      </c>
      <c r="GF39" s="130">
        <v>8</v>
      </c>
      <c r="GG39" s="131">
        <v>2</v>
      </c>
      <c r="GH39" s="131">
        <f t="shared" si="185"/>
        <v>35.700000000000003</v>
      </c>
      <c r="GI39" s="131"/>
      <c r="GJ39" s="131">
        <f t="shared" si="186"/>
        <v>0</v>
      </c>
      <c r="GK39" s="131"/>
      <c r="GL39" s="131">
        <f t="shared" si="187"/>
        <v>0</v>
      </c>
      <c r="GM39" s="131"/>
      <c r="GN39" s="131">
        <f t="shared" si="207"/>
        <v>0</v>
      </c>
      <c r="GO39" s="131">
        <f t="shared" si="188"/>
        <v>2</v>
      </c>
      <c r="GP39" s="131">
        <f t="shared" si="188"/>
        <v>35.700000000000003</v>
      </c>
      <c r="GQ39" s="130">
        <v>8</v>
      </c>
      <c r="GR39" s="131"/>
      <c r="GS39" s="131">
        <f t="shared" si="189"/>
        <v>0</v>
      </c>
      <c r="GT39" s="131"/>
      <c r="GU39" s="131">
        <f t="shared" si="190"/>
        <v>0</v>
      </c>
      <c r="GV39" s="131"/>
      <c r="GW39" s="131">
        <f t="shared" si="191"/>
        <v>0</v>
      </c>
      <c r="GX39" s="131"/>
      <c r="GY39" s="131">
        <f t="shared" si="208"/>
        <v>0</v>
      </c>
      <c r="GZ39" s="131">
        <f t="shared" si="192"/>
        <v>0</v>
      </c>
      <c r="HA39" s="131">
        <f t="shared" si="192"/>
        <v>0</v>
      </c>
    </row>
    <row r="40" spans="1:236" s="213" customFormat="1" x14ac:dyDescent="0.25">
      <c r="A40" s="130">
        <v>7</v>
      </c>
      <c r="B40" s="131">
        <f t="shared" si="111"/>
        <v>38</v>
      </c>
      <c r="C40" s="131">
        <f t="shared" si="112"/>
        <v>593.6</v>
      </c>
      <c r="D40" s="131">
        <f t="shared" si="113"/>
        <v>3</v>
      </c>
      <c r="E40" s="131">
        <f t="shared" si="114"/>
        <v>46.8</v>
      </c>
      <c r="F40" s="131">
        <f t="shared" si="115"/>
        <v>0</v>
      </c>
      <c r="G40" s="131">
        <f t="shared" si="116"/>
        <v>0</v>
      </c>
      <c r="H40" s="131">
        <f t="shared" si="117"/>
        <v>0</v>
      </c>
      <c r="I40" s="131">
        <f t="shared" si="118"/>
        <v>0</v>
      </c>
      <c r="J40" s="131">
        <f t="shared" si="119"/>
        <v>41</v>
      </c>
      <c r="K40" s="131">
        <f t="shared" si="120"/>
        <v>640.4</v>
      </c>
      <c r="L40" s="130">
        <v>7</v>
      </c>
      <c r="M40" s="131">
        <v>5</v>
      </c>
      <c r="N40" s="131">
        <f t="shared" si="121"/>
        <v>78.099999999999994</v>
      </c>
      <c r="O40" s="131"/>
      <c r="P40" s="131">
        <f t="shared" si="122"/>
        <v>0</v>
      </c>
      <c r="Q40" s="131"/>
      <c r="R40" s="131">
        <f t="shared" si="123"/>
        <v>0</v>
      </c>
      <c r="S40" s="131"/>
      <c r="T40" s="131">
        <f t="shared" si="194"/>
        <v>0</v>
      </c>
      <c r="U40" s="131">
        <f t="shared" si="124"/>
        <v>5</v>
      </c>
      <c r="V40" s="131">
        <f t="shared" si="124"/>
        <v>78.099999999999994</v>
      </c>
      <c r="W40" s="130">
        <v>7</v>
      </c>
      <c r="X40" s="131"/>
      <c r="Y40" s="131">
        <f t="shared" si="125"/>
        <v>0</v>
      </c>
      <c r="Z40" s="131"/>
      <c r="AA40" s="131">
        <f t="shared" si="126"/>
        <v>0</v>
      </c>
      <c r="AB40" s="131"/>
      <c r="AC40" s="131">
        <f t="shared" si="127"/>
        <v>0</v>
      </c>
      <c r="AD40" s="131"/>
      <c r="AE40" s="131">
        <f t="shared" si="195"/>
        <v>0</v>
      </c>
      <c r="AF40" s="131">
        <f t="shared" si="128"/>
        <v>0</v>
      </c>
      <c r="AG40" s="131">
        <f t="shared" si="128"/>
        <v>0</v>
      </c>
      <c r="AH40" s="130">
        <v>7</v>
      </c>
      <c r="AI40" s="131">
        <v>2</v>
      </c>
      <c r="AJ40" s="131">
        <f t="shared" si="129"/>
        <v>31.2</v>
      </c>
      <c r="AK40" s="131"/>
      <c r="AL40" s="131">
        <f t="shared" si="130"/>
        <v>0</v>
      </c>
      <c r="AM40" s="131"/>
      <c r="AN40" s="131">
        <f t="shared" si="131"/>
        <v>0</v>
      </c>
      <c r="AO40" s="131"/>
      <c r="AP40" s="131">
        <f t="shared" si="196"/>
        <v>0</v>
      </c>
      <c r="AQ40" s="131">
        <f t="shared" si="132"/>
        <v>2</v>
      </c>
      <c r="AR40" s="131">
        <f t="shared" si="132"/>
        <v>31.2</v>
      </c>
      <c r="AS40" s="130">
        <v>7</v>
      </c>
      <c r="AT40" s="131"/>
      <c r="AU40" s="132">
        <f t="shared" si="133"/>
        <v>0</v>
      </c>
      <c r="AV40" s="131"/>
      <c r="AW40" s="132">
        <f t="shared" si="193"/>
        <v>0</v>
      </c>
      <c r="AX40" s="131"/>
      <c r="AY40" s="131">
        <f t="shared" si="134"/>
        <v>0</v>
      </c>
      <c r="AZ40" s="131"/>
      <c r="BA40" s="131">
        <f t="shared" si="197"/>
        <v>0</v>
      </c>
      <c r="BB40" s="131">
        <f t="shared" si="135"/>
        <v>0</v>
      </c>
      <c r="BC40" s="131">
        <f t="shared" si="135"/>
        <v>0</v>
      </c>
      <c r="BD40" s="120">
        <v>7</v>
      </c>
      <c r="BE40" s="121">
        <v>4</v>
      </c>
      <c r="BF40" s="133">
        <f t="shared" si="136"/>
        <v>62.5</v>
      </c>
      <c r="BG40" s="134"/>
      <c r="BH40" s="133">
        <f t="shared" si="137"/>
        <v>0</v>
      </c>
      <c r="BI40" s="134"/>
      <c r="BJ40" s="133">
        <f t="shared" si="138"/>
        <v>0</v>
      </c>
      <c r="BK40" s="121"/>
      <c r="BL40" s="133">
        <f t="shared" si="198"/>
        <v>0</v>
      </c>
      <c r="BM40" s="134">
        <f t="shared" si="139"/>
        <v>4</v>
      </c>
      <c r="BN40" s="134">
        <f t="shared" si="139"/>
        <v>62.5</v>
      </c>
      <c r="BO40" s="130">
        <v>7</v>
      </c>
      <c r="BP40" s="131"/>
      <c r="BQ40" s="131">
        <f t="shared" si="140"/>
        <v>0</v>
      </c>
      <c r="BR40" s="131">
        <v>1</v>
      </c>
      <c r="BS40" s="131">
        <f t="shared" si="141"/>
        <v>15.6</v>
      </c>
      <c r="BT40" s="131"/>
      <c r="BU40" s="131">
        <f t="shared" si="142"/>
        <v>0</v>
      </c>
      <c r="BV40" s="131"/>
      <c r="BW40" s="131">
        <f t="shared" si="199"/>
        <v>0</v>
      </c>
      <c r="BX40" s="131">
        <f t="shared" si="143"/>
        <v>1</v>
      </c>
      <c r="BY40" s="131">
        <f t="shared" si="143"/>
        <v>15.6</v>
      </c>
      <c r="BZ40" s="130">
        <v>7</v>
      </c>
      <c r="CA40" s="131">
        <v>1</v>
      </c>
      <c r="CB40" s="131">
        <f t="shared" si="144"/>
        <v>15.6</v>
      </c>
      <c r="CC40" s="131"/>
      <c r="CD40" s="131">
        <f t="shared" si="145"/>
        <v>0</v>
      </c>
      <c r="CE40" s="131"/>
      <c r="CF40" s="131">
        <f t="shared" si="146"/>
        <v>0</v>
      </c>
      <c r="CG40" s="131"/>
      <c r="CH40" s="131">
        <f t="shared" si="200"/>
        <v>0</v>
      </c>
      <c r="CI40" s="131">
        <f t="shared" si="147"/>
        <v>1</v>
      </c>
      <c r="CJ40" s="131">
        <f t="shared" si="147"/>
        <v>15.6</v>
      </c>
      <c r="CK40" s="120">
        <v>7</v>
      </c>
      <c r="CL40" s="134">
        <v>2</v>
      </c>
      <c r="CM40" s="133">
        <f t="shared" si="148"/>
        <v>31.2</v>
      </c>
      <c r="CN40" s="134"/>
      <c r="CO40" s="133">
        <f t="shared" si="149"/>
        <v>0</v>
      </c>
      <c r="CP40" s="134"/>
      <c r="CQ40" s="133">
        <f t="shared" si="150"/>
        <v>0</v>
      </c>
      <c r="CR40" s="134"/>
      <c r="CS40" s="133">
        <f t="shared" si="201"/>
        <v>0</v>
      </c>
      <c r="CT40" s="134">
        <f t="shared" si="151"/>
        <v>2</v>
      </c>
      <c r="CU40" s="134">
        <f t="shared" si="151"/>
        <v>31.2</v>
      </c>
      <c r="CV40" s="135">
        <v>7</v>
      </c>
      <c r="CW40" s="132">
        <v>3</v>
      </c>
      <c r="CX40" s="132">
        <f t="shared" si="152"/>
        <v>46.9</v>
      </c>
      <c r="CY40" s="132"/>
      <c r="CZ40" s="132">
        <f t="shared" si="153"/>
        <v>0</v>
      </c>
      <c r="DA40" s="132"/>
      <c r="DB40" s="132">
        <f t="shared" si="154"/>
        <v>0</v>
      </c>
      <c r="DC40" s="132"/>
      <c r="DD40" s="132">
        <f t="shared" si="155"/>
        <v>0</v>
      </c>
      <c r="DE40" s="132">
        <f t="shared" si="156"/>
        <v>3</v>
      </c>
      <c r="DF40" s="132">
        <f t="shared" si="156"/>
        <v>46.9</v>
      </c>
      <c r="DG40" s="136">
        <v>7</v>
      </c>
      <c r="DH40" s="132">
        <v>1</v>
      </c>
      <c r="DI40" s="132">
        <f t="shared" si="157"/>
        <v>15.6</v>
      </c>
      <c r="DJ40" s="132">
        <v>1</v>
      </c>
      <c r="DK40" s="132">
        <f t="shared" si="158"/>
        <v>15.6</v>
      </c>
      <c r="DL40" s="132"/>
      <c r="DM40" s="132">
        <f t="shared" si="159"/>
        <v>0</v>
      </c>
      <c r="DN40" s="132"/>
      <c r="DO40" s="132">
        <f t="shared" si="202"/>
        <v>0</v>
      </c>
      <c r="DP40" s="137">
        <f t="shared" si="160"/>
        <v>2</v>
      </c>
      <c r="DQ40" s="138">
        <f t="shared" si="160"/>
        <v>31.2</v>
      </c>
      <c r="DR40" s="130">
        <v>7</v>
      </c>
      <c r="DS40" s="131"/>
      <c r="DT40" s="131">
        <f t="shared" si="161"/>
        <v>0</v>
      </c>
      <c r="DU40" s="131"/>
      <c r="DV40" s="131">
        <f t="shared" si="162"/>
        <v>0</v>
      </c>
      <c r="DW40" s="131"/>
      <c r="DX40" s="131">
        <f t="shared" si="163"/>
        <v>0</v>
      </c>
      <c r="DY40" s="131"/>
      <c r="DZ40" s="146">
        <f t="shared" si="164"/>
        <v>0</v>
      </c>
      <c r="EA40" s="131">
        <f t="shared" si="165"/>
        <v>0</v>
      </c>
      <c r="EB40" s="131">
        <f t="shared" si="165"/>
        <v>0</v>
      </c>
      <c r="EC40" s="123">
        <v>7</v>
      </c>
      <c r="ED40" s="139">
        <v>4</v>
      </c>
      <c r="EE40" s="140">
        <f t="shared" si="166"/>
        <v>62.5</v>
      </c>
      <c r="EF40" s="139"/>
      <c r="EG40" s="140">
        <f t="shared" si="167"/>
        <v>0</v>
      </c>
      <c r="EH40" s="139"/>
      <c r="EI40" s="140">
        <f t="shared" si="168"/>
        <v>0</v>
      </c>
      <c r="EJ40" s="139"/>
      <c r="EK40" s="140">
        <f t="shared" si="203"/>
        <v>0</v>
      </c>
      <c r="EL40" s="139">
        <f t="shared" si="169"/>
        <v>4</v>
      </c>
      <c r="EM40" s="139">
        <f t="shared" si="169"/>
        <v>62.5</v>
      </c>
      <c r="EN40" s="130">
        <v>7</v>
      </c>
      <c r="EO40" s="131">
        <v>1</v>
      </c>
      <c r="EP40" s="131">
        <f t="shared" si="170"/>
        <v>15.6</v>
      </c>
      <c r="EQ40" s="131"/>
      <c r="ER40" s="131">
        <f t="shared" si="171"/>
        <v>0</v>
      </c>
      <c r="ES40" s="131"/>
      <c r="ET40" s="131">
        <f t="shared" si="172"/>
        <v>0</v>
      </c>
      <c r="EU40" s="131"/>
      <c r="EV40" s="131">
        <f t="shared" si="204"/>
        <v>0</v>
      </c>
      <c r="EW40" s="131">
        <f t="shared" si="173"/>
        <v>1</v>
      </c>
      <c r="EX40" s="131">
        <f t="shared" si="173"/>
        <v>15.6</v>
      </c>
      <c r="EY40" s="130">
        <v>7</v>
      </c>
      <c r="EZ40" s="131">
        <v>1</v>
      </c>
      <c r="FA40" s="131">
        <f t="shared" si="174"/>
        <v>15.6</v>
      </c>
      <c r="FB40" s="131"/>
      <c r="FC40" s="131">
        <f t="shared" si="175"/>
        <v>0</v>
      </c>
      <c r="FD40" s="131"/>
      <c r="FE40" s="131">
        <f t="shared" si="176"/>
        <v>0</v>
      </c>
      <c r="FF40" s="131"/>
      <c r="FG40" s="131">
        <f t="shared" si="205"/>
        <v>0</v>
      </c>
      <c r="FH40" s="131">
        <f t="shared" si="177"/>
        <v>1</v>
      </c>
      <c r="FI40" s="131">
        <f t="shared" si="177"/>
        <v>15.6</v>
      </c>
      <c r="FJ40" s="132">
        <v>7</v>
      </c>
      <c r="FK40" s="132">
        <v>4</v>
      </c>
      <c r="FL40" s="131">
        <f t="shared" si="178"/>
        <v>62.5</v>
      </c>
      <c r="FM40" s="132">
        <v>1</v>
      </c>
      <c r="FN40" s="131">
        <f t="shared" si="179"/>
        <v>15.6</v>
      </c>
      <c r="FO40" s="132">
        <v>0</v>
      </c>
      <c r="FP40" s="132">
        <v>0</v>
      </c>
      <c r="FQ40" s="132">
        <v>0</v>
      </c>
      <c r="FR40" s="132">
        <v>0</v>
      </c>
      <c r="FS40" s="131">
        <f t="shared" si="180"/>
        <v>5</v>
      </c>
      <c r="FT40" s="131">
        <f t="shared" si="180"/>
        <v>78.099999999999994</v>
      </c>
      <c r="FU40" s="130">
        <v>7</v>
      </c>
      <c r="FV40" s="131">
        <v>7</v>
      </c>
      <c r="FW40" s="131">
        <f t="shared" si="181"/>
        <v>109.4</v>
      </c>
      <c r="FX40" s="131"/>
      <c r="FY40" s="131">
        <f t="shared" si="182"/>
        <v>0</v>
      </c>
      <c r="FZ40" s="131"/>
      <c r="GA40" s="131">
        <f t="shared" si="183"/>
        <v>0</v>
      </c>
      <c r="GB40" s="131"/>
      <c r="GC40" s="131">
        <f t="shared" si="206"/>
        <v>0</v>
      </c>
      <c r="GD40" s="131">
        <f t="shared" si="184"/>
        <v>7</v>
      </c>
      <c r="GE40" s="131">
        <f t="shared" si="184"/>
        <v>109.4</v>
      </c>
      <c r="GF40" s="130">
        <v>7</v>
      </c>
      <c r="GG40" s="131">
        <v>3</v>
      </c>
      <c r="GH40" s="131">
        <f t="shared" si="185"/>
        <v>46.9</v>
      </c>
      <c r="GI40" s="131"/>
      <c r="GJ40" s="131">
        <f t="shared" si="186"/>
        <v>0</v>
      </c>
      <c r="GK40" s="131"/>
      <c r="GL40" s="131">
        <f t="shared" si="187"/>
        <v>0</v>
      </c>
      <c r="GM40" s="131"/>
      <c r="GN40" s="131">
        <f t="shared" si="207"/>
        <v>0</v>
      </c>
      <c r="GO40" s="131">
        <f t="shared" si="188"/>
        <v>3</v>
      </c>
      <c r="GP40" s="131">
        <f t="shared" si="188"/>
        <v>46.9</v>
      </c>
      <c r="GQ40" s="130">
        <v>7</v>
      </c>
      <c r="GR40" s="131"/>
      <c r="GS40" s="131">
        <f t="shared" si="189"/>
        <v>0</v>
      </c>
      <c r="GT40" s="131"/>
      <c r="GU40" s="131">
        <f t="shared" si="190"/>
        <v>0</v>
      </c>
      <c r="GV40" s="131"/>
      <c r="GW40" s="131">
        <f t="shared" si="191"/>
        <v>0</v>
      </c>
      <c r="GX40" s="131"/>
      <c r="GY40" s="131">
        <f t="shared" si="208"/>
        <v>0</v>
      </c>
      <c r="GZ40" s="131">
        <f t="shared" si="192"/>
        <v>0</v>
      </c>
      <c r="HA40" s="131">
        <f t="shared" si="192"/>
        <v>0</v>
      </c>
    </row>
    <row r="41" spans="1:236" s="213" customFormat="1" x14ac:dyDescent="0.25">
      <c r="A41" s="130">
        <v>6</v>
      </c>
      <c r="B41" s="131">
        <f t="shared" si="111"/>
        <v>35</v>
      </c>
      <c r="C41" s="131">
        <f t="shared" si="112"/>
        <v>468.9</v>
      </c>
      <c r="D41" s="131">
        <f t="shared" si="113"/>
        <v>0</v>
      </c>
      <c r="E41" s="131">
        <f t="shared" si="114"/>
        <v>0</v>
      </c>
      <c r="F41" s="131">
        <f t="shared" si="115"/>
        <v>0</v>
      </c>
      <c r="G41" s="131">
        <f t="shared" si="116"/>
        <v>0</v>
      </c>
      <c r="H41" s="131">
        <f t="shared" si="117"/>
        <v>0</v>
      </c>
      <c r="I41" s="131">
        <f t="shared" si="118"/>
        <v>0</v>
      </c>
      <c r="J41" s="131">
        <f t="shared" si="119"/>
        <v>35</v>
      </c>
      <c r="K41" s="131">
        <f t="shared" si="120"/>
        <v>468.9</v>
      </c>
      <c r="L41" s="130">
        <v>6</v>
      </c>
      <c r="M41" s="131">
        <v>1</v>
      </c>
      <c r="N41" s="131">
        <f t="shared" si="121"/>
        <v>13.4</v>
      </c>
      <c r="O41" s="131"/>
      <c r="P41" s="131">
        <f t="shared" si="122"/>
        <v>0</v>
      </c>
      <c r="Q41" s="131"/>
      <c r="R41" s="131">
        <f t="shared" si="123"/>
        <v>0</v>
      </c>
      <c r="S41" s="131"/>
      <c r="T41" s="131">
        <f t="shared" si="194"/>
        <v>0</v>
      </c>
      <c r="U41" s="131">
        <f t="shared" si="124"/>
        <v>1</v>
      </c>
      <c r="V41" s="131">
        <f t="shared" si="124"/>
        <v>13.4</v>
      </c>
      <c r="W41" s="130">
        <v>6</v>
      </c>
      <c r="X41" s="131"/>
      <c r="Y41" s="131">
        <f t="shared" si="125"/>
        <v>0</v>
      </c>
      <c r="Z41" s="131"/>
      <c r="AA41" s="131">
        <f t="shared" si="126"/>
        <v>0</v>
      </c>
      <c r="AB41" s="131"/>
      <c r="AC41" s="131">
        <f t="shared" si="127"/>
        <v>0</v>
      </c>
      <c r="AD41" s="131"/>
      <c r="AE41" s="131">
        <f t="shared" si="195"/>
        <v>0</v>
      </c>
      <c r="AF41" s="131">
        <f t="shared" si="128"/>
        <v>0</v>
      </c>
      <c r="AG41" s="131">
        <f t="shared" si="128"/>
        <v>0</v>
      </c>
      <c r="AH41" s="130">
        <v>6</v>
      </c>
      <c r="AI41" s="131">
        <v>4</v>
      </c>
      <c r="AJ41" s="131">
        <f t="shared" si="129"/>
        <v>53.6</v>
      </c>
      <c r="AK41" s="131"/>
      <c r="AL41" s="131">
        <f t="shared" si="130"/>
        <v>0</v>
      </c>
      <c r="AM41" s="131"/>
      <c r="AN41" s="131">
        <f t="shared" si="131"/>
        <v>0</v>
      </c>
      <c r="AO41" s="131"/>
      <c r="AP41" s="131">
        <f t="shared" si="196"/>
        <v>0</v>
      </c>
      <c r="AQ41" s="131">
        <f t="shared" si="132"/>
        <v>4</v>
      </c>
      <c r="AR41" s="131">
        <f t="shared" si="132"/>
        <v>53.6</v>
      </c>
      <c r="AS41" s="130">
        <v>6</v>
      </c>
      <c r="AT41" s="131"/>
      <c r="AU41" s="132">
        <f t="shared" si="133"/>
        <v>0</v>
      </c>
      <c r="AV41" s="131"/>
      <c r="AW41" s="132">
        <f t="shared" si="193"/>
        <v>0</v>
      </c>
      <c r="AX41" s="131"/>
      <c r="AY41" s="131">
        <f t="shared" si="134"/>
        <v>0</v>
      </c>
      <c r="AZ41" s="131"/>
      <c r="BA41" s="131">
        <f t="shared" si="197"/>
        <v>0</v>
      </c>
      <c r="BB41" s="131">
        <f t="shared" si="135"/>
        <v>0</v>
      </c>
      <c r="BC41" s="131">
        <f t="shared" si="135"/>
        <v>0</v>
      </c>
      <c r="BD41" s="120">
        <v>6</v>
      </c>
      <c r="BE41" s="121">
        <v>2</v>
      </c>
      <c r="BF41" s="133">
        <f t="shared" si="136"/>
        <v>26.8</v>
      </c>
      <c r="BG41" s="134"/>
      <c r="BH41" s="133">
        <f t="shared" si="137"/>
        <v>0</v>
      </c>
      <c r="BI41" s="134"/>
      <c r="BJ41" s="133">
        <f t="shared" si="138"/>
        <v>0</v>
      </c>
      <c r="BK41" s="121"/>
      <c r="BL41" s="133">
        <f t="shared" si="198"/>
        <v>0</v>
      </c>
      <c r="BM41" s="134">
        <f t="shared" si="139"/>
        <v>2</v>
      </c>
      <c r="BN41" s="134">
        <f t="shared" si="139"/>
        <v>26.8</v>
      </c>
      <c r="BO41" s="130">
        <v>6</v>
      </c>
      <c r="BP41" s="131">
        <v>2</v>
      </c>
      <c r="BQ41" s="131">
        <f t="shared" si="140"/>
        <v>26.8</v>
      </c>
      <c r="BR41" s="131"/>
      <c r="BS41" s="131">
        <f t="shared" si="141"/>
        <v>0</v>
      </c>
      <c r="BT41" s="131"/>
      <c r="BU41" s="131">
        <f t="shared" si="142"/>
        <v>0</v>
      </c>
      <c r="BV41" s="131"/>
      <c r="BW41" s="131">
        <f t="shared" si="199"/>
        <v>0</v>
      </c>
      <c r="BX41" s="131">
        <f t="shared" si="143"/>
        <v>2</v>
      </c>
      <c r="BY41" s="131">
        <f t="shared" si="143"/>
        <v>26.8</v>
      </c>
      <c r="BZ41" s="130">
        <v>6</v>
      </c>
      <c r="CA41" s="131">
        <v>3</v>
      </c>
      <c r="CB41" s="131">
        <f t="shared" si="144"/>
        <v>40.200000000000003</v>
      </c>
      <c r="CC41" s="131"/>
      <c r="CD41" s="131">
        <f t="shared" si="145"/>
        <v>0</v>
      </c>
      <c r="CE41" s="131"/>
      <c r="CF41" s="131">
        <f t="shared" si="146"/>
        <v>0</v>
      </c>
      <c r="CG41" s="131"/>
      <c r="CH41" s="131">
        <f t="shared" si="200"/>
        <v>0</v>
      </c>
      <c r="CI41" s="131">
        <f t="shared" si="147"/>
        <v>3</v>
      </c>
      <c r="CJ41" s="131">
        <f t="shared" si="147"/>
        <v>40.200000000000003</v>
      </c>
      <c r="CK41" s="120">
        <v>6</v>
      </c>
      <c r="CL41" s="134">
        <v>4</v>
      </c>
      <c r="CM41" s="133">
        <f t="shared" si="148"/>
        <v>53.6</v>
      </c>
      <c r="CN41" s="134"/>
      <c r="CO41" s="133">
        <f t="shared" si="149"/>
        <v>0</v>
      </c>
      <c r="CP41" s="134"/>
      <c r="CQ41" s="133">
        <f t="shared" si="150"/>
        <v>0</v>
      </c>
      <c r="CR41" s="134"/>
      <c r="CS41" s="133">
        <f t="shared" si="201"/>
        <v>0</v>
      </c>
      <c r="CT41" s="134">
        <f t="shared" si="151"/>
        <v>4</v>
      </c>
      <c r="CU41" s="134">
        <f t="shared" si="151"/>
        <v>53.6</v>
      </c>
      <c r="CV41" s="135">
        <v>6</v>
      </c>
      <c r="CW41" s="132">
        <v>0</v>
      </c>
      <c r="CX41" s="132">
        <f t="shared" si="152"/>
        <v>0</v>
      </c>
      <c r="CY41" s="132"/>
      <c r="CZ41" s="132">
        <f t="shared" si="153"/>
        <v>0</v>
      </c>
      <c r="DA41" s="132"/>
      <c r="DB41" s="132">
        <f t="shared" si="154"/>
        <v>0</v>
      </c>
      <c r="DC41" s="132"/>
      <c r="DD41" s="132">
        <f t="shared" si="155"/>
        <v>0</v>
      </c>
      <c r="DE41" s="132">
        <f t="shared" si="156"/>
        <v>0</v>
      </c>
      <c r="DF41" s="132">
        <f t="shared" si="156"/>
        <v>0</v>
      </c>
      <c r="DG41" s="136">
        <v>6</v>
      </c>
      <c r="DH41" s="132"/>
      <c r="DI41" s="132">
        <f t="shared" si="157"/>
        <v>0</v>
      </c>
      <c r="DJ41" s="132"/>
      <c r="DK41" s="132">
        <f t="shared" si="158"/>
        <v>0</v>
      </c>
      <c r="DL41" s="132"/>
      <c r="DM41" s="132">
        <f t="shared" si="159"/>
        <v>0</v>
      </c>
      <c r="DN41" s="132"/>
      <c r="DO41" s="132">
        <f t="shared" si="202"/>
        <v>0</v>
      </c>
      <c r="DP41" s="137">
        <f t="shared" si="160"/>
        <v>0</v>
      </c>
      <c r="DQ41" s="138">
        <f t="shared" si="160"/>
        <v>0</v>
      </c>
      <c r="DR41" s="130">
        <v>6</v>
      </c>
      <c r="DS41" s="131">
        <v>1</v>
      </c>
      <c r="DT41" s="131">
        <f t="shared" si="161"/>
        <v>13.4</v>
      </c>
      <c r="DU41" s="131"/>
      <c r="DV41" s="131">
        <f t="shared" si="162"/>
        <v>0</v>
      </c>
      <c r="DW41" s="131"/>
      <c r="DX41" s="131">
        <f t="shared" si="163"/>
        <v>0</v>
      </c>
      <c r="DY41" s="131"/>
      <c r="DZ41" s="146">
        <f t="shared" si="164"/>
        <v>0</v>
      </c>
      <c r="EA41" s="131">
        <f t="shared" si="165"/>
        <v>1</v>
      </c>
      <c r="EB41" s="131">
        <f t="shared" si="165"/>
        <v>13.4</v>
      </c>
      <c r="EC41" s="123">
        <v>6</v>
      </c>
      <c r="ED41" s="139">
        <v>1</v>
      </c>
      <c r="EE41" s="140">
        <f t="shared" si="166"/>
        <v>13.4</v>
      </c>
      <c r="EF41" s="139"/>
      <c r="EG41" s="140">
        <f t="shared" si="167"/>
        <v>0</v>
      </c>
      <c r="EH41" s="139"/>
      <c r="EI41" s="140">
        <f t="shared" si="168"/>
        <v>0</v>
      </c>
      <c r="EJ41" s="139"/>
      <c r="EK41" s="140">
        <f t="shared" si="203"/>
        <v>0</v>
      </c>
      <c r="EL41" s="139">
        <f t="shared" si="169"/>
        <v>1</v>
      </c>
      <c r="EM41" s="139">
        <f t="shared" si="169"/>
        <v>13.4</v>
      </c>
      <c r="EN41" s="130">
        <v>6</v>
      </c>
      <c r="EO41" s="131">
        <v>1</v>
      </c>
      <c r="EP41" s="131">
        <f t="shared" si="170"/>
        <v>13.4</v>
      </c>
      <c r="EQ41" s="131"/>
      <c r="ER41" s="131">
        <f t="shared" si="171"/>
        <v>0</v>
      </c>
      <c r="ES41" s="131"/>
      <c r="ET41" s="131">
        <f t="shared" si="172"/>
        <v>0</v>
      </c>
      <c r="EU41" s="131"/>
      <c r="EV41" s="131">
        <f t="shared" si="204"/>
        <v>0</v>
      </c>
      <c r="EW41" s="131">
        <f t="shared" si="173"/>
        <v>1</v>
      </c>
      <c r="EX41" s="131">
        <f t="shared" si="173"/>
        <v>13.4</v>
      </c>
      <c r="EY41" s="130">
        <v>6</v>
      </c>
      <c r="EZ41" s="131">
        <v>3</v>
      </c>
      <c r="FA41" s="131">
        <f t="shared" si="174"/>
        <v>40.200000000000003</v>
      </c>
      <c r="FB41" s="131"/>
      <c r="FC41" s="131">
        <f t="shared" si="175"/>
        <v>0</v>
      </c>
      <c r="FD41" s="131"/>
      <c r="FE41" s="131">
        <f t="shared" si="176"/>
        <v>0</v>
      </c>
      <c r="FF41" s="131"/>
      <c r="FG41" s="131">
        <f t="shared" si="205"/>
        <v>0</v>
      </c>
      <c r="FH41" s="131">
        <f t="shared" si="177"/>
        <v>3</v>
      </c>
      <c r="FI41" s="131">
        <f t="shared" si="177"/>
        <v>40.200000000000003</v>
      </c>
      <c r="FJ41" s="132">
        <v>6</v>
      </c>
      <c r="FK41" s="132">
        <v>3</v>
      </c>
      <c r="FL41" s="131">
        <f t="shared" si="178"/>
        <v>40.200000000000003</v>
      </c>
      <c r="FM41" s="132">
        <v>0</v>
      </c>
      <c r="FN41" s="131">
        <f t="shared" si="179"/>
        <v>0</v>
      </c>
      <c r="FO41" s="132">
        <v>0</v>
      </c>
      <c r="FP41" s="132">
        <v>0</v>
      </c>
      <c r="FQ41" s="132">
        <v>0</v>
      </c>
      <c r="FR41" s="132">
        <v>0</v>
      </c>
      <c r="FS41" s="131">
        <f t="shared" si="180"/>
        <v>3</v>
      </c>
      <c r="FT41" s="131">
        <f t="shared" si="180"/>
        <v>40.200000000000003</v>
      </c>
      <c r="FU41" s="130">
        <v>6</v>
      </c>
      <c r="FV41" s="131">
        <v>9</v>
      </c>
      <c r="FW41" s="131">
        <f t="shared" si="181"/>
        <v>120.5</v>
      </c>
      <c r="FX41" s="131"/>
      <c r="FY41" s="131">
        <f t="shared" si="182"/>
        <v>0</v>
      </c>
      <c r="FZ41" s="131"/>
      <c r="GA41" s="131">
        <f t="shared" si="183"/>
        <v>0</v>
      </c>
      <c r="GB41" s="131"/>
      <c r="GC41" s="131">
        <f t="shared" si="206"/>
        <v>0</v>
      </c>
      <c r="GD41" s="131">
        <f t="shared" si="184"/>
        <v>9</v>
      </c>
      <c r="GE41" s="131">
        <f t="shared" si="184"/>
        <v>120.5</v>
      </c>
      <c r="GF41" s="130">
        <v>6</v>
      </c>
      <c r="GG41" s="131">
        <v>1</v>
      </c>
      <c r="GH41" s="131">
        <f t="shared" si="185"/>
        <v>13.4</v>
      </c>
      <c r="GI41" s="131"/>
      <c r="GJ41" s="131">
        <f t="shared" si="186"/>
        <v>0</v>
      </c>
      <c r="GK41" s="131"/>
      <c r="GL41" s="131">
        <f t="shared" si="187"/>
        <v>0</v>
      </c>
      <c r="GM41" s="131"/>
      <c r="GN41" s="131">
        <f t="shared" si="207"/>
        <v>0</v>
      </c>
      <c r="GO41" s="131">
        <f t="shared" si="188"/>
        <v>1</v>
      </c>
      <c r="GP41" s="131">
        <f t="shared" si="188"/>
        <v>13.4</v>
      </c>
      <c r="GQ41" s="130">
        <v>6</v>
      </c>
      <c r="GR41" s="131"/>
      <c r="GS41" s="131">
        <f t="shared" si="189"/>
        <v>0</v>
      </c>
      <c r="GT41" s="131"/>
      <c r="GU41" s="131">
        <f t="shared" si="190"/>
        <v>0</v>
      </c>
      <c r="GV41" s="131"/>
      <c r="GW41" s="131">
        <f t="shared" si="191"/>
        <v>0</v>
      </c>
      <c r="GX41" s="131"/>
      <c r="GY41" s="131">
        <f t="shared" si="208"/>
        <v>0</v>
      </c>
      <c r="GZ41" s="131">
        <f t="shared" si="192"/>
        <v>0</v>
      </c>
      <c r="HA41" s="131">
        <f t="shared" si="192"/>
        <v>0</v>
      </c>
    </row>
    <row r="42" spans="1:236" s="213" customFormat="1" x14ac:dyDescent="0.25">
      <c r="A42" s="130">
        <v>5</v>
      </c>
      <c r="B42" s="131">
        <f t="shared" si="111"/>
        <v>42</v>
      </c>
      <c r="C42" s="131">
        <f t="shared" si="112"/>
        <v>468.7</v>
      </c>
      <c r="D42" s="131">
        <f t="shared" si="113"/>
        <v>0</v>
      </c>
      <c r="E42" s="131">
        <f t="shared" si="114"/>
        <v>0</v>
      </c>
      <c r="F42" s="131">
        <f t="shared" si="115"/>
        <v>0</v>
      </c>
      <c r="G42" s="131">
        <f t="shared" si="116"/>
        <v>0</v>
      </c>
      <c r="H42" s="131">
        <f t="shared" si="117"/>
        <v>0</v>
      </c>
      <c r="I42" s="131">
        <f t="shared" si="118"/>
        <v>0</v>
      </c>
      <c r="J42" s="131">
        <f t="shared" si="119"/>
        <v>42</v>
      </c>
      <c r="K42" s="131">
        <f t="shared" si="120"/>
        <v>468.7</v>
      </c>
      <c r="L42" s="130">
        <v>5</v>
      </c>
      <c r="M42" s="131">
        <v>4</v>
      </c>
      <c r="N42" s="131">
        <f t="shared" si="121"/>
        <v>44.6</v>
      </c>
      <c r="O42" s="131"/>
      <c r="P42" s="131">
        <f t="shared" si="122"/>
        <v>0</v>
      </c>
      <c r="Q42" s="131"/>
      <c r="R42" s="131">
        <f t="shared" si="123"/>
        <v>0</v>
      </c>
      <c r="S42" s="131"/>
      <c r="T42" s="131">
        <f t="shared" si="194"/>
        <v>0</v>
      </c>
      <c r="U42" s="131">
        <f t="shared" si="124"/>
        <v>4</v>
      </c>
      <c r="V42" s="131">
        <f t="shared" si="124"/>
        <v>44.6</v>
      </c>
      <c r="W42" s="130">
        <v>5</v>
      </c>
      <c r="X42" s="131"/>
      <c r="Y42" s="131">
        <f t="shared" si="125"/>
        <v>0</v>
      </c>
      <c r="Z42" s="131"/>
      <c r="AA42" s="131">
        <f t="shared" si="126"/>
        <v>0</v>
      </c>
      <c r="AB42" s="131"/>
      <c r="AC42" s="131">
        <f t="shared" si="127"/>
        <v>0</v>
      </c>
      <c r="AD42" s="131"/>
      <c r="AE42" s="131">
        <f t="shared" si="195"/>
        <v>0</v>
      </c>
      <c r="AF42" s="131">
        <f t="shared" si="128"/>
        <v>0</v>
      </c>
      <c r="AG42" s="131">
        <f t="shared" si="128"/>
        <v>0</v>
      </c>
      <c r="AH42" s="130">
        <v>5</v>
      </c>
      <c r="AI42" s="131">
        <v>2</v>
      </c>
      <c r="AJ42" s="131">
        <f t="shared" si="129"/>
        <v>22.3</v>
      </c>
      <c r="AK42" s="131"/>
      <c r="AL42" s="131">
        <f t="shared" si="130"/>
        <v>0</v>
      </c>
      <c r="AM42" s="131"/>
      <c r="AN42" s="131">
        <f t="shared" si="131"/>
        <v>0</v>
      </c>
      <c r="AO42" s="131"/>
      <c r="AP42" s="131">
        <f t="shared" si="196"/>
        <v>0</v>
      </c>
      <c r="AQ42" s="131">
        <f t="shared" si="132"/>
        <v>2</v>
      </c>
      <c r="AR42" s="131">
        <f t="shared" si="132"/>
        <v>22.3</v>
      </c>
      <c r="AS42" s="130">
        <v>5</v>
      </c>
      <c r="AT42" s="131"/>
      <c r="AU42" s="132">
        <f t="shared" si="133"/>
        <v>0</v>
      </c>
      <c r="AV42" s="131"/>
      <c r="AW42" s="132">
        <f t="shared" si="193"/>
        <v>0</v>
      </c>
      <c r="AX42" s="131"/>
      <c r="AY42" s="131">
        <f t="shared" si="134"/>
        <v>0</v>
      </c>
      <c r="AZ42" s="131"/>
      <c r="BA42" s="131">
        <f t="shared" si="197"/>
        <v>0</v>
      </c>
      <c r="BB42" s="131">
        <f t="shared" si="135"/>
        <v>0</v>
      </c>
      <c r="BC42" s="131">
        <f t="shared" si="135"/>
        <v>0</v>
      </c>
      <c r="BD42" s="120">
        <v>5</v>
      </c>
      <c r="BE42" s="121">
        <v>2</v>
      </c>
      <c r="BF42" s="133">
        <f t="shared" si="136"/>
        <v>22.3</v>
      </c>
      <c r="BG42" s="134"/>
      <c r="BH42" s="133">
        <f t="shared" si="137"/>
        <v>0</v>
      </c>
      <c r="BI42" s="134"/>
      <c r="BJ42" s="133">
        <f t="shared" si="138"/>
        <v>0</v>
      </c>
      <c r="BK42" s="121"/>
      <c r="BL42" s="133">
        <f t="shared" si="198"/>
        <v>0</v>
      </c>
      <c r="BM42" s="134">
        <f t="shared" si="139"/>
        <v>2</v>
      </c>
      <c r="BN42" s="134">
        <f t="shared" si="139"/>
        <v>22.3</v>
      </c>
      <c r="BO42" s="130">
        <v>5</v>
      </c>
      <c r="BP42" s="131">
        <v>1</v>
      </c>
      <c r="BQ42" s="131">
        <f t="shared" si="140"/>
        <v>11.2</v>
      </c>
      <c r="BR42" s="131"/>
      <c r="BS42" s="131">
        <f t="shared" si="141"/>
        <v>0</v>
      </c>
      <c r="BT42" s="131"/>
      <c r="BU42" s="131">
        <f t="shared" si="142"/>
        <v>0</v>
      </c>
      <c r="BV42" s="131"/>
      <c r="BW42" s="131">
        <f t="shared" si="199"/>
        <v>0</v>
      </c>
      <c r="BX42" s="131">
        <f t="shared" si="143"/>
        <v>1</v>
      </c>
      <c r="BY42" s="131">
        <f t="shared" si="143"/>
        <v>11.2</v>
      </c>
      <c r="BZ42" s="130">
        <v>5</v>
      </c>
      <c r="CA42" s="131">
        <v>1</v>
      </c>
      <c r="CB42" s="131">
        <f t="shared" si="144"/>
        <v>11.2</v>
      </c>
      <c r="CC42" s="131"/>
      <c r="CD42" s="131">
        <f t="shared" si="145"/>
        <v>0</v>
      </c>
      <c r="CE42" s="131"/>
      <c r="CF42" s="131">
        <f t="shared" si="146"/>
        <v>0</v>
      </c>
      <c r="CG42" s="131"/>
      <c r="CH42" s="131">
        <f t="shared" si="200"/>
        <v>0</v>
      </c>
      <c r="CI42" s="131">
        <f t="shared" si="147"/>
        <v>1</v>
      </c>
      <c r="CJ42" s="131">
        <f t="shared" si="147"/>
        <v>11.2</v>
      </c>
      <c r="CK42" s="120">
        <v>5</v>
      </c>
      <c r="CL42" s="134">
        <v>7</v>
      </c>
      <c r="CM42" s="133">
        <f t="shared" si="148"/>
        <v>78.099999999999994</v>
      </c>
      <c r="CN42" s="134"/>
      <c r="CO42" s="133">
        <f t="shared" si="149"/>
        <v>0</v>
      </c>
      <c r="CP42" s="134"/>
      <c r="CQ42" s="133">
        <f t="shared" si="150"/>
        <v>0</v>
      </c>
      <c r="CR42" s="134"/>
      <c r="CS42" s="133">
        <f t="shared" si="201"/>
        <v>0</v>
      </c>
      <c r="CT42" s="134">
        <f t="shared" si="151"/>
        <v>7</v>
      </c>
      <c r="CU42" s="134">
        <f t="shared" si="151"/>
        <v>78.099999999999994</v>
      </c>
      <c r="CV42" s="135">
        <v>5</v>
      </c>
      <c r="CW42" s="132">
        <v>0</v>
      </c>
      <c r="CX42" s="132">
        <f t="shared" si="152"/>
        <v>0</v>
      </c>
      <c r="CY42" s="132"/>
      <c r="CZ42" s="132">
        <f t="shared" si="153"/>
        <v>0</v>
      </c>
      <c r="DA42" s="132"/>
      <c r="DB42" s="132">
        <f t="shared" si="154"/>
        <v>0</v>
      </c>
      <c r="DC42" s="132"/>
      <c r="DD42" s="132">
        <f t="shared" si="155"/>
        <v>0</v>
      </c>
      <c r="DE42" s="132">
        <f t="shared" si="156"/>
        <v>0</v>
      </c>
      <c r="DF42" s="132">
        <f t="shared" si="156"/>
        <v>0</v>
      </c>
      <c r="DG42" s="136">
        <v>5</v>
      </c>
      <c r="DH42" s="132"/>
      <c r="DI42" s="132">
        <f t="shared" si="157"/>
        <v>0</v>
      </c>
      <c r="DJ42" s="132"/>
      <c r="DK42" s="132">
        <f t="shared" si="158"/>
        <v>0</v>
      </c>
      <c r="DL42" s="132"/>
      <c r="DM42" s="132">
        <f t="shared" si="159"/>
        <v>0</v>
      </c>
      <c r="DN42" s="132"/>
      <c r="DO42" s="132">
        <f t="shared" si="202"/>
        <v>0</v>
      </c>
      <c r="DP42" s="137">
        <f t="shared" si="160"/>
        <v>0</v>
      </c>
      <c r="DQ42" s="138">
        <f t="shared" si="160"/>
        <v>0</v>
      </c>
      <c r="DR42" s="130">
        <v>5</v>
      </c>
      <c r="DS42" s="131">
        <v>1</v>
      </c>
      <c r="DT42" s="131">
        <f t="shared" si="161"/>
        <v>11.2</v>
      </c>
      <c r="DU42" s="131"/>
      <c r="DV42" s="131">
        <f t="shared" si="162"/>
        <v>0</v>
      </c>
      <c r="DW42" s="131"/>
      <c r="DX42" s="131">
        <f t="shared" si="163"/>
        <v>0</v>
      </c>
      <c r="DY42" s="131"/>
      <c r="DZ42" s="146">
        <f t="shared" si="164"/>
        <v>0</v>
      </c>
      <c r="EA42" s="131">
        <f t="shared" si="165"/>
        <v>1</v>
      </c>
      <c r="EB42" s="131">
        <f t="shared" si="165"/>
        <v>11.2</v>
      </c>
      <c r="EC42" s="123">
        <v>5</v>
      </c>
      <c r="ED42" s="139">
        <v>4</v>
      </c>
      <c r="EE42" s="140">
        <f t="shared" si="166"/>
        <v>44.6</v>
      </c>
      <c r="EF42" s="139"/>
      <c r="EG42" s="140">
        <f t="shared" si="167"/>
        <v>0</v>
      </c>
      <c r="EH42" s="139"/>
      <c r="EI42" s="140">
        <f t="shared" si="168"/>
        <v>0</v>
      </c>
      <c r="EJ42" s="139"/>
      <c r="EK42" s="140">
        <f t="shared" si="203"/>
        <v>0</v>
      </c>
      <c r="EL42" s="139">
        <f t="shared" si="169"/>
        <v>4</v>
      </c>
      <c r="EM42" s="139">
        <f t="shared" si="169"/>
        <v>44.6</v>
      </c>
      <c r="EN42" s="130">
        <v>5</v>
      </c>
      <c r="EO42" s="131"/>
      <c r="EP42" s="131">
        <f t="shared" si="170"/>
        <v>0</v>
      </c>
      <c r="EQ42" s="131"/>
      <c r="ER42" s="131">
        <f t="shared" si="171"/>
        <v>0</v>
      </c>
      <c r="ES42" s="131"/>
      <c r="ET42" s="131">
        <f t="shared" si="172"/>
        <v>0</v>
      </c>
      <c r="EU42" s="131"/>
      <c r="EV42" s="131">
        <f t="shared" si="204"/>
        <v>0</v>
      </c>
      <c r="EW42" s="131">
        <f t="shared" si="173"/>
        <v>0</v>
      </c>
      <c r="EX42" s="131">
        <f t="shared" si="173"/>
        <v>0</v>
      </c>
      <c r="EY42" s="130">
        <v>5</v>
      </c>
      <c r="EZ42" s="131">
        <v>5</v>
      </c>
      <c r="FA42" s="131">
        <f t="shared" si="174"/>
        <v>55.8</v>
      </c>
      <c r="FB42" s="131"/>
      <c r="FC42" s="131">
        <f t="shared" si="175"/>
        <v>0</v>
      </c>
      <c r="FD42" s="131"/>
      <c r="FE42" s="131">
        <f t="shared" si="176"/>
        <v>0</v>
      </c>
      <c r="FF42" s="131"/>
      <c r="FG42" s="131">
        <f t="shared" si="205"/>
        <v>0</v>
      </c>
      <c r="FH42" s="131">
        <f t="shared" si="177"/>
        <v>5</v>
      </c>
      <c r="FI42" s="131">
        <f t="shared" si="177"/>
        <v>55.8</v>
      </c>
      <c r="FJ42" s="132">
        <v>5</v>
      </c>
      <c r="FK42" s="132">
        <v>4</v>
      </c>
      <c r="FL42" s="131">
        <f t="shared" si="178"/>
        <v>44.6</v>
      </c>
      <c r="FM42" s="132">
        <v>0</v>
      </c>
      <c r="FN42" s="131">
        <f t="shared" si="179"/>
        <v>0</v>
      </c>
      <c r="FO42" s="132">
        <v>0</v>
      </c>
      <c r="FP42" s="132">
        <v>0</v>
      </c>
      <c r="FQ42" s="132">
        <v>0</v>
      </c>
      <c r="FR42" s="132">
        <v>0</v>
      </c>
      <c r="FS42" s="131">
        <f t="shared" si="180"/>
        <v>4</v>
      </c>
      <c r="FT42" s="131">
        <f t="shared" si="180"/>
        <v>44.6</v>
      </c>
      <c r="FU42" s="130">
        <v>5</v>
      </c>
      <c r="FV42" s="131">
        <v>8</v>
      </c>
      <c r="FW42" s="131">
        <f t="shared" si="181"/>
        <v>89.3</v>
      </c>
      <c r="FX42" s="131"/>
      <c r="FY42" s="131">
        <f t="shared" si="182"/>
        <v>0</v>
      </c>
      <c r="FZ42" s="131"/>
      <c r="GA42" s="131">
        <f t="shared" si="183"/>
        <v>0</v>
      </c>
      <c r="GB42" s="131"/>
      <c r="GC42" s="131">
        <f t="shared" si="206"/>
        <v>0</v>
      </c>
      <c r="GD42" s="131">
        <f t="shared" si="184"/>
        <v>8</v>
      </c>
      <c r="GE42" s="131">
        <f t="shared" si="184"/>
        <v>89.3</v>
      </c>
      <c r="GF42" s="130">
        <v>5</v>
      </c>
      <c r="GG42" s="131">
        <v>3</v>
      </c>
      <c r="GH42" s="131">
        <f t="shared" si="185"/>
        <v>33.5</v>
      </c>
      <c r="GI42" s="131"/>
      <c r="GJ42" s="131">
        <f t="shared" si="186"/>
        <v>0</v>
      </c>
      <c r="GK42" s="131"/>
      <c r="GL42" s="131">
        <f t="shared" si="187"/>
        <v>0</v>
      </c>
      <c r="GM42" s="131"/>
      <c r="GN42" s="131">
        <f t="shared" si="207"/>
        <v>0</v>
      </c>
      <c r="GO42" s="131">
        <f t="shared" si="188"/>
        <v>3</v>
      </c>
      <c r="GP42" s="131">
        <f t="shared" si="188"/>
        <v>33.5</v>
      </c>
      <c r="GQ42" s="130">
        <v>5</v>
      </c>
      <c r="GR42" s="131"/>
      <c r="GS42" s="131">
        <f t="shared" si="189"/>
        <v>0</v>
      </c>
      <c r="GT42" s="131"/>
      <c r="GU42" s="131">
        <f t="shared" si="190"/>
        <v>0</v>
      </c>
      <c r="GV42" s="131"/>
      <c r="GW42" s="131">
        <f t="shared" si="191"/>
        <v>0</v>
      </c>
      <c r="GX42" s="131"/>
      <c r="GY42" s="131">
        <f t="shared" si="208"/>
        <v>0</v>
      </c>
      <c r="GZ42" s="131">
        <f t="shared" si="192"/>
        <v>0</v>
      </c>
      <c r="HA42" s="131">
        <f t="shared" si="192"/>
        <v>0</v>
      </c>
    </row>
    <row r="43" spans="1:236" s="212" customFormat="1" x14ac:dyDescent="0.25">
      <c r="A43" s="130">
        <v>4</v>
      </c>
      <c r="B43" s="131">
        <f t="shared" si="111"/>
        <v>17</v>
      </c>
      <c r="C43" s="131">
        <f t="shared" si="112"/>
        <v>151.70000000000002</v>
      </c>
      <c r="D43" s="131">
        <f t="shared" si="113"/>
        <v>0</v>
      </c>
      <c r="E43" s="131">
        <f t="shared" si="114"/>
        <v>0</v>
      </c>
      <c r="F43" s="131">
        <f t="shared" si="115"/>
        <v>0</v>
      </c>
      <c r="G43" s="131">
        <f t="shared" si="116"/>
        <v>0</v>
      </c>
      <c r="H43" s="131">
        <f t="shared" si="117"/>
        <v>0</v>
      </c>
      <c r="I43" s="131">
        <f t="shared" si="118"/>
        <v>0</v>
      </c>
      <c r="J43" s="131">
        <f t="shared" si="119"/>
        <v>17</v>
      </c>
      <c r="K43" s="131">
        <f t="shared" si="120"/>
        <v>151.70000000000002</v>
      </c>
      <c r="L43" s="130">
        <v>4</v>
      </c>
      <c r="M43" s="131">
        <v>2</v>
      </c>
      <c r="N43" s="131">
        <f t="shared" si="121"/>
        <v>17.899999999999999</v>
      </c>
      <c r="O43" s="131"/>
      <c r="P43" s="131">
        <f t="shared" si="122"/>
        <v>0</v>
      </c>
      <c r="Q43" s="131"/>
      <c r="R43" s="131">
        <f t="shared" si="123"/>
        <v>0</v>
      </c>
      <c r="S43" s="131"/>
      <c r="T43" s="131">
        <f t="shared" si="194"/>
        <v>0</v>
      </c>
      <c r="U43" s="131">
        <f t="shared" si="124"/>
        <v>2</v>
      </c>
      <c r="V43" s="131">
        <f t="shared" si="124"/>
        <v>17.899999999999999</v>
      </c>
      <c r="W43" s="130">
        <v>4</v>
      </c>
      <c r="X43" s="131"/>
      <c r="Y43" s="131">
        <f t="shared" si="125"/>
        <v>0</v>
      </c>
      <c r="Z43" s="131"/>
      <c r="AA43" s="131">
        <f t="shared" si="126"/>
        <v>0</v>
      </c>
      <c r="AB43" s="131"/>
      <c r="AC43" s="131">
        <f t="shared" si="127"/>
        <v>0</v>
      </c>
      <c r="AD43" s="131"/>
      <c r="AE43" s="131">
        <f t="shared" si="195"/>
        <v>0</v>
      </c>
      <c r="AF43" s="131">
        <f t="shared" si="128"/>
        <v>0</v>
      </c>
      <c r="AG43" s="131">
        <f t="shared" si="128"/>
        <v>0</v>
      </c>
      <c r="AH43" s="130">
        <v>4</v>
      </c>
      <c r="AI43" s="131">
        <v>0</v>
      </c>
      <c r="AJ43" s="131">
        <f t="shared" si="129"/>
        <v>0</v>
      </c>
      <c r="AK43" s="131"/>
      <c r="AL43" s="131">
        <f t="shared" si="130"/>
        <v>0</v>
      </c>
      <c r="AM43" s="131"/>
      <c r="AN43" s="131">
        <f t="shared" si="131"/>
        <v>0</v>
      </c>
      <c r="AO43" s="131"/>
      <c r="AP43" s="131">
        <f t="shared" si="196"/>
        <v>0</v>
      </c>
      <c r="AQ43" s="131">
        <f t="shared" si="132"/>
        <v>0</v>
      </c>
      <c r="AR43" s="131">
        <f t="shared" si="132"/>
        <v>0</v>
      </c>
      <c r="AS43" s="130">
        <v>4</v>
      </c>
      <c r="AT43" s="131"/>
      <c r="AU43" s="132">
        <f t="shared" si="133"/>
        <v>0</v>
      </c>
      <c r="AV43" s="131"/>
      <c r="AW43" s="132">
        <f t="shared" si="193"/>
        <v>0</v>
      </c>
      <c r="AX43" s="131"/>
      <c r="AY43" s="131">
        <f t="shared" si="134"/>
        <v>0</v>
      </c>
      <c r="AZ43" s="131"/>
      <c r="BA43" s="131">
        <f t="shared" si="197"/>
        <v>0</v>
      </c>
      <c r="BB43" s="131">
        <f t="shared" si="135"/>
        <v>0</v>
      </c>
      <c r="BC43" s="131">
        <f t="shared" si="135"/>
        <v>0</v>
      </c>
      <c r="BD43" s="120">
        <v>4</v>
      </c>
      <c r="BE43" s="121">
        <v>1</v>
      </c>
      <c r="BF43" s="133">
        <f t="shared" si="136"/>
        <v>8.9</v>
      </c>
      <c r="BG43" s="134"/>
      <c r="BH43" s="133">
        <f t="shared" si="137"/>
        <v>0</v>
      </c>
      <c r="BI43" s="134"/>
      <c r="BJ43" s="133">
        <f t="shared" si="138"/>
        <v>0</v>
      </c>
      <c r="BK43" s="121"/>
      <c r="BL43" s="133">
        <f t="shared" si="198"/>
        <v>0</v>
      </c>
      <c r="BM43" s="134">
        <f t="shared" si="139"/>
        <v>1</v>
      </c>
      <c r="BN43" s="133">
        <f t="shared" si="139"/>
        <v>8.9</v>
      </c>
      <c r="BO43" s="130">
        <v>4</v>
      </c>
      <c r="BP43" s="131"/>
      <c r="BQ43" s="131">
        <f t="shared" si="140"/>
        <v>0</v>
      </c>
      <c r="BR43" s="131"/>
      <c r="BS43" s="131">
        <f t="shared" si="141"/>
        <v>0</v>
      </c>
      <c r="BT43" s="131"/>
      <c r="BU43" s="131">
        <f t="shared" si="142"/>
        <v>0</v>
      </c>
      <c r="BV43" s="131"/>
      <c r="BW43" s="131">
        <f t="shared" si="199"/>
        <v>0</v>
      </c>
      <c r="BX43" s="131">
        <f t="shared" si="143"/>
        <v>0</v>
      </c>
      <c r="BY43" s="131">
        <f t="shared" si="143"/>
        <v>0</v>
      </c>
      <c r="BZ43" s="130">
        <v>4</v>
      </c>
      <c r="CA43" s="131"/>
      <c r="CB43" s="131">
        <f t="shared" si="144"/>
        <v>0</v>
      </c>
      <c r="CC43" s="131"/>
      <c r="CD43" s="131">
        <f t="shared" si="145"/>
        <v>0</v>
      </c>
      <c r="CE43" s="131"/>
      <c r="CF43" s="131">
        <f t="shared" si="146"/>
        <v>0</v>
      </c>
      <c r="CG43" s="131"/>
      <c r="CH43" s="131">
        <f t="shared" si="200"/>
        <v>0</v>
      </c>
      <c r="CI43" s="131">
        <f t="shared" si="147"/>
        <v>0</v>
      </c>
      <c r="CJ43" s="131">
        <f t="shared" si="147"/>
        <v>0</v>
      </c>
      <c r="CK43" s="120">
        <v>4</v>
      </c>
      <c r="CL43" s="134">
        <v>2</v>
      </c>
      <c r="CM43" s="133">
        <f t="shared" si="148"/>
        <v>17.899999999999999</v>
      </c>
      <c r="CN43" s="134"/>
      <c r="CO43" s="133">
        <f t="shared" si="149"/>
        <v>0</v>
      </c>
      <c r="CP43" s="134"/>
      <c r="CQ43" s="133">
        <f t="shared" si="150"/>
        <v>0</v>
      </c>
      <c r="CR43" s="134"/>
      <c r="CS43" s="133">
        <f t="shared" si="201"/>
        <v>0</v>
      </c>
      <c r="CT43" s="134">
        <f t="shared" si="151"/>
        <v>2</v>
      </c>
      <c r="CU43" s="134">
        <f t="shared" si="151"/>
        <v>17.899999999999999</v>
      </c>
      <c r="CV43" s="135">
        <v>4</v>
      </c>
      <c r="CW43" s="132">
        <v>1</v>
      </c>
      <c r="CX43" s="132">
        <f t="shared" si="152"/>
        <v>8.9</v>
      </c>
      <c r="CY43" s="132"/>
      <c r="CZ43" s="132">
        <f t="shared" si="153"/>
        <v>0</v>
      </c>
      <c r="DA43" s="132"/>
      <c r="DB43" s="132">
        <f t="shared" si="154"/>
        <v>0</v>
      </c>
      <c r="DC43" s="132"/>
      <c r="DD43" s="132">
        <f t="shared" si="155"/>
        <v>0</v>
      </c>
      <c r="DE43" s="132">
        <f t="shared" si="156"/>
        <v>1</v>
      </c>
      <c r="DF43" s="132">
        <f t="shared" si="156"/>
        <v>8.9</v>
      </c>
      <c r="DG43" s="136">
        <v>4</v>
      </c>
      <c r="DH43" s="132"/>
      <c r="DI43" s="132">
        <f t="shared" si="157"/>
        <v>0</v>
      </c>
      <c r="DJ43" s="132"/>
      <c r="DK43" s="132">
        <f t="shared" si="158"/>
        <v>0</v>
      </c>
      <c r="DL43" s="132"/>
      <c r="DM43" s="132">
        <f t="shared" si="159"/>
        <v>0</v>
      </c>
      <c r="DN43" s="132"/>
      <c r="DO43" s="132">
        <f t="shared" si="202"/>
        <v>0</v>
      </c>
      <c r="DP43" s="137">
        <f t="shared" si="160"/>
        <v>0</v>
      </c>
      <c r="DQ43" s="138">
        <f t="shared" si="160"/>
        <v>0</v>
      </c>
      <c r="DR43" s="130">
        <v>4</v>
      </c>
      <c r="DS43" s="131"/>
      <c r="DT43" s="131">
        <f t="shared" si="161"/>
        <v>0</v>
      </c>
      <c r="DU43" s="131"/>
      <c r="DV43" s="131">
        <f t="shared" si="162"/>
        <v>0</v>
      </c>
      <c r="DW43" s="131"/>
      <c r="DX43" s="131">
        <f t="shared" si="163"/>
        <v>0</v>
      </c>
      <c r="DY43" s="131"/>
      <c r="DZ43" s="146">
        <f t="shared" si="164"/>
        <v>0</v>
      </c>
      <c r="EA43" s="131">
        <f t="shared" si="165"/>
        <v>0</v>
      </c>
      <c r="EB43" s="131">
        <f t="shared" si="165"/>
        <v>0</v>
      </c>
      <c r="EC43" s="123">
        <v>4</v>
      </c>
      <c r="ED43" s="139">
        <v>3</v>
      </c>
      <c r="EE43" s="140">
        <f t="shared" si="166"/>
        <v>26.8</v>
      </c>
      <c r="EF43" s="139"/>
      <c r="EG43" s="140">
        <f t="shared" si="167"/>
        <v>0</v>
      </c>
      <c r="EH43" s="139"/>
      <c r="EI43" s="140">
        <f t="shared" si="168"/>
        <v>0</v>
      </c>
      <c r="EJ43" s="139"/>
      <c r="EK43" s="140">
        <f t="shared" si="203"/>
        <v>0</v>
      </c>
      <c r="EL43" s="139">
        <f t="shared" si="169"/>
        <v>3</v>
      </c>
      <c r="EM43" s="139">
        <f t="shared" si="169"/>
        <v>26.8</v>
      </c>
      <c r="EN43" s="130">
        <v>4</v>
      </c>
      <c r="EO43" s="131"/>
      <c r="EP43" s="131">
        <f t="shared" si="170"/>
        <v>0</v>
      </c>
      <c r="EQ43" s="131"/>
      <c r="ER43" s="131">
        <f t="shared" si="171"/>
        <v>0</v>
      </c>
      <c r="ES43" s="131"/>
      <c r="ET43" s="131">
        <f t="shared" si="172"/>
        <v>0</v>
      </c>
      <c r="EU43" s="131"/>
      <c r="EV43" s="131">
        <f t="shared" si="204"/>
        <v>0</v>
      </c>
      <c r="EW43" s="131">
        <f t="shared" si="173"/>
        <v>0</v>
      </c>
      <c r="EX43" s="131">
        <f t="shared" si="173"/>
        <v>0</v>
      </c>
      <c r="EY43" s="130">
        <v>4</v>
      </c>
      <c r="EZ43" s="131">
        <v>1</v>
      </c>
      <c r="FA43" s="131">
        <f t="shared" si="174"/>
        <v>8.9</v>
      </c>
      <c r="FB43" s="131"/>
      <c r="FC43" s="131">
        <f t="shared" si="175"/>
        <v>0</v>
      </c>
      <c r="FD43" s="131"/>
      <c r="FE43" s="131">
        <f t="shared" si="176"/>
        <v>0</v>
      </c>
      <c r="FF43" s="131"/>
      <c r="FG43" s="131">
        <f t="shared" si="205"/>
        <v>0</v>
      </c>
      <c r="FH43" s="131">
        <f t="shared" si="177"/>
        <v>1</v>
      </c>
      <c r="FI43" s="131">
        <f t="shared" si="177"/>
        <v>8.9</v>
      </c>
      <c r="FJ43" s="132">
        <v>4</v>
      </c>
      <c r="FK43" s="132">
        <v>1</v>
      </c>
      <c r="FL43" s="131">
        <f t="shared" si="178"/>
        <v>8.9</v>
      </c>
      <c r="FM43" s="132">
        <v>0</v>
      </c>
      <c r="FN43" s="131">
        <f t="shared" si="179"/>
        <v>0</v>
      </c>
      <c r="FO43" s="132">
        <v>0</v>
      </c>
      <c r="FP43" s="132">
        <v>0</v>
      </c>
      <c r="FQ43" s="132">
        <v>0</v>
      </c>
      <c r="FR43" s="132">
        <v>0</v>
      </c>
      <c r="FS43" s="131">
        <f t="shared" si="180"/>
        <v>1</v>
      </c>
      <c r="FT43" s="131">
        <f t="shared" si="180"/>
        <v>8.9</v>
      </c>
      <c r="FU43" s="130">
        <v>4</v>
      </c>
      <c r="FV43" s="131">
        <v>5</v>
      </c>
      <c r="FW43" s="131">
        <f t="shared" si="181"/>
        <v>44.6</v>
      </c>
      <c r="FX43" s="131"/>
      <c r="FY43" s="131">
        <f t="shared" si="182"/>
        <v>0</v>
      </c>
      <c r="FZ43" s="131"/>
      <c r="GA43" s="131">
        <f t="shared" si="183"/>
        <v>0</v>
      </c>
      <c r="GB43" s="131"/>
      <c r="GC43" s="131">
        <f t="shared" si="206"/>
        <v>0</v>
      </c>
      <c r="GD43" s="131">
        <f t="shared" si="184"/>
        <v>5</v>
      </c>
      <c r="GE43" s="131">
        <f t="shared" si="184"/>
        <v>44.6</v>
      </c>
      <c r="GF43" s="130">
        <v>4</v>
      </c>
      <c r="GG43" s="131">
        <v>1</v>
      </c>
      <c r="GH43" s="131">
        <f t="shared" si="185"/>
        <v>8.9</v>
      </c>
      <c r="GI43" s="131"/>
      <c r="GJ43" s="131">
        <f t="shared" si="186"/>
        <v>0</v>
      </c>
      <c r="GK43" s="131"/>
      <c r="GL43" s="131">
        <f t="shared" si="187"/>
        <v>0</v>
      </c>
      <c r="GM43" s="131"/>
      <c r="GN43" s="131">
        <f t="shared" si="207"/>
        <v>0</v>
      </c>
      <c r="GO43" s="131">
        <f t="shared" si="188"/>
        <v>1</v>
      </c>
      <c r="GP43" s="131">
        <f t="shared" si="188"/>
        <v>8.9</v>
      </c>
      <c r="GQ43" s="130">
        <v>4</v>
      </c>
      <c r="GR43" s="131"/>
      <c r="GS43" s="131">
        <f t="shared" si="189"/>
        <v>0</v>
      </c>
      <c r="GT43" s="131"/>
      <c r="GU43" s="131">
        <f t="shared" si="190"/>
        <v>0</v>
      </c>
      <c r="GV43" s="131"/>
      <c r="GW43" s="131">
        <f t="shared" si="191"/>
        <v>0</v>
      </c>
      <c r="GX43" s="131"/>
      <c r="GY43" s="131">
        <f t="shared" si="208"/>
        <v>0</v>
      </c>
      <c r="GZ43" s="131">
        <f t="shared" si="192"/>
        <v>0</v>
      </c>
      <c r="HA43" s="131">
        <f t="shared" si="192"/>
        <v>0</v>
      </c>
      <c r="HB43" s="213"/>
      <c r="HC43" s="213"/>
      <c r="HD43" s="213"/>
      <c r="HE43" s="213"/>
      <c r="HF43" s="213"/>
      <c r="HG43" s="213"/>
      <c r="HH43" s="213"/>
      <c r="HI43" s="213"/>
      <c r="HJ43" s="213"/>
      <c r="HK43" s="213"/>
      <c r="HL43" s="213"/>
      <c r="HM43" s="213"/>
      <c r="HN43" s="213"/>
      <c r="HO43" s="213"/>
      <c r="HP43" s="213"/>
      <c r="HQ43" s="213"/>
      <c r="HR43" s="213"/>
      <c r="HS43" s="213"/>
      <c r="HT43" s="213"/>
      <c r="HU43" s="213"/>
      <c r="HV43" s="213"/>
      <c r="HW43" s="213"/>
      <c r="HX43" s="213"/>
      <c r="HY43" s="213"/>
      <c r="HZ43" s="213"/>
      <c r="IA43" s="213"/>
      <c r="IB43" s="213"/>
    </row>
    <row r="44" spans="1:236" s="212" customFormat="1" x14ac:dyDescent="0.25">
      <c r="A44" s="130">
        <v>3</v>
      </c>
      <c r="B44" s="131">
        <f t="shared" si="111"/>
        <v>9</v>
      </c>
      <c r="C44" s="131">
        <f t="shared" si="112"/>
        <v>60.300000000000004</v>
      </c>
      <c r="D44" s="131">
        <f t="shared" si="113"/>
        <v>0</v>
      </c>
      <c r="E44" s="131">
        <f t="shared" si="114"/>
        <v>0</v>
      </c>
      <c r="F44" s="131">
        <f t="shared" si="115"/>
        <v>0</v>
      </c>
      <c r="G44" s="131">
        <f t="shared" si="116"/>
        <v>0</v>
      </c>
      <c r="H44" s="131">
        <f t="shared" si="117"/>
        <v>0</v>
      </c>
      <c r="I44" s="131">
        <f t="shared" si="118"/>
        <v>0</v>
      </c>
      <c r="J44" s="131">
        <f t="shared" si="119"/>
        <v>9</v>
      </c>
      <c r="K44" s="131">
        <f t="shared" si="120"/>
        <v>60.300000000000004</v>
      </c>
      <c r="L44" s="130">
        <v>3</v>
      </c>
      <c r="M44" s="131">
        <v>2</v>
      </c>
      <c r="N44" s="131">
        <f t="shared" si="121"/>
        <v>13.4</v>
      </c>
      <c r="O44" s="131"/>
      <c r="P44" s="131">
        <f t="shared" si="122"/>
        <v>0</v>
      </c>
      <c r="Q44" s="131"/>
      <c r="R44" s="131">
        <f t="shared" si="123"/>
        <v>0</v>
      </c>
      <c r="S44" s="131"/>
      <c r="T44" s="131">
        <f t="shared" si="194"/>
        <v>0</v>
      </c>
      <c r="U44" s="131">
        <f t="shared" si="124"/>
        <v>2</v>
      </c>
      <c r="V44" s="131">
        <f t="shared" si="124"/>
        <v>13.4</v>
      </c>
      <c r="W44" s="130">
        <v>3</v>
      </c>
      <c r="X44" s="131"/>
      <c r="Y44" s="131">
        <f t="shared" si="125"/>
        <v>0</v>
      </c>
      <c r="Z44" s="131"/>
      <c r="AA44" s="131">
        <f t="shared" si="126"/>
        <v>0</v>
      </c>
      <c r="AB44" s="131"/>
      <c r="AC44" s="131">
        <f t="shared" si="127"/>
        <v>0</v>
      </c>
      <c r="AD44" s="131"/>
      <c r="AE44" s="131">
        <f t="shared" si="195"/>
        <v>0</v>
      </c>
      <c r="AF44" s="131">
        <f t="shared" si="128"/>
        <v>0</v>
      </c>
      <c r="AG44" s="131">
        <f t="shared" si="128"/>
        <v>0</v>
      </c>
      <c r="AH44" s="130">
        <v>3</v>
      </c>
      <c r="AI44" s="131">
        <v>0</v>
      </c>
      <c r="AJ44" s="131">
        <f t="shared" si="129"/>
        <v>0</v>
      </c>
      <c r="AK44" s="131"/>
      <c r="AL44" s="131">
        <f t="shared" si="130"/>
        <v>0</v>
      </c>
      <c r="AM44" s="131"/>
      <c r="AN44" s="131">
        <f t="shared" si="131"/>
        <v>0</v>
      </c>
      <c r="AO44" s="131"/>
      <c r="AP44" s="131">
        <f t="shared" si="196"/>
        <v>0</v>
      </c>
      <c r="AQ44" s="131">
        <f t="shared" si="132"/>
        <v>0</v>
      </c>
      <c r="AR44" s="131">
        <f t="shared" si="132"/>
        <v>0</v>
      </c>
      <c r="AS44" s="130">
        <v>3</v>
      </c>
      <c r="AT44" s="131"/>
      <c r="AU44" s="132">
        <f t="shared" si="133"/>
        <v>0</v>
      </c>
      <c r="AV44" s="131"/>
      <c r="AW44" s="132">
        <f t="shared" si="193"/>
        <v>0</v>
      </c>
      <c r="AX44" s="131"/>
      <c r="AY44" s="131">
        <f t="shared" si="134"/>
        <v>0</v>
      </c>
      <c r="AZ44" s="131"/>
      <c r="BA44" s="131">
        <f t="shared" si="197"/>
        <v>0</v>
      </c>
      <c r="BB44" s="131">
        <f t="shared" si="135"/>
        <v>0</v>
      </c>
      <c r="BC44" s="131">
        <f t="shared" si="135"/>
        <v>0</v>
      </c>
      <c r="BD44" s="120">
        <v>3</v>
      </c>
      <c r="BE44" s="121">
        <v>2</v>
      </c>
      <c r="BF44" s="133">
        <f t="shared" si="136"/>
        <v>13.4</v>
      </c>
      <c r="BG44" s="134"/>
      <c r="BH44" s="133">
        <f t="shared" si="137"/>
        <v>0</v>
      </c>
      <c r="BI44" s="134"/>
      <c r="BJ44" s="133">
        <f t="shared" si="138"/>
        <v>0</v>
      </c>
      <c r="BK44" s="121"/>
      <c r="BL44" s="133">
        <f t="shared" si="198"/>
        <v>0</v>
      </c>
      <c r="BM44" s="134">
        <f t="shared" si="139"/>
        <v>2</v>
      </c>
      <c r="BN44" s="134">
        <f t="shared" si="139"/>
        <v>13.4</v>
      </c>
      <c r="BO44" s="130">
        <v>3</v>
      </c>
      <c r="BP44" s="131"/>
      <c r="BQ44" s="131">
        <f t="shared" si="140"/>
        <v>0</v>
      </c>
      <c r="BR44" s="131"/>
      <c r="BS44" s="131">
        <f t="shared" si="141"/>
        <v>0</v>
      </c>
      <c r="BT44" s="131"/>
      <c r="BU44" s="131">
        <f t="shared" si="142"/>
        <v>0</v>
      </c>
      <c r="BV44" s="131"/>
      <c r="BW44" s="131">
        <f t="shared" si="199"/>
        <v>0</v>
      </c>
      <c r="BX44" s="131">
        <f t="shared" si="143"/>
        <v>0</v>
      </c>
      <c r="BY44" s="131">
        <f t="shared" si="143"/>
        <v>0</v>
      </c>
      <c r="BZ44" s="130">
        <v>3</v>
      </c>
      <c r="CA44" s="131"/>
      <c r="CB44" s="131">
        <f t="shared" si="144"/>
        <v>0</v>
      </c>
      <c r="CC44" s="131"/>
      <c r="CD44" s="131">
        <f t="shared" si="145"/>
        <v>0</v>
      </c>
      <c r="CE44" s="131"/>
      <c r="CF44" s="131">
        <f t="shared" si="146"/>
        <v>0</v>
      </c>
      <c r="CG44" s="131"/>
      <c r="CH44" s="131">
        <f t="shared" si="200"/>
        <v>0</v>
      </c>
      <c r="CI44" s="131">
        <f t="shared" si="147"/>
        <v>0</v>
      </c>
      <c r="CJ44" s="131">
        <f t="shared" si="147"/>
        <v>0</v>
      </c>
      <c r="CK44" s="120">
        <v>3</v>
      </c>
      <c r="CL44" s="134">
        <v>1</v>
      </c>
      <c r="CM44" s="133">
        <f t="shared" si="148"/>
        <v>6.7</v>
      </c>
      <c r="CN44" s="134"/>
      <c r="CO44" s="133">
        <f t="shared" si="149"/>
        <v>0</v>
      </c>
      <c r="CP44" s="134"/>
      <c r="CQ44" s="133">
        <f t="shared" si="150"/>
        <v>0</v>
      </c>
      <c r="CR44" s="134"/>
      <c r="CS44" s="133">
        <f t="shared" si="201"/>
        <v>0</v>
      </c>
      <c r="CT44" s="134">
        <f t="shared" si="151"/>
        <v>1</v>
      </c>
      <c r="CU44" s="134">
        <f t="shared" si="151"/>
        <v>6.7</v>
      </c>
      <c r="CV44" s="135">
        <v>3</v>
      </c>
      <c r="CW44" s="132">
        <v>0</v>
      </c>
      <c r="CX44" s="132">
        <f t="shared" si="152"/>
        <v>0</v>
      </c>
      <c r="CY44" s="132"/>
      <c r="CZ44" s="132">
        <f t="shared" si="153"/>
        <v>0</v>
      </c>
      <c r="DA44" s="132"/>
      <c r="DB44" s="132">
        <f t="shared" si="154"/>
        <v>0</v>
      </c>
      <c r="DC44" s="132"/>
      <c r="DD44" s="132">
        <f t="shared" si="155"/>
        <v>0</v>
      </c>
      <c r="DE44" s="132">
        <f t="shared" si="156"/>
        <v>0</v>
      </c>
      <c r="DF44" s="132">
        <f t="shared" si="156"/>
        <v>0</v>
      </c>
      <c r="DG44" s="136">
        <v>3</v>
      </c>
      <c r="DH44" s="132"/>
      <c r="DI44" s="132">
        <f t="shared" si="157"/>
        <v>0</v>
      </c>
      <c r="DJ44" s="132"/>
      <c r="DK44" s="132">
        <f t="shared" si="158"/>
        <v>0</v>
      </c>
      <c r="DL44" s="132"/>
      <c r="DM44" s="132">
        <f t="shared" si="159"/>
        <v>0</v>
      </c>
      <c r="DN44" s="132"/>
      <c r="DO44" s="132">
        <f t="shared" si="202"/>
        <v>0</v>
      </c>
      <c r="DP44" s="137">
        <f t="shared" si="160"/>
        <v>0</v>
      </c>
      <c r="DQ44" s="138">
        <f t="shared" si="160"/>
        <v>0</v>
      </c>
      <c r="DR44" s="130">
        <v>3</v>
      </c>
      <c r="DS44" s="131"/>
      <c r="DT44" s="131">
        <f t="shared" si="161"/>
        <v>0</v>
      </c>
      <c r="DU44" s="131"/>
      <c r="DV44" s="131">
        <f t="shared" si="162"/>
        <v>0</v>
      </c>
      <c r="DW44" s="131"/>
      <c r="DX44" s="131">
        <f t="shared" si="163"/>
        <v>0</v>
      </c>
      <c r="DY44" s="131"/>
      <c r="DZ44" s="146">
        <f t="shared" si="164"/>
        <v>0</v>
      </c>
      <c r="EA44" s="131">
        <f t="shared" si="165"/>
        <v>0</v>
      </c>
      <c r="EB44" s="131">
        <f t="shared" si="165"/>
        <v>0</v>
      </c>
      <c r="EC44" s="123">
        <v>3</v>
      </c>
      <c r="ED44" s="139"/>
      <c r="EE44" s="140">
        <f t="shared" si="166"/>
        <v>0</v>
      </c>
      <c r="EF44" s="139"/>
      <c r="EG44" s="140">
        <f t="shared" si="167"/>
        <v>0</v>
      </c>
      <c r="EH44" s="139"/>
      <c r="EI44" s="140">
        <f t="shared" si="168"/>
        <v>0</v>
      </c>
      <c r="EJ44" s="139"/>
      <c r="EK44" s="140">
        <f t="shared" si="203"/>
        <v>0</v>
      </c>
      <c r="EL44" s="139">
        <f t="shared" si="169"/>
        <v>0</v>
      </c>
      <c r="EM44" s="139">
        <f t="shared" si="169"/>
        <v>0</v>
      </c>
      <c r="EN44" s="130">
        <v>3</v>
      </c>
      <c r="EO44" s="131"/>
      <c r="EP44" s="131">
        <f t="shared" si="170"/>
        <v>0</v>
      </c>
      <c r="EQ44" s="131"/>
      <c r="ER44" s="131">
        <f t="shared" si="171"/>
        <v>0</v>
      </c>
      <c r="ES44" s="131"/>
      <c r="ET44" s="131">
        <f t="shared" si="172"/>
        <v>0</v>
      </c>
      <c r="EU44" s="131"/>
      <c r="EV44" s="131">
        <f t="shared" si="204"/>
        <v>0</v>
      </c>
      <c r="EW44" s="131">
        <f t="shared" si="173"/>
        <v>0</v>
      </c>
      <c r="EX44" s="131">
        <f t="shared" si="173"/>
        <v>0</v>
      </c>
      <c r="EY44" s="130">
        <v>3</v>
      </c>
      <c r="EZ44" s="131"/>
      <c r="FA44" s="131">
        <f t="shared" si="174"/>
        <v>0</v>
      </c>
      <c r="FB44" s="131"/>
      <c r="FC44" s="131">
        <f t="shared" si="175"/>
        <v>0</v>
      </c>
      <c r="FD44" s="131"/>
      <c r="FE44" s="131">
        <f t="shared" si="176"/>
        <v>0</v>
      </c>
      <c r="FF44" s="131"/>
      <c r="FG44" s="131">
        <f t="shared" si="205"/>
        <v>0</v>
      </c>
      <c r="FH44" s="131">
        <f t="shared" si="177"/>
        <v>0</v>
      </c>
      <c r="FI44" s="131">
        <f t="shared" si="177"/>
        <v>0</v>
      </c>
      <c r="FJ44" s="132">
        <v>3</v>
      </c>
      <c r="FK44" s="132">
        <v>1</v>
      </c>
      <c r="FL44" s="131">
        <f t="shared" si="178"/>
        <v>6.7</v>
      </c>
      <c r="FM44" s="132">
        <v>0</v>
      </c>
      <c r="FN44" s="131">
        <f t="shared" si="179"/>
        <v>0</v>
      </c>
      <c r="FO44" s="132">
        <v>0</v>
      </c>
      <c r="FP44" s="132">
        <v>0</v>
      </c>
      <c r="FQ44" s="132">
        <v>0</v>
      </c>
      <c r="FR44" s="132">
        <v>0</v>
      </c>
      <c r="FS44" s="131">
        <f t="shared" si="180"/>
        <v>1</v>
      </c>
      <c r="FT44" s="131">
        <f t="shared" si="180"/>
        <v>6.7</v>
      </c>
      <c r="FU44" s="130">
        <v>3</v>
      </c>
      <c r="FV44" s="131">
        <v>3</v>
      </c>
      <c r="FW44" s="131">
        <f t="shared" si="181"/>
        <v>20.100000000000001</v>
      </c>
      <c r="FX44" s="131"/>
      <c r="FY44" s="131">
        <f t="shared" si="182"/>
        <v>0</v>
      </c>
      <c r="FZ44" s="131"/>
      <c r="GA44" s="131">
        <f t="shared" si="183"/>
        <v>0</v>
      </c>
      <c r="GB44" s="131"/>
      <c r="GC44" s="131">
        <f t="shared" si="206"/>
        <v>0</v>
      </c>
      <c r="GD44" s="131">
        <f t="shared" si="184"/>
        <v>3</v>
      </c>
      <c r="GE44" s="131">
        <f t="shared" si="184"/>
        <v>20.100000000000001</v>
      </c>
      <c r="GF44" s="130">
        <v>3</v>
      </c>
      <c r="GG44" s="131">
        <v>0</v>
      </c>
      <c r="GH44" s="131">
        <f t="shared" si="185"/>
        <v>0</v>
      </c>
      <c r="GI44" s="131"/>
      <c r="GJ44" s="131">
        <f t="shared" si="186"/>
        <v>0</v>
      </c>
      <c r="GK44" s="131"/>
      <c r="GL44" s="131">
        <f t="shared" si="187"/>
        <v>0</v>
      </c>
      <c r="GM44" s="131"/>
      <c r="GN44" s="131">
        <f t="shared" si="207"/>
        <v>0</v>
      </c>
      <c r="GO44" s="131">
        <f t="shared" si="188"/>
        <v>0</v>
      </c>
      <c r="GP44" s="131">
        <f t="shared" si="188"/>
        <v>0</v>
      </c>
      <c r="GQ44" s="130">
        <v>3</v>
      </c>
      <c r="GR44" s="131"/>
      <c r="GS44" s="131">
        <f t="shared" si="189"/>
        <v>0</v>
      </c>
      <c r="GT44" s="131"/>
      <c r="GU44" s="131">
        <f t="shared" si="190"/>
        <v>0</v>
      </c>
      <c r="GV44" s="131"/>
      <c r="GW44" s="131">
        <f t="shared" si="191"/>
        <v>0</v>
      </c>
      <c r="GX44" s="131"/>
      <c r="GY44" s="131">
        <f t="shared" si="208"/>
        <v>0</v>
      </c>
      <c r="GZ44" s="131">
        <f t="shared" si="192"/>
        <v>0</v>
      </c>
      <c r="HA44" s="131">
        <f t="shared" si="192"/>
        <v>0</v>
      </c>
      <c r="HB44" s="213"/>
      <c r="HC44" s="213"/>
      <c r="HD44" s="213"/>
      <c r="HE44" s="213"/>
      <c r="HF44" s="213"/>
      <c r="HG44" s="213"/>
      <c r="HH44" s="213"/>
      <c r="HI44" s="213"/>
      <c r="HJ44" s="213"/>
      <c r="HK44" s="213"/>
      <c r="HL44" s="213"/>
      <c r="HM44" s="213"/>
      <c r="HN44" s="213"/>
      <c r="HO44" s="213"/>
      <c r="HP44" s="213"/>
      <c r="HQ44" s="213"/>
      <c r="HR44" s="213"/>
      <c r="HS44" s="213"/>
      <c r="HT44" s="213"/>
      <c r="HU44" s="213"/>
      <c r="HV44" s="213"/>
      <c r="HW44" s="213"/>
      <c r="HX44" s="213"/>
      <c r="HY44" s="213"/>
      <c r="HZ44" s="213"/>
      <c r="IA44" s="213"/>
      <c r="IB44" s="213"/>
    </row>
    <row r="45" spans="1:236" s="212" customFormat="1" x14ac:dyDescent="0.25">
      <c r="A45" s="130">
        <v>2</v>
      </c>
      <c r="B45" s="131">
        <f t="shared" si="111"/>
        <v>14</v>
      </c>
      <c r="C45" s="131">
        <f t="shared" si="112"/>
        <v>62.5</v>
      </c>
      <c r="D45" s="131">
        <f t="shared" si="113"/>
        <v>0</v>
      </c>
      <c r="E45" s="131">
        <f t="shared" si="114"/>
        <v>0</v>
      </c>
      <c r="F45" s="131">
        <f t="shared" si="115"/>
        <v>0</v>
      </c>
      <c r="G45" s="131">
        <f t="shared" si="116"/>
        <v>0</v>
      </c>
      <c r="H45" s="131">
        <f t="shared" si="117"/>
        <v>0</v>
      </c>
      <c r="I45" s="131">
        <f t="shared" si="118"/>
        <v>0</v>
      </c>
      <c r="J45" s="131">
        <f t="shared" si="119"/>
        <v>14</v>
      </c>
      <c r="K45" s="131">
        <f t="shared" si="120"/>
        <v>62.5</v>
      </c>
      <c r="L45" s="130">
        <v>2</v>
      </c>
      <c r="M45" s="131">
        <v>0</v>
      </c>
      <c r="N45" s="131">
        <f t="shared" si="121"/>
        <v>0</v>
      </c>
      <c r="O45" s="131"/>
      <c r="P45" s="131">
        <f t="shared" si="122"/>
        <v>0</v>
      </c>
      <c r="Q45" s="131"/>
      <c r="R45" s="131">
        <f t="shared" si="123"/>
        <v>0</v>
      </c>
      <c r="S45" s="131"/>
      <c r="T45" s="131">
        <f t="shared" si="194"/>
        <v>0</v>
      </c>
      <c r="U45" s="131">
        <f t="shared" si="124"/>
        <v>0</v>
      </c>
      <c r="V45" s="131">
        <f t="shared" si="124"/>
        <v>0</v>
      </c>
      <c r="W45" s="130">
        <v>2</v>
      </c>
      <c r="X45" s="131"/>
      <c r="Y45" s="131">
        <f t="shared" si="125"/>
        <v>0</v>
      </c>
      <c r="Z45" s="131"/>
      <c r="AA45" s="131">
        <f t="shared" si="126"/>
        <v>0</v>
      </c>
      <c r="AB45" s="131"/>
      <c r="AC45" s="131">
        <f t="shared" si="127"/>
        <v>0</v>
      </c>
      <c r="AD45" s="131"/>
      <c r="AE45" s="131">
        <f t="shared" si="195"/>
        <v>0</v>
      </c>
      <c r="AF45" s="131">
        <f t="shared" si="128"/>
        <v>0</v>
      </c>
      <c r="AG45" s="131">
        <f t="shared" si="128"/>
        <v>0</v>
      </c>
      <c r="AH45" s="130">
        <v>2</v>
      </c>
      <c r="AI45" s="131">
        <v>1</v>
      </c>
      <c r="AJ45" s="131">
        <f t="shared" si="129"/>
        <v>4.5</v>
      </c>
      <c r="AK45" s="131"/>
      <c r="AL45" s="131">
        <f t="shared" si="130"/>
        <v>0</v>
      </c>
      <c r="AM45" s="131"/>
      <c r="AN45" s="131">
        <f t="shared" si="131"/>
        <v>0</v>
      </c>
      <c r="AO45" s="131"/>
      <c r="AP45" s="131">
        <f t="shared" si="196"/>
        <v>0</v>
      </c>
      <c r="AQ45" s="131">
        <f t="shared" si="132"/>
        <v>1</v>
      </c>
      <c r="AR45" s="131">
        <f t="shared" si="132"/>
        <v>4.5</v>
      </c>
      <c r="AS45" s="130">
        <v>2</v>
      </c>
      <c r="AT45" s="131"/>
      <c r="AU45" s="132">
        <f t="shared" si="133"/>
        <v>0</v>
      </c>
      <c r="AV45" s="131"/>
      <c r="AW45" s="132">
        <f t="shared" si="193"/>
        <v>0</v>
      </c>
      <c r="AX45" s="131"/>
      <c r="AY45" s="131">
        <f t="shared" si="134"/>
        <v>0</v>
      </c>
      <c r="AZ45" s="131"/>
      <c r="BA45" s="131">
        <f t="shared" si="197"/>
        <v>0</v>
      </c>
      <c r="BB45" s="131">
        <f t="shared" si="135"/>
        <v>0</v>
      </c>
      <c r="BC45" s="131">
        <f t="shared" si="135"/>
        <v>0</v>
      </c>
      <c r="BD45" s="120">
        <v>2</v>
      </c>
      <c r="BE45" s="121">
        <v>0</v>
      </c>
      <c r="BF45" s="133">
        <f t="shared" si="136"/>
        <v>0</v>
      </c>
      <c r="BG45" s="134"/>
      <c r="BH45" s="133">
        <f t="shared" si="137"/>
        <v>0</v>
      </c>
      <c r="BI45" s="134"/>
      <c r="BJ45" s="133">
        <f t="shared" si="138"/>
        <v>0</v>
      </c>
      <c r="BK45" s="121"/>
      <c r="BL45" s="133">
        <f t="shared" si="198"/>
        <v>0</v>
      </c>
      <c r="BM45" s="134">
        <f t="shared" si="139"/>
        <v>0</v>
      </c>
      <c r="BN45" s="134">
        <f t="shared" si="139"/>
        <v>0</v>
      </c>
      <c r="BO45" s="130">
        <v>2</v>
      </c>
      <c r="BP45" s="131"/>
      <c r="BQ45" s="131">
        <f t="shared" si="140"/>
        <v>0</v>
      </c>
      <c r="BR45" s="131"/>
      <c r="BS45" s="131">
        <f t="shared" si="141"/>
        <v>0</v>
      </c>
      <c r="BT45" s="131"/>
      <c r="BU45" s="131">
        <f t="shared" si="142"/>
        <v>0</v>
      </c>
      <c r="BV45" s="131"/>
      <c r="BW45" s="131">
        <f t="shared" si="199"/>
        <v>0</v>
      </c>
      <c r="BX45" s="131">
        <f t="shared" si="143"/>
        <v>0</v>
      </c>
      <c r="BY45" s="131">
        <f t="shared" si="143"/>
        <v>0</v>
      </c>
      <c r="BZ45" s="130">
        <v>2</v>
      </c>
      <c r="CA45" s="131"/>
      <c r="CB45" s="131">
        <f t="shared" si="144"/>
        <v>0</v>
      </c>
      <c r="CC45" s="131"/>
      <c r="CD45" s="131">
        <f t="shared" si="145"/>
        <v>0</v>
      </c>
      <c r="CE45" s="131"/>
      <c r="CF45" s="131">
        <f t="shared" si="146"/>
        <v>0</v>
      </c>
      <c r="CG45" s="131"/>
      <c r="CH45" s="131">
        <f t="shared" si="200"/>
        <v>0</v>
      </c>
      <c r="CI45" s="131">
        <f t="shared" si="147"/>
        <v>0</v>
      </c>
      <c r="CJ45" s="131">
        <f t="shared" si="147"/>
        <v>0</v>
      </c>
      <c r="CK45" s="120">
        <v>2</v>
      </c>
      <c r="CL45" s="134">
        <v>2</v>
      </c>
      <c r="CM45" s="133">
        <f t="shared" si="148"/>
        <v>8.9</v>
      </c>
      <c r="CN45" s="134"/>
      <c r="CO45" s="133">
        <f t="shared" si="149"/>
        <v>0</v>
      </c>
      <c r="CP45" s="134"/>
      <c r="CQ45" s="133">
        <f t="shared" si="150"/>
        <v>0</v>
      </c>
      <c r="CR45" s="134"/>
      <c r="CS45" s="133">
        <f t="shared" si="201"/>
        <v>0</v>
      </c>
      <c r="CT45" s="134">
        <f t="shared" si="151"/>
        <v>2</v>
      </c>
      <c r="CU45" s="134">
        <f t="shared" si="151"/>
        <v>8.9</v>
      </c>
      <c r="CV45" s="135">
        <v>2</v>
      </c>
      <c r="CW45" s="132">
        <v>0</v>
      </c>
      <c r="CX45" s="132">
        <f t="shared" si="152"/>
        <v>0</v>
      </c>
      <c r="CY45" s="132"/>
      <c r="CZ45" s="132">
        <f t="shared" si="153"/>
        <v>0</v>
      </c>
      <c r="DA45" s="132"/>
      <c r="DB45" s="132">
        <f t="shared" si="154"/>
        <v>0</v>
      </c>
      <c r="DC45" s="132"/>
      <c r="DD45" s="132">
        <f t="shared" si="155"/>
        <v>0</v>
      </c>
      <c r="DE45" s="132">
        <f t="shared" si="156"/>
        <v>0</v>
      </c>
      <c r="DF45" s="132">
        <f t="shared" si="156"/>
        <v>0</v>
      </c>
      <c r="DG45" s="136">
        <v>2</v>
      </c>
      <c r="DH45" s="132"/>
      <c r="DI45" s="132">
        <f t="shared" si="157"/>
        <v>0</v>
      </c>
      <c r="DJ45" s="132"/>
      <c r="DK45" s="132">
        <f t="shared" si="158"/>
        <v>0</v>
      </c>
      <c r="DL45" s="132"/>
      <c r="DM45" s="132">
        <f t="shared" si="159"/>
        <v>0</v>
      </c>
      <c r="DN45" s="132"/>
      <c r="DO45" s="132">
        <f t="shared" si="202"/>
        <v>0</v>
      </c>
      <c r="DP45" s="137">
        <f t="shared" si="160"/>
        <v>0</v>
      </c>
      <c r="DQ45" s="138">
        <f t="shared" si="160"/>
        <v>0</v>
      </c>
      <c r="DR45" s="130">
        <v>2</v>
      </c>
      <c r="DS45" s="131"/>
      <c r="DT45" s="131">
        <f t="shared" si="161"/>
        <v>0</v>
      </c>
      <c r="DU45" s="131"/>
      <c r="DV45" s="131">
        <f t="shared" si="162"/>
        <v>0</v>
      </c>
      <c r="DW45" s="131"/>
      <c r="DX45" s="131">
        <f t="shared" si="163"/>
        <v>0</v>
      </c>
      <c r="DY45" s="131"/>
      <c r="DZ45" s="146">
        <f t="shared" si="164"/>
        <v>0</v>
      </c>
      <c r="EA45" s="131">
        <f t="shared" si="165"/>
        <v>0</v>
      </c>
      <c r="EB45" s="131">
        <f t="shared" si="165"/>
        <v>0</v>
      </c>
      <c r="EC45" s="123">
        <v>2</v>
      </c>
      <c r="ED45" s="139"/>
      <c r="EE45" s="140">
        <f t="shared" si="166"/>
        <v>0</v>
      </c>
      <c r="EF45" s="139"/>
      <c r="EG45" s="140">
        <f t="shared" si="167"/>
        <v>0</v>
      </c>
      <c r="EH45" s="139"/>
      <c r="EI45" s="140">
        <f t="shared" si="168"/>
        <v>0</v>
      </c>
      <c r="EJ45" s="139"/>
      <c r="EK45" s="140">
        <f t="shared" si="203"/>
        <v>0</v>
      </c>
      <c r="EL45" s="139">
        <f t="shared" si="169"/>
        <v>0</v>
      </c>
      <c r="EM45" s="139">
        <f t="shared" si="169"/>
        <v>0</v>
      </c>
      <c r="EN45" s="130">
        <v>2</v>
      </c>
      <c r="EO45" s="131"/>
      <c r="EP45" s="131">
        <f t="shared" si="170"/>
        <v>0</v>
      </c>
      <c r="EQ45" s="131"/>
      <c r="ER45" s="131">
        <f t="shared" si="171"/>
        <v>0</v>
      </c>
      <c r="ES45" s="131"/>
      <c r="ET45" s="131">
        <f t="shared" si="172"/>
        <v>0</v>
      </c>
      <c r="EU45" s="131"/>
      <c r="EV45" s="131">
        <f t="shared" si="204"/>
        <v>0</v>
      </c>
      <c r="EW45" s="131">
        <f t="shared" si="173"/>
        <v>0</v>
      </c>
      <c r="EX45" s="131">
        <f t="shared" si="173"/>
        <v>0</v>
      </c>
      <c r="EY45" s="130">
        <v>2</v>
      </c>
      <c r="EZ45" s="131"/>
      <c r="FA45" s="131">
        <f t="shared" si="174"/>
        <v>0</v>
      </c>
      <c r="FB45" s="131"/>
      <c r="FC45" s="131">
        <f t="shared" si="175"/>
        <v>0</v>
      </c>
      <c r="FD45" s="131"/>
      <c r="FE45" s="131">
        <f t="shared" si="176"/>
        <v>0</v>
      </c>
      <c r="FF45" s="131"/>
      <c r="FG45" s="131">
        <f t="shared" si="205"/>
        <v>0</v>
      </c>
      <c r="FH45" s="131">
        <f t="shared" si="177"/>
        <v>0</v>
      </c>
      <c r="FI45" s="131">
        <f t="shared" si="177"/>
        <v>0</v>
      </c>
      <c r="FJ45" s="132">
        <v>2</v>
      </c>
      <c r="FK45" s="132">
        <v>0</v>
      </c>
      <c r="FL45" s="131">
        <f t="shared" si="178"/>
        <v>0</v>
      </c>
      <c r="FM45" s="132">
        <v>0</v>
      </c>
      <c r="FN45" s="131">
        <f t="shared" si="179"/>
        <v>0</v>
      </c>
      <c r="FO45" s="132">
        <v>0</v>
      </c>
      <c r="FP45" s="132">
        <v>0</v>
      </c>
      <c r="FQ45" s="132">
        <v>0</v>
      </c>
      <c r="FR45" s="132">
        <v>0</v>
      </c>
      <c r="FS45" s="131">
        <f t="shared" si="180"/>
        <v>0</v>
      </c>
      <c r="FT45" s="131">
        <f t="shared" si="180"/>
        <v>0</v>
      </c>
      <c r="FU45" s="130">
        <v>2</v>
      </c>
      <c r="FV45" s="131">
        <v>11</v>
      </c>
      <c r="FW45" s="131">
        <f t="shared" si="181"/>
        <v>49.1</v>
      </c>
      <c r="FX45" s="131"/>
      <c r="FY45" s="131">
        <f t="shared" si="182"/>
        <v>0</v>
      </c>
      <c r="FZ45" s="131"/>
      <c r="GA45" s="131">
        <f t="shared" si="183"/>
        <v>0</v>
      </c>
      <c r="GB45" s="131"/>
      <c r="GC45" s="131">
        <f t="shared" si="206"/>
        <v>0</v>
      </c>
      <c r="GD45" s="131">
        <f t="shared" si="184"/>
        <v>11</v>
      </c>
      <c r="GE45" s="131">
        <f t="shared" si="184"/>
        <v>49.1</v>
      </c>
      <c r="GF45" s="130">
        <v>2</v>
      </c>
      <c r="GG45" s="131">
        <v>0</v>
      </c>
      <c r="GH45" s="131">
        <f t="shared" si="185"/>
        <v>0</v>
      </c>
      <c r="GI45" s="131"/>
      <c r="GJ45" s="131">
        <f t="shared" si="186"/>
        <v>0</v>
      </c>
      <c r="GK45" s="131"/>
      <c r="GL45" s="131">
        <f t="shared" si="187"/>
        <v>0</v>
      </c>
      <c r="GM45" s="131"/>
      <c r="GN45" s="131">
        <f t="shared" si="207"/>
        <v>0</v>
      </c>
      <c r="GO45" s="131">
        <f t="shared" si="188"/>
        <v>0</v>
      </c>
      <c r="GP45" s="131">
        <f t="shared" si="188"/>
        <v>0</v>
      </c>
      <c r="GQ45" s="130">
        <v>2</v>
      </c>
      <c r="GR45" s="131"/>
      <c r="GS45" s="131">
        <f t="shared" si="189"/>
        <v>0</v>
      </c>
      <c r="GT45" s="131"/>
      <c r="GU45" s="131">
        <f t="shared" si="190"/>
        <v>0</v>
      </c>
      <c r="GV45" s="131"/>
      <c r="GW45" s="131">
        <f t="shared" si="191"/>
        <v>0</v>
      </c>
      <c r="GX45" s="131"/>
      <c r="GY45" s="131">
        <f t="shared" si="208"/>
        <v>0</v>
      </c>
      <c r="GZ45" s="131">
        <f t="shared" si="192"/>
        <v>0</v>
      </c>
      <c r="HA45" s="131">
        <f t="shared" si="192"/>
        <v>0</v>
      </c>
      <c r="HB45" s="213"/>
      <c r="HC45" s="213"/>
      <c r="HD45" s="213"/>
      <c r="HE45" s="213"/>
      <c r="HF45" s="213"/>
      <c r="HG45" s="213"/>
      <c r="HH45" s="213"/>
      <c r="HI45" s="213"/>
      <c r="HJ45" s="213"/>
      <c r="HK45" s="213"/>
      <c r="HL45" s="213"/>
      <c r="HM45" s="213"/>
      <c r="HN45" s="213"/>
      <c r="HO45" s="213"/>
      <c r="HP45" s="213"/>
      <c r="HQ45" s="213"/>
      <c r="HR45" s="213"/>
      <c r="HS45" s="213"/>
      <c r="HT45" s="213"/>
      <c r="HU45" s="213"/>
      <c r="HV45" s="213"/>
      <c r="HW45" s="213"/>
      <c r="HX45" s="213"/>
      <c r="HY45" s="213"/>
      <c r="HZ45" s="213"/>
      <c r="IA45" s="213"/>
      <c r="IB45" s="213"/>
    </row>
    <row r="46" spans="1:236" s="213" customFormat="1" x14ac:dyDescent="0.25">
      <c r="A46" s="141" t="s">
        <v>131</v>
      </c>
      <c r="B46" s="131">
        <f t="shared" ref="B46:K46" si="209">SUM(B33:B45)</f>
        <v>2329</v>
      </c>
      <c r="C46" s="131">
        <f t="shared" si="209"/>
        <v>66447.299999999988</v>
      </c>
      <c r="D46" s="131">
        <f t="shared" si="209"/>
        <v>33</v>
      </c>
      <c r="E46" s="131">
        <f t="shared" si="209"/>
        <v>901.7</v>
      </c>
      <c r="F46" s="131">
        <f t="shared" si="209"/>
        <v>15</v>
      </c>
      <c r="G46" s="131">
        <f t="shared" si="209"/>
        <v>450.8</v>
      </c>
      <c r="H46" s="131">
        <f t="shared" si="209"/>
        <v>8</v>
      </c>
      <c r="I46" s="131">
        <f t="shared" si="209"/>
        <v>231.5</v>
      </c>
      <c r="J46" s="131">
        <f t="shared" si="209"/>
        <v>2385</v>
      </c>
      <c r="K46" s="131">
        <f t="shared" si="209"/>
        <v>68031.299999999988</v>
      </c>
      <c r="L46" s="141" t="s">
        <v>131</v>
      </c>
      <c r="M46" s="131">
        <f t="shared" ref="M46:V46" si="210">SUM(M33:M45)</f>
        <v>40</v>
      </c>
      <c r="N46" s="131">
        <f t="shared" si="210"/>
        <v>801.30000000000007</v>
      </c>
      <c r="O46" s="131">
        <f t="shared" si="210"/>
        <v>0</v>
      </c>
      <c r="P46" s="131">
        <f t="shared" si="210"/>
        <v>0</v>
      </c>
      <c r="Q46" s="131">
        <f t="shared" si="210"/>
        <v>0</v>
      </c>
      <c r="R46" s="131">
        <f t="shared" si="210"/>
        <v>0</v>
      </c>
      <c r="S46" s="131">
        <f t="shared" si="210"/>
        <v>0</v>
      </c>
      <c r="T46" s="131">
        <f t="shared" si="210"/>
        <v>0</v>
      </c>
      <c r="U46" s="131">
        <f t="shared" si="210"/>
        <v>40</v>
      </c>
      <c r="V46" s="131">
        <f t="shared" si="210"/>
        <v>801.30000000000007</v>
      </c>
      <c r="W46" s="141" t="s">
        <v>131</v>
      </c>
      <c r="X46" s="131">
        <f t="shared" ref="X46:AG46" si="211">SUM(X33:X45)</f>
        <v>146</v>
      </c>
      <c r="Y46" s="131">
        <f t="shared" si="211"/>
        <v>4247.5</v>
      </c>
      <c r="Z46" s="131">
        <f t="shared" si="211"/>
        <v>0</v>
      </c>
      <c r="AA46" s="131">
        <f t="shared" si="211"/>
        <v>0</v>
      </c>
      <c r="AB46" s="131">
        <f t="shared" si="211"/>
        <v>0</v>
      </c>
      <c r="AC46" s="131">
        <f t="shared" si="211"/>
        <v>0</v>
      </c>
      <c r="AD46" s="131">
        <f t="shared" si="211"/>
        <v>0</v>
      </c>
      <c r="AE46" s="131">
        <f t="shared" si="211"/>
        <v>0</v>
      </c>
      <c r="AF46" s="131">
        <f t="shared" si="211"/>
        <v>146</v>
      </c>
      <c r="AG46" s="131">
        <f t="shared" si="211"/>
        <v>4247.5</v>
      </c>
      <c r="AH46" s="141" t="s">
        <v>131</v>
      </c>
      <c r="AI46" s="131">
        <f t="shared" ref="AI46:AR46" si="212">SUM(AI33:AI45)</f>
        <v>96</v>
      </c>
      <c r="AJ46" s="131">
        <f t="shared" si="212"/>
        <v>2513.3000000000002</v>
      </c>
      <c r="AK46" s="131">
        <f t="shared" si="212"/>
        <v>0</v>
      </c>
      <c r="AL46" s="131">
        <f t="shared" si="212"/>
        <v>0</v>
      </c>
      <c r="AM46" s="131">
        <f t="shared" si="212"/>
        <v>0</v>
      </c>
      <c r="AN46" s="131">
        <f t="shared" si="212"/>
        <v>0</v>
      </c>
      <c r="AO46" s="131">
        <f t="shared" si="212"/>
        <v>0</v>
      </c>
      <c r="AP46" s="131">
        <f t="shared" si="212"/>
        <v>0</v>
      </c>
      <c r="AQ46" s="131">
        <f t="shared" si="212"/>
        <v>96</v>
      </c>
      <c r="AR46" s="131">
        <f t="shared" si="212"/>
        <v>2513.3000000000002</v>
      </c>
      <c r="AS46" s="141" t="s">
        <v>131</v>
      </c>
      <c r="AT46" s="131">
        <f t="shared" ref="AT46:BC46" si="213">SUM(AT33:AT45)</f>
        <v>624</v>
      </c>
      <c r="AU46" s="131">
        <f t="shared" si="213"/>
        <v>19498.8</v>
      </c>
      <c r="AV46" s="131">
        <f t="shared" si="213"/>
        <v>13</v>
      </c>
      <c r="AW46" s="131">
        <f t="shared" si="213"/>
        <v>406.2</v>
      </c>
      <c r="AX46" s="131">
        <f t="shared" si="213"/>
        <v>0</v>
      </c>
      <c r="AY46" s="131">
        <f t="shared" si="213"/>
        <v>0</v>
      </c>
      <c r="AZ46" s="131">
        <f t="shared" si="213"/>
        <v>0</v>
      </c>
      <c r="BA46" s="131">
        <f t="shared" si="213"/>
        <v>0</v>
      </c>
      <c r="BB46" s="131">
        <f t="shared" si="213"/>
        <v>637</v>
      </c>
      <c r="BC46" s="131">
        <f t="shared" si="213"/>
        <v>19905</v>
      </c>
      <c r="BD46" s="122" t="s">
        <v>131</v>
      </c>
      <c r="BE46" s="131">
        <f t="shared" ref="BE46:BN46" si="214">SUM(BE33:BE45)</f>
        <v>216</v>
      </c>
      <c r="BF46" s="131">
        <f t="shared" si="214"/>
        <v>6108.9999999999982</v>
      </c>
      <c r="BG46" s="131">
        <f t="shared" si="214"/>
        <v>0</v>
      </c>
      <c r="BH46" s="131">
        <f t="shared" si="214"/>
        <v>0</v>
      </c>
      <c r="BI46" s="131">
        <f t="shared" si="214"/>
        <v>0</v>
      </c>
      <c r="BJ46" s="131">
        <f t="shared" si="214"/>
        <v>0</v>
      </c>
      <c r="BK46" s="131">
        <f t="shared" si="214"/>
        <v>1</v>
      </c>
      <c r="BL46" s="131">
        <f t="shared" si="214"/>
        <v>23.4</v>
      </c>
      <c r="BM46" s="131">
        <f t="shared" si="214"/>
        <v>217</v>
      </c>
      <c r="BN46" s="131">
        <f t="shared" si="214"/>
        <v>6132.3999999999987</v>
      </c>
      <c r="BO46" s="141" t="s">
        <v>131</v>
      </c>
      <c r="BP46" s="131">
        <f t="shared" ref="BP46:BY46" si="215">SUM(BP33:BP45)</f>
        <v>290</v>
      </c>
      <c r="BQ46" s="131">
        <f t="shared" si="215"/>
        <v>8580</v>
      </c>
      <c r="BR46" s="131">
        <f t="shared" si="215"/>
        <v>8</v>
      </c>
      <c r="BS46" s="131">
        <f t="shared" si="215"/>
        <v>209.79999999999998</v>
      </c>
      <c r="BT46" s="131">
        <f t="shared" si="215"/>
        <v>0</v>
      </c>
      <c r="BU46" s="131">
        <f t="shared" si="215"/>
        <v>0</v>
      </c>
      <c r="BV46" s="131">
        <f t="shared" si="215"/>
        <v>1</v>
      </c>
      <c r="BW46" s="131">
        <f t="shared" si="215"/>
        <v>31.2</v>
      </c>
      <c r="BX46" s="131">
        <f t="shared" si="215"/>
        <v>299</v>
      </c>
      <c r="BY46" s="131">
        <f t="shared" si="215"/>
        <v>8821</v>
      </c>
      <c r="BZ46" s="141" t="s">
        <v>131</v>
      </c>
      <c r="CA46" s="131">
        <f t="shared" ref="CA46:CJ46" si="216">SUM(CA33:CA45)</f>
        <v>81</v>
      </c>
      <c r="CB46" s="131">
        <f t="shared" si="216"/>
        <v>2290.1999999999994</v>
      </c>
      <c r="CC46" s="131">
        <f t="shared" si="216"/>
        <v>0</v>
      </c>
      <c r="CD46" s="131">
        <f t="shared" si="216"/>
        <v>0</v>
      </c>
      <c r="CE46" s="131">
        <f t="shared" si="216"/>
        <v>0</v>
      </c>
      <c r="CF46" s="131">
        <f t="shared" si="216"/>
        <v>0</v>
      </c>
      <c r="CG46" s="131">
        <f t="shared" si="216"/>
        <v>0</v>
      </c>
      <c r="CH46" s="131">
        <f t="shared" si="216"/>
        <v>0</v>
      </c>
      <c r="CI46" s="131">
        <f t="shared" si="216"/>
        <v>81</v>
      </c>
      <c r="CJ46" s="131">
        <f t="shared" si="216"/>
        <v>2290.1999999999994</v>
      </c>
      <c r="CK46" s="122" t="s">
        <v>131</v>
      </c>
      <c r="CL46" s="131">
        <f t="shared" ref="CL46:CU46" si="217">SUM(CL33:CL45)</f>
        <v>47</v>
      </c>
      <c r="CM46" s="133">
        <f t="shared" si="217"/>
        <v>955.30000000000007</v>
      </c>
      <c r="CN46" s="134">
        <f t="shared" si="217"/>
        <v>0</v>
      </c>
      <c r="CO46" s="133">
        <f t="shared" si="217"/>
        <v>0</v>
      </c>
      <c r="CP46" s="134">
        <f t="shared" si="217"/>
        <v>0</v>
      </c>
      <c r="CQ46" s="133">
        <f t="shared" si="217"/>
        <v>0</v>
      </c>
      <c r="CR46" s="134">
        <f t="shared" si="217"/>
        <v>0</v>
      </c>
      <c r="CS46" s="133">
        <f t="shared" si="217"/>
        <v>0</v>
      </c>
      <c r="CT46" s="134">
        <f t="shared" si="217"/>
        <v>47</v>
      </c>
      <c r="CU46" s="134">
        <f t="shared" si="217"/>
        <v>955.30000000000007</v>
      </c>
      <c r="CV46" s="145" t="s">
        <v>131</v>
      </c>
      <c r="CW46" s="147">
        <f t="shared" ref="CW46:DF46" si="218">SUM(CW33:CW45)</f>
        <v>32</v>
      </c>
      <c r="CX46" s="147">
        <f t="shared" si="218"/>
        <v>843.79999999999984</v>
      </c>
      <c r="CY46" s="147">
        <f t="shared" si="218"/>
        <v>0</v>
      </c>
      <c r="CZ46" s="147">
        <f t="shared" si="218"/>
        <v>0</v>
      </c>
      <c r="DA46" s="147">
        <f t="shared" si="218"/>
        <v>0</v>
      </c>
      <c r="DB46" s="147">
        <f t="shared" si="218"/>
        <v>0</v>
      </c>
      <c r="DC46" s="147">
        <f t="shared" si="218"/>
        <v>0</v>
      </c>
      <c r="DD46" s="147">
        <f t="shared" si="218"/>
        <v>0</v>
      </c>
      <c r="DE46" s="132">
        <f t="shared" si="218"/>
        <v>32</v>
      </c>
      <c r="DF46" s="147">
        <f t="shared" si="218"/>
        <v>843.79999999999984</v>
      </c>
      <c r="DG46" s="148" t="s">
        <v>131</v>
      </c>
      <c r="DH46" s="132">
        <f t="shared" ref="DH46:DQ46" si="219">SUM(DH33:DH45)</f>
        <v>34</v>
      </c>
      <c r="DI46" s="132">
        <f t="shared" si="219"/>
        <v>946.30000000000018</v>
      </c>
      <c r="DJ46" s="132">
        <f t="shared" si="219"/>
        <v>2</v>
      </c>
      <c r="DK46" s="132">
        <f t="shared" si="219"/>
        <v>35.700000000000003</v>
      </c>
      <c r="DL46" s="132">
        <f t="shared" si="219"/>
        <v>0</v>
      </c>
      <c r="DM46" s="132">
        <f t="shared" si="219"/>
        <v>0</v>
      </c>
      <c r="DN46" s="132">
        <f t="shared" si="219"/>
        <v>1</v>
      </c>
      <c r="DO46" s="132">
        <f t="shared" si="219"/>
        <v>31.2</v>
      </c>
      <c r="DP46" s="132">
        <f t="shared" si="219"/>
        <v>37</v>
      </c>
      <c r="DQ46" s="132">
        <f t="shared" si="219"/>
        <v>1013.2000000000002</v>
      </c>
      <c r="DR46" s="141" t="s">
        <v>131</v>
      </c>
      <c r="DS46" s="131">
        <f t="shared" ref="DS46:EB46" si="220">SUM(DS33:DS45)</f>
        <v>204</v>
      </c>
      <c r="DT46" s="131">
        <f t="shared" si="220"/>
        <v>6214.0000000000009</v>
      </c>
      <c r="DU46" s="131">
        <f t="shared" si="220"/>
        <v>0</v>
      </c>
      <c r="DV46" s="131">
        <f t="shared" si="220"/>
        <v>0</v>
      </c>
      <c r="DW46" s="131">
        <f t="shared" si="220"/>
        <v>0</v>
      </c>
      <c r="DX46" s="131">
        <f t="shared" si="220"/>
        <v>0</v>
      </c>
      <c r="DY46" s="131">
        <f t="shared" si="220"/>
        <v>2</v>
      </c>
      <c r="DZ46" s="146">
        <f t="shared" si="220"/>
        <v>52</v>
      </c>
      <c r="EA46" s="131">
        <f t="shared" si="220"/>
        <v>206</v>
      </c>
      <c r="EB46" s="131">
        <f t="shared" si="220"/>
        <v>6266</v>
      </c>
      <c r="EC46" s="124" t="s">
        <v>131</v>
      </c>
      <c r="ED46" s="143">
        <f t="shared" ref="ED46:EM46" si="221">SUM(ED33:ED45)</f>
        <v>108</v>
      </c>
      <c r="EE46" s="140">
        <f t="shared" si="221"/>
        <v>2921.6</v>
      </c>
      <c r="EF46" s="139">
        <f t="shared" si="221"/>
        <v>2</v>
      </c>
      <c r="EG46" s="140">
        <f t="shared" si="221"/>
        <v>46.900000000000006</v>
      </c>
      <c r="EH46" s="139">
        <f t="shared" si="221"/>
        <v>0</v>
      </c>
      <c r="EI46" s="140">
        <f t="shared" si="221"/>
        <v>0</v>
      </c>
      <c r="EJ46" s="139">
        <f t="shared" si="221"/>
        <v>0</v>
      </c>
      <c r="EK46" s="140">
        <f t="shared" si="221"/>
        <v>0</v>
      </c>
      <c r="EL46" s="139">
        <f t="shared" si="221"/>
        <v>110</v>
      </c>
      <c r="EM46" s="139">
        <f t="shared" si="221"/>
        <v>2968.4999999999995</v>
      </c>
      <c r="EN46" s="141" t="s">
        <v>131</v>
      </c>
      <c r="EO46" s="131">
        <f t="shared" ref="EO46:EX46" si="222">SUM(EO33:EO45)</f>
        <v>12</v>
      </c>
      <c r="EP46" s="131">
        <f t="shared" si="222"/>
        <v>332.5</v>
      </c>
      <c r="EQ46" s="131">
        <f t="shared" si="222"/>
        <v>0</v>
      </c>
      <c r="ER46" s="131">
        <f t="shared" si="222"/>
        <v>0</v>
      </c>
      <c r="ES46" s="131">
        <f t="shared" si="222"/>
        <v>0</v>
      </c>
      <c r="ET46" s="131">
        <f t="shared" si="222"/>
        <v>0</v>
      </c>
      <c r="EU46" s="131">
        <f t="shared" si="222"/>
        <v>0</v>
      </c>
      <c r="EV46" s="131">
        <f t="shared" si="222"/>
        <v>0</v>
      </c>
      <c r="EW46" s="131">
        <f t="shared" si="222"/>
        <v>12</v>
      </c>
      <c r="EX46" s="131">
        <f t="shared" si="222"/>
        <v>332.5</v>
      </c>
      <c r="EY46" s="141" t="s">
        <v>131</v>
      </c>
      <c r="EZ46" s="131">
        <f t="shared" ref="EZ46:FI46" si="223">SUM(EZ33:EZ45)</f>
        <v>169</v>
      </c>
      <c r="FA46" s="131">
        <f t="shared" si="223"/>
        <v>4760.7999999999993</v>
      </c>
      <c r="FB46" s="131">
        <f t="shared" si="223"/>
        <v>4</v>
      </c>
      <c r="FC46" s="131">
        <f t="shared" si="223"/>
        <v>116.1</v>
      </c>
      <c r="FD46" s="131">
        <f t="shared" si="223"/>
        <v>0</v>
      </c>
      <c r="FE46" s="131">
        <f t="shared" si="223"/>
        <v>0</v>
      </c>
      <c r="FF46" s="131">
        <f t="shared" si="223"/>
        <v>0</v>
      </c>
      <c r="FG46" s="131">
        <f t="shared" si="223"/>
        <v>0</v>
      </c>
      <c r="FH46" s="131">
        <f t="shared" si="223"/>
        <v>173</v>
      </c>
      <c r="FI46" s="131">
        <f t="shared" si="223"/>
        <v>4876.8999999999987</v>
      </c>
      <c r="FJ46" s="141" t="s">
        <v>131</v>
      </c>
      <c r="FK46" s="131">
        <f t="shared" ref="FK46:FT46" si="224">SUM(FK33:FK45)</f>
        <v>31</v>
      </c>
      <c r="FL46" s="131">
        <f t="shared" si="224"/>
        <v>611.70000000000005</v>
      </c>
      <c r="FM46" s="131">
        <f t="shared" si="224"/>
        <v>4</v>
      </c>
      <c r="FN46" s="131">
        <f t="shared" si="224"/>
        <v>87</v>
      </c>
      <c r="FO46" s="131">
        <f t="shared" si="224"/>
        <v>0</v>
      </c>
      <c r="FP46" s="131">
        <f t="shared" si="224"/>
        <v>0</v>
      </c>
      <c r="FQ46" s="131">
        <f t="shared" si="224"/>
        <v>0</v>
      </c>
      <c r="FR46" s="131">
        <f t="shared" si="224"/>
        <v>0</v>
      </c>
      <c r="FS46" s="131">
        <f t="shared" si="224"/>
        <v>35</v>
      </c>
      <c r="FT46" s="131">
        <f t="shared" si="224"/>
        <v>698.70000000000016</v>
      </c>
      <c r="FU46" s="141" t="s">
        <v>131</v>
      </c>
      <c r="FV46" s="131">
        <f t="shared" ref="FV46:GE46" si="225">SUM(FV33:FV45)</f>
        <v>78</v>
      </c>
      <c r="FW46" s="131">
        <f t="shared" si="225"/>
        <v>1310.1999999999996</v>
      </c>
      <c r="FX46" s="131">
        <f t="shared" si="225"/>
        <v>0</v>
      </c>
      <c r="FY46" s="131">
        <f t="shared" si="225"/>
        <v>0</v>
      </c>
      <c r="FZ46" s="131">
        <f t="shared" si="225"/>
        <v>0</v>
      </c>
      <c r="GA46" s="131">
        <f t="shared" si="225"/>
        <v>0</v>
      </c>
      <c r="GB46" s="131">
        <f t="shared" si="225"/>
        <v>0</v>
      </c>
      <c r="GC46" s="131">
        <f t="shared" si="225"/>
        <v>0</v>
      </c>
      <c r="GD46" s="131">
        <f t="shared" si="225"/>
        <v>78</v>
      </c>
      <c r="GE46" s="131">
        <f t="shared" si="225"/>
        <v>1310.1999999999996</v>
      </c>
      <c r="GF46" s="141" t="s">
        <v>131</v>
      </c>
      <c r="GG46" s="131">
        <f t="shared" ref="GG46:GP46" si="226">SUM(GG33:GG45)</f>
        <v>121</v>
      </c>
      <c r="GH46" s="131">
        <f t="shared" si="226"/>
        <v>3511.0000000000005</v>
      </c>
      <c r="GI46" s="131">
        <f t="shared" si="226"/>
        <v>0</v>
      </c>
      <c r="GJ46" s="131">
        <f t="shared" si="226"/>
        <v>0</v>
      </c>
      <c r="GK46" s="131">
        <f t="shared" si="226"/>
        <v>15</v>
      </c>
      <c r="GL46" s="131">
        <f t="shared" si="226"/>
        <v>450.8</v>
      </c>
      <c r="GM46" s="131">
        <f t="shared" si="226"/>
        <v>3</v>
      </c>
      <c r="GN46" s="131">
        <f t="shared" si="226"/>
        <v>93.7</v>
      </c>
      <c r="GO46" s="131">
        <f t="shared" si="226"/>
        <v>139</v>
      </c>
      <c r="GP46" s="131">
        <f t="shared" si="226"/>
        <v>4055.5</v>
      </c>
      <c r="GQ46" s="141" t="s">
        <v>131</v>
      </c>
      <c r="GR46" s="131">
        <f t="shared" ref="GR46:HA46" si="227">SUM(GR33:GR45)</f>
        <v>0</v>
      </c>
      <c r="GS46" s="131">
        <f t="shared" si="227"/>
        <v>0</v>
      </c>
      <c r="GT46" s="131">
        <f t="shared" si="227"/>
        <v>0</v>
      </c>
      <c r="GU46" s="131">
        <f t="shared" si="227"/>
        <v>0</v>
      </c>
      <c r="GV46" s="131">
        <f t="shared" si="227"/>
        <v>0</v>
      </c>
      <c r="GW46" s="131">
        <f t="shared" si="227"/>
        <v>0</v>
      </c>
      <c r="GX46" s="131">
        <f t="shared" si="227"/>
        <v>0</v>
      </c>
      <c r="GY46" s="131">
        <f t="shared" si="227"/>
        <v>0</v>
      </c>
      <c r="GZ46" s="131">
        <f t="shared" si="227"/>
        <v>0</v>
      </c>
      <c r="HA46" s="131">
        <f t="shared" si="227"/>
        <v>0</v>
      </c>
    </row>
    <row r="47" spans="1:236" s="215" customFormat="1" ht="15.6" x14ac:dyDescent="0.25">
      <c r="A47" s="149" t="s">
        <v>129</v>
      </c>
      <c r="B47" s="133">
        <f t="shared" ref="B47:K47" si="228">B31+B46</f>
        <v>6435</v>
      </c>
      <c r="C47" s="133">
        <f t="shared" si="228"/>
        <v>189851</v>
      </c>
      <c r="D47" s="133">
        <f t="shared" si="228"/>
        <v>57</v>
      </c>
      <c r="E47" s="133">
        <f t="shared" si="228"/>
        <v>1351.4</v>
      </c>
      <c r="F47" s="133">
        <f t="shared" si="228"/>
        <v>15</v>
      </c>
      <c r="G47" s="133">
        <f t="shared" si="228"/>
        <v>594.79999999999995</v>
      </c>
      <c r="H47" s="133">
        <f t="shared" si="228"/>
        <v>4518.2999999999993</v>
      </c>
      <c r="I47" s="133">
        <f t="shared" si="228"/>
        <v>4597.7999999999993</v>
      </c>
      <c r="J47" s="133">
        <f t="shared" si="228"/>
        <v>6659</v>
      </c>
      <c r="K47" s="133">
        <f t="shared" si="228"/>
        <v>196227</v>
      </c>
      <c r="L47" s="149" t="s">
        <v>129</v>
      </c>
      <c r="M47" s="133">
        <f t="shared" ref="M47:V47" si="229">M31+M46</f>
        <v>187</v>
      </c>
      <c r="N47" s="133">
        <f t="shared" si="229"/>
        <v>5252.2</v>
      </c>
      <c r="O47" s="133">
        <f t="shared" si="229"/>
        <v>0</v>
      </c>
      <c r="P47" s="133">
        <f t="shared" si="229"/>
        <v>0</v>
      </c>
      <c r="Q47" s="133">
        <f t="shared" si="229"/>
        <v>0</v>
      </c>
      <c r="R47" s="133">
        <f t="shared" si="229"/>
        <v>0</v>
      </c>
      <c r="S47" s="133">
        <f t="shared" si="229"/>
        <v>9</v>
      </c>
      <c r="T47" s="133">
        <f t="shared" si="229"/>
        <v>270.7</v>
      </c>
      <c r="U47" s="133">
        <f t="shared" si="229"/>
        <v>196</v>
      </c>
      <c r="V47" s="133">
        <f t="shared" si="229"/>
        <v>5522.9</v>
      </c>
      <c r="W47" s="149" t="s">
        <v>129</v>
      </c>
      <c r="X47" s="133">
        <f t="shared" ref="X47:AG47" si="230">X31+X46</f>
        <v>207</v>
      </c>
      <c r="Y47" s="133">
        <f t="shared" si="230"/>
        <v>6098.6</v>
      </c>
      <c r="Z47" s="133">
        <f t="shared" si="230"/>
        <v>0</v>
      </c>
      <c r="AA47" s="133">
        <f t="shared" si="230"/>
        <v>0</v>
      </c>
      <c r="AB47" s="133">
        <f t="shared" si="230"/>
        <v>0</v>
      </c>
      <c r="AC47" s="133">
        <f t="shared" si="230"/>
        <v>4</v>
      </c>
      <c r="AD47" s="133">
        <f t="shared" si="230"/>
        <v>123.7</v>
      </c>
      <c r="AE47" s="133">
        <f t="shared" si="230"/>
        <v>184.7</v>
      </c>
      <c r="AF47" s="133">
        <f t="shared" si="230"/>
        <v>211</v>
      </c>
      <c r="AG47" s="133">
        <f t="shared" si="230"/>
        <v>6218.3</v>
      </c>
      <c r="AH47" s="149" t="s">
        <v>129</v>
      </c>
      <c r="AI47" s="133">
        <f t="shared" ref="AI47:AR47" si="231">AI31+AI46</f>
        <v>335</v>
      </c>
      <c r="AJ47" s="133">
        <f t="shared" si="231"/>
        <v>9761.5999999999985</v>
      </c>
      <c r="AK47" s="133">
        <f t="shared" si="231"/>
        <v>5</v>
      </c>
      <c r="AL47" s="133">
        <f t="shared" si="231"/>
        <v>41.1</v>
      </c>
      <c r="AM47" s="133">
        <f t="shared" si="231"/>
        <v>0</v>
      </c>
      <c r="AN47" s="133">
        <f t="shared" si="231"/>
        <v>0</v>
      </c>
      <c r="AO47" s="133">
        <f t="shared" si="231"/>
        <v>0</v>
      </c>
      <c r="AP47" s="133">
        <f t="shared" si="231"/>
        <v>0</v>
      </c>
      <c r="AQ47" s="133">
        <f t="shared" si="231"/>
        <v>340</v>
      </c>
      <c r="AR47" s="133">
        <f t="shared" si="231"/>
        <v>9802.6999999999989</v>
      </c>
      <c r="AS47" s="149" t="s">
        <v>129</v>
      </c>
      <c r="AT47" s="151">
        <f t="shared" ref="AT47:BC47" si="232">AT31+AT46</f>
        <v>1267</v>
      </c>
      <c r="AU47" s="151">
        <f t="shared" si="232"/>
        <v>39251.300000000003</v>
      </c>
      <c r="AV47" s="151">
        <f t="shared" si="232"/>
        <v>17</v>
      </c>
      <c r="AW47" s="151">
        <f t="shared" si="232"/>
        <v>476.2</v>
      </c>
      <c r="AX47" s="151">
        <f t="shared" si="232"/>
        <v>0</v>
      </c>
      <c r="AY47" s="151">
        <f t="shared" si="232"/>
        <v>0</v>
      </c>
      <c r="AZ47" s="151">
        <f t="shared" si="232"/>
        <v>0</v>
      </c>
      <c r="BA47" s="151">
        <f t="shared" si="232"/>
        <v>0</v>
      </c>
      <c r="BB47" s="151">
        <f t="shared" si="232"/>
        <v>1284</v>
      </c>
      <c r="BC47" s="151">
        <f t="shared" si="232"/>
        <v>39727.5</v>
      </c>
      <c r="BD47" s="152" t="s">
        <v>129</v>
      </c>
      <c r="BE47" s="131">
        <f t="shared" ref="BE47:BN47" si="233">BE31+BE46</f>
        <v>679</v>
      </c>
      <c r="BF47" s="131">
        <f t="shared" si="233"/>
        <v>20153</v>
      </c>
      <c r="BG47" s="131">
        <f t="shared" si="233"/>
        <v>0</v>
      </c>
      <c r="BH47" s="131">
        <f t="shared" si="233"/>
        <v>0</v>
      </c>
      <c r="BI47" s="131">
        <f t="shared" si="233"/>
        <v>0</v>
      </c>
      <c r="BJ47" s="131">
        <f t="shared" si="233"/>
        <v>0</v>
      </c>
      <c r="BK47" s="131">
        <f t="shared" si="233"/>
        <v>14</v>
      </c>
      <c r="BL47" s="131">
        <f t="shared" si="233"/>
        <v>385.3</v>
      </c>
      <c r="BM47" s="131">
        <f t="shared" si="233"/>
        <v>693</v>
      </c>
      <c r="BN47" s="153">
        <f t="shared" si="233"/>
        <v>20538.300000000003</v>
      </c>
      <c r="BO47" s="154" t="s">
        <v>129</v>
      </c>
      <c r="BP47" s="133">
        <f t="shared" ref="BP47:BY47" si="234">BP31+BP46</f>
        <v>787</v>
      </c>
      <c r="BQ47" s="133">
        <f t="shared" si="234"/>
        <v>23211.500000000004</v>
      </c>
      <c r="BR47" s="133">
        <f t="shared" si="234"/>
        <v>8</v>
      </c>
      <c r="BS47" s="133">
        <f t="shared" si="234"/>
        <v>209.79999999999998</v>
      </c>
      <c r="BT47" s="133">
        <f t="shared" si="234"/>
        <v>0</v>
      </c>
      <c r="BU47" s="133">
        <f t="shared" si="234"/>
        <v>0</v>
      </c>
      <c r="BV47" s="133">
        <f t="shared" si="234"/>
        <v>29</v>
      </c>
      <c r="BW47" s="133">
        <f t="shared" si="234"/>
        <v>869.6</v>
      </c>
      <c r="BX47" s="133">
        <f t="shared" si="234"/>
        <v>824</v>
      </c>
      <c r="BY47" s="133">
        <f t="shared" si="234"/>
        <v>24290.9</v>
      </c>
      <c r="BZ47" s="149" t="s">
        <v>129</v>
      </c>
      <c r="CA47" s="133">
        <f t="shared" ref="CA47:CJ47" si="235">CA31+CA46</f>
        <v>301</v>
      </c>
      <c r="CB47" s="133">
        <f t="shared" si="235"/>
        <v>8969.6999999999989</v>
      </c>
      <c r="CC47" s="133">
        <f t="shared" si="235"/>
        <v>0</v>
      </c>
      <c r="CD47" s="133">
        <f t="shared" si="235"/>
        <v>0</v>
      </c>
      <c r="CE47" s="133">
        <f t="shared" si="235"/>
        <v>0</v>
      </c>
      <c r="CF47" s="133">
        <f t="shared" si="235"/>
        <v>13</v>
      </c>
      <c r="CG47" s="133">
        <f t="shared" si="235"/>
        <v>406.20000000000005</v>
      </c>
      <c r="CH47" s="133">
        <f t="shared" si="235"/>
        <v>626.20000000000005</v>
      </c>
      <c r="CI47" s="133">
        <f t="shared" si="235"/>
        <v>314</v>
      </c>
      <c r="CJ47" s="133">
        <f t="shared" si="235"/>
        <v>9362.9</v>
      </c>
      <c r="CK47" s="152" t="s">
        <v>129</v>
      </c>
      <c r="CL47" s="131">
        <f t="shared" ref="CL47:CU47" si="236">CL31+CL46</f>
        <v>280</v>
      </c>
      <c r="CM47" s="133">
        <f t="shared" si="236"/>
        <v>8047.2</v>
      </c>
      <c r="CN47" s="134">
        <f t="shared" si="236"/>
        <v>1</v>
      </c>
      <c r="CO47" s="133">
        <f t="shared" si="236"/>
        <v>31.2</v>
      </c>
      <c r="CP47" s="134">
        <f t="shared" si="236"/>
        <v>0</v>
      </c>
      <c r="CQ47" s="133">
        <f t="shared" si="236"/>
        <v>0</v>
      </c>
      <c r="CR47" s="134">
        <f t="shared" si="236"/>
        <v>12</v>
      </c>
      <c r="CS47" s="133">
        <f t="shared" si="236"/>
        <v>375</v>
      </c>
      <c r="CT47" s="134">
        <f t="shared" si="236"/>
        <v>293</v>
      </c>
      <c r="CU47" s="134">
        <f t="shared" si="236"/>
        <v>8453.4</v>
      </c>
      <c r="CV47" s="149" t="s">
        <v>129</v>
      </c>
      <c r="CW47" s="133">
        <f t="shared" ref="CW47:DF47" si="237">CW31+CW46</f>
        <v>327</v>
      </c>
      <c r="CX47" s="133">
        <f t="shared" si="237"/>
        <v>9586.9000000000015</v>
      </c>
      <c r="CY47" s="133">
        <f t="shared" si="237"/>
        <v>2</v>
      </c>
      <c r="CZ47" s="133">
        <f t="shared" si="237"/>
        <v>46.2</v>
      </c>
      <c r="DA47" s="133">
        <f t="shared" si="237"/>
        <v>0</v>
      </c>
      <c r="DB47" s="133">
        <f t="shared" si="237"/>
        <v>0</v>
      </c>
      <c r="DC47" s="133">
        <f t="shared" si="237"/>
        <v>0</v>
      </c>
      <c r="DD47" s="133">
        <f t="shared" si="237"/>
        <v>0</v>
      </c>
      <c r="DE47" s="133">
        <f t="shared" si="237"/>
        <v>329</v>
      </c>
      <c r="DF47" s="133">
        <f t="shared" si="237"/>
        <v>9633.1000000000022</v>
      </c>
      <c r="DG47" s="155" t="s">
        <v>129</v>
      </c>
      <c r="DH47" s="150">
        <f t="shared" ref="DH47:DQ47" si="238">DH31+DH46</f>
        <v>116</v>
      </c>
      <c r="DI47" s="150">
        <f t="shared" si="238"/>
        <v>3358.6</v>
      </c>
      <c r="DJ47" s="150">
        <f t="shared" si="238"/>
        <v>4</v>
      </c>
      <c r="DK47" s="150">
        <f t="shared" si="238"/>
        <v>78.2</v>
      </c>
      <c r="DL47" s="150">
        <f t="shared" si="238"/>
        <v>0</v>
      </c>
      <c r="DM47" s="150">
        <f t="shared" si="238"/>
        <v>0</v>
      </c>
      <c r="DN47" s="150">
        <f t="shared" si="238"/>
        <v>10</v>
      </c>
      <c r="DO47" s="150">
        <f t="shared" si="238"/>
        <v>312.39999999999998</v>
      </c>
      <c r="DP47" s="150">
        <f t="shared" si="238"/>
        <v>130</v>
      </c>
      <c r="DQ47" s="150">
        <f t="shared" si="238"/>
        <v>3749.2</v>
      </c>
      <c r="DR47" s="149" t="s">
        <v>129</v>
      </c>
      <c r="DS47" s="133">
        <f t="shared" ref="DS47:EB47" si="239">DS31+DS46</f>
        <v>229</v>
      </c>
      <c r="DT47" s="133">
        <f t="shared" si="239"/>
        <v>6747.5000000000009</v>
      </c>
      <c r="DU47" s="133">
        <f t="shared" si="239"/>
        <v>0</v>
      </c>
      <c r="DV47" s="133">
        <f t="shared" si="239"/>
        <v>0</v>
      </c>
      <c r="DW47" s="133">
        <f t="shared" si="239"/>
        <v>0</v>
      </c>
      <c r="DX47" s="133">
        <f t="shared" si="239"/>
        <v>2</v>
      </c>
      <c r="DY47" s="133">
        <f t="shared" si="239"/>
        <v>4</v>
      </c>
      <c r="DZ47" s="146">
        <f t="shared" si="239"/>
        <v>141.5</v>
      </c>
      <c r="EA47" s="133">
        <f t="shared" si="239"/>
        <v>233</v>
      </c>
      <c r="EB47" s="133">
        <f t="shared" si="239"/>
        <v>6862</v>
      </c>
      <c r="EC47" s="156" t="s">
        <v>129</v>
      </c>
      <c r="ED47" s="157">
        <f t="shared" ref="ED47:EM47" si="240">ED31+ED46</f>
        <v>267</v>
      </c>
      <c r="EE47" s="158">
        <f t="shared" si="240"/>
        <v>7577.6</v>
      </c>
      <c r="EF47" s="129">
        <f t="shared" si="240"/>
        <v>12</v>
      </c>
      <c r="EG47" s="158">
        <f t="shared" si="240"/>
        <v>265.60000000000002</v>
      </c>
      <c r="EH47" s="129">
        <f t="shared" si="240"/>
        <v>0</v>
      </c>
      <c r="EI47" s="158">
        <f t="shared" si="240"/>
        <v>1</v>
      </c>
      <c r="EJ47" s="129">
        <f t="shared" si="240"/>
        <v>1</v>
      </c>
      <c r="EK47" s="158">
        <f t="shared" si="240"/>
        <v>26</v>
      </c>
      <c r="EL47" s="129">
        <f t="shared" si="240"/>
        <v>280</v>
      </c>
      <c r="EM47" s="129">
        <f t="shared" si="240"/>
        <v>7869.1999999999989</v>
      </c>
      <c r="EN47" s="149" t="s">
        <v>129</v>
      </c>
      <c r="EO47" s="133">
        <f t="shared" ref="EO47:EX47" si="241">EO31+EO46</f>
        <v>118</v>
      </c>
      <c r="EP47" s="133">
        <f t="shared" si="241"/>
        <v>3390.8999999999992</v>
      </c>
      <c r="EQ47" s="133">
        <f t="shared" si="241"/>
        <v>0</v>
      </c>
      <c r="ER47" s="133">
        <f t="shared" si="241"/>
        <v>0</v>
      </c>
      <c r="ES47" s="133">
        <f t="shared" si="241"/>
        <v>0</v>
      </c>
      <c r="ET47" s="133">
        <f t="shared" si="241"/>
        <v>0</v>
      </c>
      <c r="EU47" s="133">
        <f t="shared" si="241"/>
        <v>1</v>
      </c>
      <c r="EV47" s="133">
        <f t="shared" si="241"/>
        <v>31.2</v>
      </c>
      <c r="EW47" s="133">
        <f t="shared" si="241"/>
        <v>119</v>
      </c>
      <c r="EX47" s="133">
        <f t="shared" si="241"/>
        <v>3422.099999999999</v>
      </c>
      <c r="EY47" s="149" t="s">
        <v>129</v>
      </c>
      <c r="EZ47" s="133">
        <f t="shared" ref="EZ47:FI47" si="242">EZ31+EZ46</f>
        <v>252</v>
      </c>
      <c r="FA47" s="133">
        <f t="shared" si="242"/>
        <v>7247.9999999999982</v>
      </c>
      <c r="FB47" s="133">
        <f t="shared" si="242"/>
        <v>4</v>
      </c>
      <c r="FC47" s="133">
        <f t="shared" si="242"/>
        <v>116.1</v>
      </c>
      <c r="FD47" s="133">
        <f t="shared" si="242"/>
        <v>0</v>
      </c>
      <c r="FE47" s="133">
        <f t="shared" si="242"/>
        <v>0</v>
      </c>
      <c r="FF47" s="133">
        <f t="shared" si="242"/>
        <v>14</v>
      </c>
      <c r="FG47" s="133">
        <f t="shared" si="242"/>
        <v>432.2</v>
      </c>
      <c r="FH47" s="133">
        <f t="shared" si="242"/>
        <v>270</v>
      </c>
      <c r="FI47" s="133">
        <f t="shared" si="242"/>
        <v>7796.2999999999975</v>
      </c>
      <c r="FJ47" s="149" t="s">
        <v>129</v>
      </c>
      <c r="FK47" s="133">
        <f t="shared" ref="FK47:FT47" si="243">FK31+FK46</f>
        <v>139</v>
      </c>
      <c r="FL47" s="133">
        <f t="shared" si="243"/>
        <v>3955.2</v>
      </c>
      <c r="FM47" s="133">
        <f t="shared" si="243"/>
        <v>4</v>
      </c>
      <c r="FN47" s="133">
        <f t="shared" si="243"/>
        <v>87</v>
      </c>
      <c r="FO47" s="133">
        <f t="shared" si="243"/>
        <v>0</v>
      </c>
      <c r="FP47" s="133">
        <f t="shared" si="243"/>
        <v>0</v>
      </c>
      <c r="FQ47" s="133">
        <f t="shared" si="243"/>
        <v>14</v>
      </c>
      <c r="FR47" s="133">
        <f t="shared" si="243"/>
        <v>434.8</v>
      </c>
      <c r="FS47" s="133">
        <f t="shared" si="243"/>
        <v>157</v>
      </c>
      <c r="FT47" s="133">
        <f t="shared" si="243"/>
        <v>4476.9999999999991</v>
      </c>
      <c r="FU47" s="149" t="s">
        <v>129</v>
      </c>
      <c r="FV47" s="133">
        <f t="shared" ref="FV47:GE47" si="244">FV31+FV46</f>
        <v>306</v>
      </c>
      <c r="FW47" s="133">
        <f t="shared" si="244"/>
        <v>8240.9999999999982</v>
      </c>
      <c r="FX47" s="133">
        <f t="shared" si="244"/>
        <v>0</v>
      </c>
      <c r="FY47" s="133">
        <f t="shared" si="244"/>
        <v>0</v>
      </c>
      <c r="FZ47" s="133">
        <f t="shared" si="244"/>
        <v>0</v>
      </c>
      <c r="GA47" s="133">
        <f t="shared" si="244"/>
        <v>11</v>
      </c>
      <c r="GB47" s="133">
        <f t="shared" si="244"/>
        <v>11</v>
      </c>
      <c r="GC47" s="133">
        <f t="shared" si="244"/>
        <v>582.70000000000005</v>
      </c>
      <c r="GD47" s="133">
        <f t="shared" si="244"/>
        <v>317</v>
      </c>
      <c r="GE47" s="133">
        <f t="shared" si="244"/>
        <v>8584.6999999999989</v>
      </c>
      <c r="GF47" s="149" t="s">
        <v>129</v>
      </c>
      <c r="GG47" s="133">
        <f t="shared" ref="GG47:GP47" si="245">GG31+GG46</f>
        <v>412</v>
      </c>
      <c r="GH47" s="133">
        <f t="shared" si="245"/>
        <v>12101.7</v>
      </c>
      <c r="GI47" s="133">
        <f t="shared" si="245"/>
        <v>0</v>
      </c>
      <c r="GJ47" s="133">
        <f t="shared" si="245"/>
        <v>0</v>
      </c>
      <c r="GK47" s="133">
        <f t="shared" si="245"/>
        <v>15</v>
      </c>
      <c r="GL47" s="133">
        <f t="shared" si="245"/>
        <v>450.8</v>
      </c>
      <c r="GM47" s="133">
        <f t="shared" si="245"/>
        <v>3</v>
      </c>
      <c r="GN47" s="133">
        <f t="shared" si="245"/>
        <v>93.7</v>
      </c>
      <c r="GO47" s="133">
        <f t="shared" si="245"/>
        <v>430</v>
      </c>
      <c r="GP47" s="133">
        <f t="shared" si="245"/>
        <v>12646.2</v>
      </c>
      <c r="GQ47" s="149" t="s">
        <v>129</v>
      </c>
      <c r="GR47" s="133">
        <f t="shared" ref="GR47:HA47" si="246">GR31+GR46</f>
        <v>226</v>
      </c>
      <c r="GS47" s="133">
        <f t="shared" si="246"/>
        <v>6874.5</v>
      </c>
      <c r="GT47" s="133">
        <f t="shared" si="246"/>
        <v>0</v>
      </c>
      <c r="GU47" s="133">
        <f t="shared" si="246"/>
        <v>0</v>
      </c>
      <c r="GV47" s="133">
        <f t="shared" si="246"/>
        <v>0</v>
      </c>
      <c r="GW47" s="133">
        <f t="shared" si="246"/>
        <v>13</v>
      </c>
      <c r="GX47" s="133">
        <f t="shared" si="246"/>
        <v>13</v>
      </c>
      <c r="GY47" s="133">
        <f t="shared" si="246"/>
        <v>395.8</v>
      </c>
      <c r="GZ47" s="133">
        <f t="shared" si="246"/>
        <v>239</v>
      </c>
      <c r="HA47" s="133">
        <f t="shared" si="246"/>
        <v>7270.3</v>
      </c>
    </row>
    <row r="50" ht="20.399999999999999" customHeight="1" x14ac:dyDescent="0.25"/>
    <row r="51" ht="20.399999999999999" customHeight="1" x14ac:dyDescent="0.25"/>
    <row r="53" ht="20.399999999999999" customHeight="1" x14ac:dyDescent="0.25"/>
    <row r="58" ht="20.399999999999999" customHeight="1" x14ac:dyDescent="0.25"/>
  </sheetData>
  <sheetProtection selectLockedCells="1" selectUnlockedCells="1"/>
  <mergeCells count="487">
    <mergeCell ref="GQ32:HA32"/>
    <mergeCell ref="EC1:EH1"/>
    <mergeCell ref="DR32:EB32"/>
    <mergeCell ref="EC32:EM32"/>
    <mergeCell ref="EN32:EX32"/>
    <mergeCell ref="EY32:FI32"/>
    <mergeCell ref="FU32:GE32"/>
    <mergeCell ref="GF32:GP32"/>
    <mergeCell ref="BD32:BN32"/>
    <mergeCell ref="BO32:BY32"/>
    <mergeCell ref="BZ32:CJ32"/>
    <mergeCell ref="CK32:CU32"/>
    <mergeCell ref="CV32:DF32"/>
    <mergeCell ref="DG32:DQ32"/>
    <mergeCell ref="GB6:GC6"/>
    <mergeCell ref="GG6:GL6"/>
    <mergeCell ref="GM6:GN6"/>
    <mergeCell ref="GR6:GW6"/>
    <mergeCell ref="GX6:GY6"/>
    <mergeCell ref="FF6:FG6"/>
    <mergeCell ref="FV6:GA6"/>
    <mergeCell ref="GQ4:GQ5"/>
    <mergeCell ref="GF4:GF5"/>
    <mergeCell ref="GG4:GG5"/>
    <mergeCell ref="A32:K32"/>
    <mergeCell ref="L32:V32"/>
    <mergeCell ref="W32:AG32"/>
    <mergeCell ref="AH32:AR32"/>
    <mergeCell ref="AS32:BC32"/>
    <mergeCell ref="ED6:EI6"/>
    <mergeCell ref="EJ6:EK6"/>
    <mergeCell ref="EU6:EV6"/>
    <mergeCell ref="EZ6:FE6"/>
    <mergeCell ref="CW6:DB6"/>
    <mergeCell ref="DC6:DD6"/>
    <mergeCell ref="DH6:DM6"/>
    <mergeCell ref="DN6:DO6"/>
    <mergeCell ref="DS6:DX6"/>
    <mergeCell ref="DY6:DZ6"/>
    <mergeCell ref="BP6:BU6"/>
    <mergeCell ref="BV6:BW6"/>
    <mergeCell ref="CA6:CF6"/>
    <mergeCell ref="CG6:CH6"/>
    <mergeCell ref="CL6:CQ6"/>
    <mergeCell ref="CR6:CS6"/>
    <mergeCell ref="AI6:AN6"/>
    <mergeCell ref="AO6:AP6"/>
    <mergeCell ref="AT6:AY6"/>
    <mergeCell ref="AZ6:BA6"/>
    <mergeCell ref="BE6:BJ6"/>
    <mergeCell ref="BK6:BL6"/>
    <mergeCell ref="GX4:GX5"/>
    <mergeCell ref="GY4:GY5"/>
    <mergeCell ref="GZ4:GZ5"/>
    <mergeCell ref="HA4:HA5"/>
    <mergeCell ref="B6:G6"/>
    <mergeCell ref="H6:I6"/>
    <mergeCell ref="M6:R6"/>
    <mergeCell ref="S6:T6"/>
    <mergeCell ref="X6:AC6"/>
    <mergeCell ref="AD6:AE6"/>
    <mergeCell ref="GR4:GR5"/>
    <mergeCell ref="GS4:GS5"/>
    <mergeCell ref="GT4:GT5"/>
    <mergeCell ref="GU4:GU5"/>
    <mergeCell ref="GV4:GV5"/>
    <mergeCell ref="GW4:GW5"/>
    <mergeCell ref="GL4:GL5"/>
    <mergeCell ref="GM4:GM5"/>
    <mergeCell ref="GN4:GN5"/>
    <mergeCell ref="GO4:GO5"/>
    <mergeCell ref="GP4:GP5"/>
    <mergeCell ref="GH4:GH5"/>
    <mergeCell ref="GI4:GI5"/>
    <mergeCell ref="GJ4:GJ5"/>
    <mergeCell ref="GK4:GK5"/>
    <mergeCell ref="FZ4:FZ5"/>
    <mergeCell ref="GA4:GA5"/>
    <mergeCell ref="GB4:GB5"/>
    <mergeCell ref="GC4:GC5"/>
    <mergeCell ref="GD4:GD5"/>
    <mergeCell ref="GE4:GE5"/>
    <mergeCell ref="FT4:FT5"/>
    <mergeCell ref="FU4:FU5"/>
    <mergeCell ref="FV4:FV5"/>
    <mergeCell ref="FW4:FW5"/>
    <mergeCell ref="FX4:FX5"/>
    <mergeCell ref="FY4:FY5"/>
    <mergeCell ref="FN4:FN5"/>
    <mergeCell ref="FO4:FO5"/>
    <mergeCell ref="FP4:FP5"/>
    <mergeCell ref="FQ4:FQ5"/>
    <mergeCell ref="FR4:FR5"/>
    <mergeCell ref="FS4:FS5"/>
    <mergeCell ref="FH4:FH5"/>
    <mergeCell ref="FI4:FI5"/>
    <mergeCell ref="FJ4:FJ5"/>
    <mergeCell ref="FK4:FK5"/>
    <mergeCell ref="FL4:FL5"/>
    <mergeCell ref="FM4:FM5"/>
    <mergeCell ref="FB4:FB5"/>
    <mergeCell ref="FC4:FC5"/>
    <mergeCell ref="FD4:FD5"/>
    <mergeCell ref="FE4:FE5"/>
    <mergeCell ref="FF4:FF5"/>
    <mergeCell ref="FG4:FG5"/>
    <mergeCell ref="EV4:EV5"/>
    <mergeCell ref="EW4:EW5"/>
    <mergeCell ref="EX4:EX5"/>
    <mergeCell ref="EY4:EY5"/>
    <mergeCell ref="EZ4:EZ5"/>
    <mergeCell ref="FA4:FA5"/>
    <mergeCell ref="EO4:EO5"/>
    <mergeCell ref="EP4:EP5"/>
    <mergeCell ref="EQ4:EQ5"/>
    <mergeCell ref="ES4:ES5"/>
    <mergeCell ref="ET4:ET5"/>
    <mergeCell ref="EU4:EU5"/>
    <mergeCell ref="EI4:EI5"/>
    <mergeCell ref="EJ4:EJ5"/>
    <mergeCell ref="EK4:EK5"/>
    <mergeCell ref="EL4:EL5"/>
    <mergeCell ref="EM4:EM5"/>
    <mergeCell ref="EN4:EN5"/>
    <mergeCell ref="EC4:EC5"/>
    <mergeCell ref="ED4:ED5"/>
    <mergeCell ref="EE4:EE5"/>
    <mergeCell ref="EF4:EF5"/>
    <mergeCell ref="EG4:EG5"/>
    <mergeCell ref="EH4:EH5"/>
    <mergeCell ref="DW4:DW5"/>
    <mergeCell ref="DX4:DX5"/>
    <mergeCell ref="DY4:DY5"/>
    <mergeCell ref="DZ4:DZ5"/>
    <mergeCell ref="EA4:EA5"/>
    <mergeCell ref="EB4:EB5"/>
    <mergeCell ref="DQ4:DQ5"/>
    <mergeCell ref="DR4:DR5"/>
    <mergeCell ref="DS4:DS5"/>
    <mergeCell ref="DT4:DT5"/>
    <mergeCell ref="DU4:DU5"/>
    <mergeCell ref="DV4:DV5"/>
    <mergeCell ref="DM4:DM5"/>
    <mergeCell ref="DN4:DN5"/>
    <mergeCell ref="DO4:DO5"/>
    <mergeCell ref="DP4:DP5"/>
    <mergeCell ref="DE4:DE5"/>
    <mergeCell ref="DF4:DF5"/>
    <mergeCell ref="DG4:DG5"/>
    <mergeCell ref="DH4:DH5"/>
    <mergeCell ref="DI4:DI5"/>
    <mergeCell ref="DJ4:DJ5"/>
    <mergeCell ref="CU4:CU5"/>
    <mergeCell ref="CW4:CW5"/>
    <mergeCell ref="CX4:CX5"/>
    <mergeCell ref="CY4:CY5"/>
    <mergeCell ref="CZ4:CZ5"/>
    <mergeCell ref="DA4:DA5"/>
    <mergeCell ref="CO4:CO5"/>
    <mergeCell ref="CP4:CP5"/>
    <mergeCell ref="CQ4:CQ5"/>
    <mergeCell ref="CR4:CR5"/>
    <mergeCell ref="CS4:CS5"/>
    <mergeCell ref="CT4:CT5"/>
    <mergeCell ref="CI4:CI5"/>
    <mergeCell ref="CJ4:CJ5"/>
    <mergeCell ref="CK4:CK5"/>
    <mergeCell ref="CL4:CL5"/>
    <mergeCell ref="CM4:CM5"/>
    <mergeCell ref="CN4:CN5"/>
    <mergeCell ref="CC4:CC5"/>
    <mergeCell ref="CD4:CD5"/>
    <mergeCell ref="CE4:CE5"/>
    <mergeCell ref="CF4:CF5"/>
    <mergeCell ref="CG4:CG5"/>
    <mergeCell ref="CH4:CH5"/>
    <mergeCell ref="BW4:BW5"/>
    <mergeCell ref="BX4:BX5"/>
    <mergeCell ref="BY4:BY5"/>
    <mergeCell ref="BZ4:BZ5"/>
    <mergeCell ref="CA4:CA5"/>
    <mergeCell ref="CB4:CB5"/>
    <mergeCell ref="BQ4:BQ5"/>
    <mergeCell ref="BR4:BR5"/>
    <mergeCell ref="BS4:BS5"/>
    <mergeCell ref="BT4:BT5"/>
    <mergeCell ref="BU4:BU5"/>
    <mergeCell ref="BV4:BV5"/>
    <mergeCell ref="BK4:BK5"/>
    <mergeCell ref="BL4:BL5"/>
    <mergeCell ref="BM4:BM5"/>
    <mergeCell ref="BN4:BN5"/>
    <mergeCell ref="BO4:BO5"/>
    <mergeCell ref="BP4:BP5"/>
    <mergeCell ref="BE4:BE5"/>
    <mergeCell ref="BF4:BF5"/>
    <mergeCell ref="BG4:BG5"/>
    <mergeCell ref="BH4:BH5"/>
    <mergeCell ref="BI4:BI5"/>
    <mergeCell ref="BJ4:BJ5"/>
    <mergeCell ref="AY4:AY5"/>
    <mergeCell ref="AZ4:AZ5"/>
    <mergeCell ref="BA4:BA5"/>
    <mergeCell ref="BB4:BB5"/>
    <mergeCell ref="BC4:BC5"/>
    <mergeCell ref="BD4:BD5"/>
    <mergeCell ref="AS4:AS5"/>
    <mergeCell ref="AT4:AT5"/>
    <mergeCell ref="AU4:AU5"/>
    <mergeCell ref="AV4:AV5"/>
    <mergeCell ref="AW4:AW5"/>
    <mergeCell ref="AX4:AX5"/>
    <mergeCell ref="AM4:AM5"/>
    <mergeCell ref="AN4:AN5"/>
    <mergeCell ref="AO4:AO5"/>
    <mergeCell ref="AP4:AP5"/>
    <mergeCell ref="AQ4:AQ5"/>
    <mergeCell ref="AR4:AR5"/>
    <mergeCell ref="AG4:AG5"/>
    <mergeCell ref="AH4:AH5"/>
    <mergeCell ref="AI4:AI5"/>
    <mergeCell ref="AJ4:AJ5"/>
    <mergeCell ref="AK4:AK5"/>
    <mergeCell ref="AL4:AL5"/>
    <mergeCell ref="AA4:AA5"/>
    <mergeCell ref="AB4:AB5"/>
    <mergeCell ref="AC4:AC5"/>
    <mergeCell ref="AD4:AD5"/>
    <mergeCell ref="AE4:AE5"/>
    <mergeCell ref="AF4:AF5"/>
    <mergeCell ref="U4:U5"/>
    <mergeCell ref="V4:V5"/>
    <mergeCell ref="W4:W5"/>
    <mergeCell ref="X4:X5"/>
    <mergeCell ref="Y4:Y5"/>
    <mergeCell ref="Z4:Z5"/>
    <mergeCell ref="O4:O5"/>
    <mergeCell ref="P4:P5"/>
    <mergeCell ref="Q4:Q5"/>
    <mergeCell ref="R4:R5"/>
    <mergeCell ref="S4:S5"/>
    <mergeCell ref="T4:T5"/>
    <mergeCell ref="I4:I5"/>
    <mergeCell ref="J4:J5"/>
    <mergeCell ref="K4:K5"/>
    <mergeCell ref="L4:L5"/>
    <mergeCell ref="M4:M5"/>
    <mergeCell ref="N4:N5"/>
    <mergeCell ref="GX3:GY3"/>
    <mergeCell ref="GZ3:HA3"/>
    <mergeCell ref="A4:A5"/>
    <mergeCell ref="B4:B5"/>
    <mergeCell ref="C4:C5"/>
    <mergeCell ref="D4:D5"/>
    <mergeCell ref="E4:E5"/>
    <mergeCell ref="F4:F5"/>
    <mergeCell ref="G4:G5"/>
    <mergeCell ref="H4:H5"/>
    <mergeCell ref="GK3:GL3"/>
    <mergeCell ref="GM3:GN3"/>
    <mergeCell ref="GO3:GP3"/>
    <mergeCell ref="GR3:GS3"/>
    <mergeCell ref="GT3:GU3"/>
    <mergeCell ref="GV3:GW3"/>
    <mergeCell ref="FX3:FY3"/>
    <mergeCell ref="FZ3:GA3"/>
    <mergeCell ref="GB3:GC3"/>
    <mergeCell ref="GD3:GE3"/>
    <mergeCell ref="GG3:GH3"/>
    <mergeCell ref="GI3:GJ3"/>
    <mergeCell ref="FK3:FL3"/>
    <mergeCell ref="FM3:FN3"/>
    <mergeCell ref="FO3:FP3"/>
    <mergeCell ref="FQ3:FR3"/>
    <mergeCell ref="FS3:FT3"/>
    <mergeCell ref="FV3:FW3"/>
    <mergeCell ref="EW3:EX3"/>
    <mergeCell ref="EZ3:FA3"/>
    <mergeCell ref="FB3:FC3"/>
    <mergeCell ref="FD3:FE3"/>
    <mergeCell ref="FF3:FG3"/>
    <mergeCell ref="FH3:FI3"/>
    <mergeCell ref="EQ3:ER3"/>
    <mergeCell ref="ES3:ET3"/>
    <mergeCell ref="EU3:EV3"/>
    <mergeCell ref="DU3:DV3"/>
    <mergeCell ref="DW3:DX3"/>
    <mergeCell ref="DY3:DZ3"/>
    <mergeCell ref="EA3:EB3"/>
    <mergeCell ref="ED3:EE3"/>
    <mergeCell ref="EF3:EG3"/>
    <mergeCell ref="CR3:CS3"/>
    <mergeCell ref="CT3:CU3"/>
    <mergeCell ref="CW3:CX3"/>
    <mergeCell ref="CY3:CZ3"/>
    <mergeCell ref="DA3:DB3"/>
    <mergeCell ref="DC3:DD3"/>
    <mergeCell ref="EJ3:EK3"/>
    <mergeCell ref="EL3:EM3"/>
    <mergeCell ref="EO3:EP3"/>
    <mergeCell ref="CE3:CF3"/>
    <mergeCell ref="CG3:CH3"/>
    <mergeCell ref="CI3:CJ3"/>
    <mergeCell ref="CL3:CM3"/>
    <mergeCell ref="CN3:CO3"/>
    <mergeCell ref="CP3:CQ3"/>
    <mergeCell ref="BR3:BS3"/>
    <mergeCell ref="BT3:BU3"/>
    <mergeCell ref="BV3:BW3"/>
    <mergeCell ref="BX3:BY3"/>
    <mergeCell ref="CA3:CB3"/>
    <mergeCell ref="CC3:CD3"/>
    <mergeCell ref="BE3:BF3"/>
    <mergeCell ref="BG3:BH3"/>
    <mergeCell ref="BI3:BJ3"/>
    <mergeCell ref="BK3:BL3"/>
    <mergeCell ref="BM3:BN3"/>
    <mergeCell ref="BP3:BQ3"/>
    <mergeCell ref="AQ3:AR3"/>
    <mergeCell ref="AT3:AU3"/>
    <mergeCell ref="AV3:AW3"/>
    <mergeCell ref="AX3:AY3"/>
    <mergeCell ref="AZ3:BA3"/>
    <mergeCell ref="BB3:BC3"/>
    <mergeCell ref="AD3:AE3"/>
    <mergeCell ref="AF3:AG3"/>
    <mergeCell ref="AI3:AJ3"/>
    <mergeCell ref="AK3:AL3"/>
    <mergeCell ref="AM3:AN3"/>
    <mergeCell ref="AO3:AP3"/>
    <mergeCell ref="Q3:R3"/>
    <mergeCell ref="S3:T3"/>
    <mergeCell ref="U3:V3"/>
    <mergeCell ref="X3:Y3"/>
    <mergeCell ref="Z3:AA3"/>
    <mergeCell ref="AB3:AC3"/>
    <mergeCell ref="GV2:GW2"/>
    <mergeCell ref="GX2:GY2"/>
    <mergeCell ref="GZ2:HA2"/>
    <mergeCell ref="B3:C3"/>
    <mergeCell ref="D3:E3"/>
    <mergeCell ref="F3:G3"/>
    <mergeCell ref="H3:I3"/>
    <mergeCell ref="J3:K3"/>
    <mergeCell ref="M3:N3"/>
    <mergeCell ref="O3:P3"/>
    <mergeCell ref="GI2:GJ2"/>
    <mergeCell ref="GK2:GL2"/>
    <mergeCell ref="GM2:GN2"/>
    <mergeCell ref="GO2:GP2"/>
    <mergeCell ref="GR2:GS2"/>
    <mergeCell ref="GT2:GU2"/>
    <mergeCell ref="FV2:FW2"/>
    <mergeCell ref="FX2:FY2"/>
    <mergeCell ref="FZ2:GA2"/>
    <mergeCell ref="GB2:GC2"/>
    <mergeCell ref="GD2:GE2"/>
    <mergeCell ref="GG2:GH2"/>
    <mergeCell ref="FH2:FI2"/>
    <mergeCell ref="FK2:FL2"/>
    <mergeCell ref="FM2:FN2"/>
    <mergeCell ref="FO2:FP2"/>
    <mergeCell ref="FQ2:FR2"/>
    <mergeCell ref="FS2:FT2"/>
    <mergeCell ref="EU2:EV2"/>
    <mergeCell ref="EW2:EX2"/>
    <mergeCell ref="EZ2:FA2"/>
    <mergeCell ref="FB2:FC2"/>
    <mergeCell ref="FD2:FE2"/>
    <mergeCell ref="FF2:FG2"/>
    <mergeCell ref="EH2:EI2"/>
    <mergeCell ref="EJ2:EK2"/>
    <mergeCell ref="EL2:EM2"/>
    <mergeCell ref="EO2:EP2"/>
    <mergeCell ref="EQ2:ER2"/>
    <mergeCell ref="ES2:ET2"/>
    <mergeCell ref="DU2:DV2"/>
    <mergeCell ref="DW2:DX2"/>
    <mergeCell ref="DY2:DZ2"/>
    <mergeCell ref="EA2:EB2"/>
    <mergeCell ref="ED2:EE2"/>
    <mergeCell ref="EF2:EG2"/>
    <mergeCell ref="DH2:DI2"/>
    <mergeCell ref="DJ2:DK2"/>
    <mergeCell ref="DL2:DM2"/>
    <mergeCell ref="DN2:DO2"/>
    <mergeCell ref="DP2:DQ2"/>
    <mergeCell ref="DS2:DT2"/>
    <mergeCell ref="CV2:CV5"/>
    <mergeCell ref="CW2:CX2"/>
    <mergeCell ref="CY2:CZ2"/>
    <mergeCell ref="DA2:DB2"/>
    <mergeCell ref="DC2:DD2"/>
    <mergeCell ref="DE2:DF2"/>
    <mergeCell ref="DE3:DF3"/>
    <mergeCell ref="DB4:DB5"/>
    <mergeCell ref="DC4:DC5"/>
    <mergeCell ref="DD4:DD5"/>
    <mergeCell ref="DH3:DI3"/>
    <mergeCell ref="DJ3:DK3"/>
    <mergeCell ref="DL3:DM3"/>
    <mergeCell ref="DN3:DO3"/>
    <mergeCell ref="DP3:DQ3"/>
    <mergeCell ref="DS3:DT3"/>
    <mergeCell ref="DK4:DK5"/>
    <mergeCell ref="DL4:DL5"/>
    <mergeCell ref="CI2:CJ2"/>
    <mergeCell ref="CL2:CM2"/>
    <mergeCell ref="CN2:CO2"/>
    <mergeCell ref="CP2:CQ2"/>
    <mergeCell ref="CR2:CS2"/>
    <mergeCell ref="CT2:CU2"/>
    <mergeCell ref="BV2:BW2"/>
    <mergeCell ref="BX2:BY2"/>
    <mergeCell ref="CA2:CB2"/>
    <mergeCell ref="CC2:CD2"/>
    <mergeCell ref="CE2:CF2"/>
    <mergeCell ref="CG2:CH2"/>
    <mergeCell ref="BI2:BJ2"/>
    <mergeCell ref="BK2:BL2"/>
    <mergeCell ref="BM2:BN2"/>
    <mergeCell ref="BP2:BQ2"/>
    <mergeCell ref="BR2:BS2"/>
    <mergeCell ref="BT2:BU2"/>
    <mergeCell ref="AV2:AW2"/>
    <mergeCell ref="AX2:AY2"/>
    <mergeCell ref="AZ2:BA2"/>
    <mergeCell ref="BB2:BC2"/>
    <mergeCell ref="BE2:BF2"/>
    <mergeCell ref="BG2:BH2"/>
    <mergeCell ref="AI2:AJ2"/>
    <mergeCell ref="AK2:AL2"/>
    <mergeCell ref="AM2:AN2"/>
    <mergeCell ref="AO2:AP2"/>
    <mergeCell ref="AQ2:AR2"/>
    <mergeCell ref="AT2:AU2"/>
    <mergeCell ref="U2:V2"/>
    <mergeCell ref="X2:Y2"/>
    <mergeCell ref="Z2:AA2"/>
    <mergeCell ref="AB2:AC2"/>
    <mergeCell ref="AD2:AE2"/>
    <mergeCell ref="AF2:AG2"/>
    <mergeCell ref="GV1:HA1"/>
    <mergeCell ref="B2:C2"/>
    <mergeCell ref="D2:E2"/>
    <mergeCell ref="F2:G2"/>
    <mergeCell ref="H2:I2"/>
    <mergeCell ref="J2:K2"/>
    <mergeCell ref="M2:N2"/>
    <mergeCell ref="O2:P2"/>
    <mergeCell ref="Q2:R2"/>
    <mergeCell ref="S2:T2"/>
    <mergeCell ref="FO1:FT1"/>
    <mergeCell ref="FU1:FY1"/>
    <mergeCell ref="FZ1:GE1"/>
    <mergeCell ref="GF1:GJ1"/>
    <mergeCell ref="GK1:GP1"/>
    <mergeCell ref="GQ1:GU1"/>
    <mergeCell ref="EI1:EM1"/>
    <mergeCell ref="EN1:ER1"/>
    <mergeCell ref="ES1:EX1"/>
    <mergeCell ref="EY1:FC1"/>
    <mergeCell ref="FD1:FI1"/>
    <mergeCell ref="FJ1:FN1"/>
    <mergeCell ref="CV1:CZ1"/>
    <mergeCell ref="DA1:DF1"/>
    <mergeCell ref="DG1:DK1"/>
    <mergeCell ref="DL1:DQ1"/>
    <mergeCell ref="DR1:DV1"/>
    <mergeCell ref="DW1:EB1"/>
    <mergeCell ref="BO1:BS1"/>
    <mergeCell ref="BT1:BY1"/>
    <mergeCell ref="BZ1:CD1"/>
    <mergeCell ref="CE1:CJ1"/>
    <mergeCell ref="CK1:CO1"/>
    <mergeCell ref="CP1:CU1"/>
    <mergeCell ref="A1:K1"/>
    <mergeCell ref="AH1:AL1"/>
    <mergeCell ref="AM1:AR1"/>
    <mergeCell ref="AS1:AW1"/>
    <mergeCell ref="AX1:BC1"/>
    <mergeCell ref="BD1:BH1"/>
    <mergeCell ref="BI1:BN1"/>
    <mergeCell ref="L1:P1"/>
    <mergeCell ref="Q1:V1"/>
    <mergeCell ref="W1:AA1"/>
    <mergeCell ref="AB1:AG1"/>
  </mergeCells>
  <pageMargins left="0.70866141732283472" right="0.70866141732283472" top="0.74803149606299213" bottom="0.74803149606299213" header="0.51181102362204722" footer="0.51181102362204722"/>
  <pageSetup paperSize="9" scale="70" firstPageNumber="0" fitToWidth="19" orientation="landscape" horizontalDpi="300" verticalDpi="300" r:id="rId1"/>
  <headerFooter alignWithMargins="0">
    <oddHeader>&amp;RРасчеты на реализацию общего образования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E26"/>
  <sheetViews>
    <sheetView zoomScale="75" zoomScaleNormal="75" workbookViewId="0">
      <selection activeCell="A2" sqref="A2:D2"/>
    </sheetView>
  </sheetViews>
  <sheetFormatPr defaultColWidth="8.88671875" defaultRowHeight="13.2" x14ac:dyDescent="0.25"/>
  <cols>
    <col min="1" max="1" width="5.6640625" style="26" customWidth="1"/>
    <col min="2" max="2" width="24.88671875" style="26" customWidth="1"/>
    <col min="3" max="3" width="19.33203125" style="26" customWidth="1"/>
    <col min="4" max="4" width="17" style="26" customWidth="1"/>
    <col min="5" max="16384" width="8.88671875" style="26"/>
  </cols>
  <sheetData>
    <row r="2" spans="1:4" s="27" customFormat="1" ht="39" customHeight="1" x14ac:dyDescent="0.25">
      <c r="A2" s="264" t="s">
        <v>169</v>
      </c>
      <c r="B2" s="264"/>
      <c r="C2" s="264"/>
      <c r="D2" s="264"/>
    </row>
    <row r="3" spans="1:4" x14ac:dyDescent="0.25">
      <c r="A3" s="28"/>
    </row>
    <row r="4" spans="1:4" s="31" customFormat="1" ht="51" customHeight="1" x14ac:dyDescent="0.25">
      <c r="A4" s="265" t="s">
        <v>170</v>
      </c>
      <c r="B4" s="266" t="s">
        <v>171</v>
      </c>
      <c r="C4" s="266" t="s">
        <v>172</v>
      </c>
      <c r="D4" s="30" t="s">
        <v>173</v>
      </c>
    </row>
    <row r="5" spans="1:4" s="31" customFormat="1" ht="26.25" customHeight="1" x14ac:dyDescent="0.25">
      <c r="A5" s="265"/>
      <c r="B5" s="266"/>
      <c r="C5" s="266"/>
      <c r="D5" s="29" t="s">
        <v>174</v>
      </c>
    </row>
    <row r="6" spans="1:4" x14ac:dyDescent="0.25">
      <c r="A6" s="32">
        <v>1</v>
      </c>
      <c r="B6" s="33" t="s">
        <v>130</v>
      </c>
      <c r="C6" s="164">
        <f>'Классное свод'!U47</f>
        <v>196</v>
      </c>
      <c r="D6" s="164">
        <f>'Классное свод'!V47</f>
        <v>5522.9</v>
      </c>
    </row>
    <row r="7" spans="1:4" x14ac:dyDescent="0.25">
      <c r="A7" s="32">
        <v>2</v>
      </c>
      <c r="B7" s="33" t="s">
        <v>132</v>
      </c>
      <c r="C7" s="164">
        <f>'Классное свод'!AF47</f>
        <v>211</v>
      </c>
      <c r="D7" s="164">
        <f>'Классное свод'!AG47</f>
        <v>6218.3</v>
      </c>
    </row>
    <row r="8" spans="1:4" x14ac:dyDescent="0.25">
      <c r="A8" s="32">
        <v>3</v>
      </c>
      <c r="B8" s="33" t="s">
        <v>175</v>
      </c>
      <c r="C8" s="164">
        <f>'Классное свод'!AQ47</f>
        <v>340</v>
      </c>
      <c r="D8" s="164">
        <f>'Классное свод'!AR47</f>
        <v>9802.6999999999989</v>
      </c>
    </row>
    <row r="9" spans="1:4" x14ac:dyDescent="0.25">
      <c r="A9" s="32">
        <v>4</v>
      </c>
      <c r="B9" s="33" t="s">
        <v>134</v>
      </c>
      <c r="C9" s="164">
        <f>'Классное свод'!BB47</f>
        <v>1284</v>
      </c>
      <c r="D9" s="164">
        <f>'Классное свод'!BC47</f>
        <v>39727.5</v>
      </c>
    </row>
    <row r="10" spans="1:4" x14ac:dyDescent="0.25">
      <c r="A10" s="32">
        <v>5</v>
      </c>
      <c r="B10" s="33" t="s">
        <v>135</v>
      </c>
      <c r="C10" s="164">
        <f>'Классное свод'!BM47</f>
        <v>693</v>
      </c>
      <c r="D10" s="164">
        <f>'Классное свод'!BN47</f>
        <v>20538.300000000003</v>
      </c>
    </row>
    <row r="11" spans="1:4" x14ac:dyDescent="0.25">
      <c r="A11" s="32">
        <v>6</v>
      </c>
      <c r="B11" s="33" t="s">
        <v>176</v>
      </c>
      <c r="C11" s="164">
        <f>'Классное свод'!BX47</f>
        <v>824</v>
      </c>
      <c r="D11" s="164">
        <f>'Классное свод'!BY47</f>
        <v>24290.9</v>
      </c>
    </row>
    <row r="12" spans="1:4" x14ac:dyDescent="0.25">
      <c r="A12" s="32">
        <v>7</v>
      </c>
      <c r="B12" s="33" t="s">
        <v>137</v>
      </c>
      <c r="C12" s="164">
        <f>'Классное свод'!CI47</f>
        <v>314</v>
      </c>
      <c r="D12" s="164">
        <f>'Классное свод'!CJ47</f>
        <v>9362.9</v>
      </c>
    </row>
    <row r="13" spans="1:4" x14ac:dyDescent="0.25">
      <c r="A13" s="32">
        <v>8</v>
      </c>
      <c r="B13" s="33" t="s">
        <v>138</v>
      </c>
      <c r="C13" s="164">
        <f>'Классное свод'!CT47</f>
        <v>293</v>
      </c>
      <c r="D13" s="164">
        <f>'Классное свод'!CU47</f>
        <v>8453.4</v>
      </c>
    </row>
    <row r="14" spans="1:4" x14ac:dyDescent="0.25">
      <c r="A14" s="32">
        <v>9</v>
      </c>
      <c r="B14" s="33" t="s">
        <v>139</v>
      </c>
      <c r="C14" s="164">
        <f>'Классное свод'!DE47</f>
        <v>329</v>
      </c>
      <c r="D14" s="164">
        <f>'Классное свод'!DF47</f>
        <v>9633.1000000000022</v>
      </c>
    </row>
    <row r="15" spans="1:4" x14ac:dyDescent="0.25">
      <c r="A15" s="32">
        <v>10</v>
      </c>
      <c r="B15" s="33" t="s">
        <v>140</v>
      </c>
      <c r="C15" s="164">
        <f>'Классное свод'!DP47</f>
        <v>130</v>
      </c>
      <c r="D15" s="164">
        <f>'Классное свод'!DQ47</f>
        <v>3749.2</v>
      </c>
    </row>
    <row r="16" spans="1:4" x14ac:dyDescent="0.25">
      <c r="A16" s="32">
        <v>11</v>
      </c>
      <c r="B16" s="33" t="s">
        <v>177</v>
      </c>
      <c r="C16" s="164">
        <f>'Классное свод'!EA47</f>
        <v>233</v>
      </c>
      <c r="D16" s="164">
        <f>'Классное свод'!EB47</f>
        <v>6862</v>
      </c>
    </row>
    <row r="17" spans="1:5" x14ac:dyDescent="0.25">
      <c r="A17" s="32">
        <v>12</v>
      </c>
      <c r="B17" s="33" t="s">
        <v>142</v>
      </c>
      <c r="C17" s="164">
        <f>'Классное свод'!EL47</f>
        <v>280</v>
      </c>
      <c r="D17" s="164">
        <f>'Классное свод'!EM47</f>
        <v>7869.1999999999989</v>
      </c>
    </row>
    <row r="18" spans="1:5" x14ac:dyDescent="0.25">
      <c r="A18" s="32">
        <v>13</v>
      </c>
      <c r="B18" s="33" t="s">
        <v>143</v>
      </c>
      <c r="C18" s="164">
        <f>'Классное свод'!EW47</f>
        <v>119</v>
      </c>
      <c r="D18" s="164">
        <f>'Классное свод'!EX47</f>
        <v>3422.099999999999</v>
      </c>
    </row>
    <row r="19" spans="1:5" x14ac:dyDescent="0.25">
      <c r="A19" s="32">
        <v>14</v>
      </c>
      <c r="B19" s="33" t="s">
        <v>144</v>
      </c>
      <c r="C19" s="164">
        <f>'Классное свод'!FH47</f>
        <v>270</v>
      </c>
      <c r="D19" s="164">
        <f>'Классное свод'!FI47</f>
        <v>7796.2999999999975</v>
      </c>
    </row>
    <row r="20" spans="1:5" x14ac:dyDescent="0.25">
      <c r="A20" s="32">
        <v>15</v>
      </c>
      <c r="B20" s="33" t="s">
        <v>154</v>
      </c>
      <c r="C20" s="164">
        <f>'Классное свод'!FS47</f>
        <v>157</v>
      </c>
      <c r="D20" s="164">
        <f>'Классное свод'!FT47</f>
        <v>4476.9999999999991</v>
      </c>
    </row>
    <row r="21" spans="1:5" x14ac:dyDescent="0.25">
      <c r="A21" s="32">
        <v>16</v>
      </c>
      <c r="B21" s="33" t="s">
        <v>145</v>
      </c>
      <c r="C21" s="164">
        <f>'Классное свод'!GD47</f>
        <v>317</v>
      </c>
      <c r="D21" s="164">
        <f>'Классное свод'!GE47</f>
        <v>8584.6999999999989</v>
      </c>
    </row>
    <row r="22" spans="1:5" x14ac:dyDescent="0.25">
      <c r="A22" s="32">
        <v>17</v>
      </c>
      <c r="B22" s="33" t="s">
        <v>146</v>
      </c>
      <c r="C22" s="164">
        <f>'Классное свод'!GO47</f>
        <v>430</v>
      </c>
      <c r="D22" s="164">
        <f>'Классное свод'!GP47</f>
        <v>12646.2</v>
      </c>
    </row>
    <row r="23" spans="1:5" x14ac:dyDescent="0.25">
      <c r="A23" s="32">
        <v>18</v>
      </c>
      <c r="B23" s="33" t="s">
        <v>147</v>
      </c>
      <c r="C23" s="164">
        <f>'Классное свод'!GZ47</f>
        <v>239</v>
      </c>
      <c r="D23" s="164">
        <f>'Классное свод'!HA47</f>
        <v>7270.3</v>
      </c>
    </row>
    <row r="24" spans="1:5" s="37" customFormat="1" x14ac:dyDescent="0.25">
      <c r="A24" s="34"/>
      <c r="B24" s="35" t="s">
        <v>178</v>
      </c>
      <c r="C24" s="164">
        <f>SUM(C6:C23)</f>
        <v>6659</v>
      </c>
      <c r="D24" s="164">
        <f>SUM(D6:D23)</f>
        <v>196227.00000000003</v>
      </c>
      <c r="E24" s="36" t="e">
        <f>D24=#REF!</f>
        <v>#REF!</v>
      </c>
    </row>
    <row r="25" spans="1:5" x14ac:dyDescent="0.25">
      <c r="A25" s="28"/>
      <c r="C25" s="28"/>
    </row>
    <row r="26" spans="1:5" x14ac:dyDescent="0.25">
      <c r="A26" s="28"/>
      <c r="B26" s="159" t="s">
        <v>179</v>
      </c>
      <c r="C26" s="28"/>
      <c r="D26" s="28"/>
    </row>
  </sheetData>
  <sheetProtection selectLockedCells="1" selectUnlockedCells="1"/>
  <mergeCells count="4">
    <mergeCell ref="A2:D2"/>
    <mergeCell ref="A4:A5"/>
    <mergeCell ref="B4:B5"/>
    <mergeCell ref="C4:C5"/>
  </mergeCells>
  <pageMargins left="0.70866141732283472" right="0.70866141732283472" top="0.74803149606299213" bottom="0.74803149606299213" header="0.51181102362204722" footer="0.51181102362204722"/>
  <pageSetup paperSize="9" firstPageNumber="0" orientation="portrait" horizontalDpi="300" verticalDpi="300" r:id="rId1"/>
  <headerFooter alignWithMargins="0">
    <oddHeader>&amp;RРасчеты на реализацию общего образования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1"/>
  <sheetViews>
    <sheetView zoomScale="75" zoomScaleNormal="75" workbookViewId="0">
      <pane xSplit="2" ySplit="7" topLeftCell="C8" activePane="bottomRight" state="frozen"/>
      <selection pane="topRight" activeCell="C1" sqref="C1"/>
      <selection pane="bottomLeft" activeCell="A10" sqref="A10"/>
      <selection pane="bottomRight" activeCell="M7" sqref="M7:T7"/>
    </sheetView>
  </sheetViews>
  <sheetFormatPr defaultColWidth="11.33203125" defaultRowHeight="13.2" x14ac:dyDescent="0.25"/>
  <cols>
    <col min="1" max="1" width="4.109375" style="67" customWidth="1"/>
    <col min="2" max="2" width="18.33203125" style="67" customWidth="1"/>
    <col min="3" max="3" width="12.44140625" style="67" customWidth="1"/>
    <col min="4" max="4" width="8.33203125" style="8" customWidth="1"/>
    <col min="5" max="5" width="12.44140625" style="8" customWidth="1"/>
    <col min="6" max="11" width="12.33203125" style="8" customWidth="1"/>
    <col min="12" max="12" width="15" style="8" customWidth="1"/>
    <col min="13" max="13" width="8.6640625" style="8" customWidth="1"/>
    <col min="14" max="14" width="7.5546875" style="8" customWidth="1"/>
    <col min="15" max="16" width="8.44140625" style="8" customWidth="1"/>
    <col min="17" max="20" width="8.6640625" style="8" customWidth="1"/>
    <col min="21" max="21" width="11.5546875" style="8" bestFit="1" customWidth="1"/>
    <col min="22" max="22" width="8.6640625" style="8" customWidth="1"/>
    <col min="23" max="23" width="7.5546875" style="8" customWidth="1"/>
    <col min="24" max="25" width="8.44140625" style="8" customWidth="1"/>
    <col min="26" max="29" width="8.6640625" style="8" customWidth="1"/>
    <col min="30" max="30" width="10.33203125" style="8" customWidth="1"/>
    <col min="31" max="31" width="8.6640625" style="8" customWidth="1"/>
    <col min="32" max="32" width="7.5546875" style="8" customWidth="1"/>
    <col min="33" max="34" width="8.44140625" style="8" customWidth="1"/>
    <col min="35" max="38" width="8.6640625" style="8" customWidth="1"/>
    <col min="39" max="39" width="12.33203125" style="8" bestFit="1" customWidth="1"/>
    <col min="40" max="40" width="8.6640625" style="8" customWidth="1"/>
    <col min="41" max="41" width="7.5546875" style="8" customWidth="1"/>
    <col min="42" max="43" width="8.44140625" style="8" customWidth="1"/>
    <col min="44" max="47" width="8.6640625" style="8" customWidth="1"/>
    <col min="48" max="48" width="12.6640625" style="8" bestFit="1" customWidth="1"/>
    <col min="49" max="49" width="8.6640625" style="8" customWidth="1"/>
    <col min="50" max="50" width="7.5546875" style="8" customWidth="1"/>
    <col min="51" max="52" width="8.44140625" style="8" customWidth="1"/>
    <col min="53" max="56" width="8.6640625" style="8" customWidth="1"/>
    <col min="57" max="57" width="12.109375" style="8" customWidth="1"/>
    <col min="58" max="58" width="8.6640625" style="8" customWidth="1"/>
    <col min="59" max="59" width="7.5546875" style="8" customWidth="1"/>
    <col min="60" max="61" width="8.44140625" style="8" customWidth="1"/>
    <col min="62" max="65" width="8.6640625" style="8" customWidth="1"/>
    <col min="66" max="66" width="13.88671875" style="8" bestFit="1" customWidth="1"/>
    <col min="67" max="67" width="8.6640625" style="8" customWidth="1"/>
    <col min="68" max="68" width="7.5546875" style="8" customWidth="1"/>
    <col min="69" max="70" width="8.44140625" style="8" customWidth="1"/>
    <col min="71" max="74" width="8.6640625" style="8" customWidth="1"/>
    <col min="75" max="75" width="12.109375" style="8" customWidth="1"/>
    <col min="76" max="76" width="8.6640625" style="8" customWidth="1"/>
    <col min="77" max="77" width="7.5546875" style="8" customWidth="1"/>
    <col min="78" max="79" width="8.44140625" style="8" customWidth="1"/>
    <col min="80" max="83" width="8.6640625" style="8" customWidth="1"/>
    <col min="84" max="84" width="12.109375" style="8" customWidth="1"/>
    <col min="85" max="85" width="8.6640625" style="8" customWidth="1"/>
    <col min="86" max="86" width="8.6640625" style="8" bestFit="1" customWidth="1"/>
    <col min="87" max="88" width="8.44140625" style="8" customWidth="1"/>
    <col min="89" max="92" width="8.6640625" style="8" customWidth="1"/>
    <col min="93" max="93" width="10.33203125" style="8" customWidth="1"/>
    <col min="94" max="94" width="8.6640625" style="8" customWidth="1"/>
    <col min="95" max="95" width="8.6640625" style="8" bestFit="1" customWidth="1"/>
    <col min="96" max="97" width="8.44140625" style="8" customWidth="1"/>
    <col min="98" max="101" width="8.6640625" style="8" customWidth="1"/>
    <col min="102" max="102" width="10.33203125" style="8" customWidth="1"/>
    <col min="103" max="103" width="8.6640625" style="8" customWidth="1"/>
    <col min="104" max="104" width="8.6640625" style="8" bestFit="1" customWidth="1"/>
    <col min="105" max="106" width="8.44140625" style="8" customWidth="1"/>
    <col min="107" max="110" width="8.6640625" style="8" customWidth="1"/>
    <col min="111" max="111" width="10.33203125" style="8" customWidth="1"/>
    <col min="112" max="112" width="8.6640625" style="8" customWidth="1"/>
    <col min="113" max="113" width="8.6640625" style="8" bestFit="1" customWidth="1"/>
    <col min="114" max="115" width="8.44140625" style="8" customWidth="1"/>
    <col min="116" max="119" width="8.6640625" style="8" customWidth="1"/>
    <col min="120" max="120" width="12.33203125" style="8" bestFit="1" customWidth="1"/>
    <col min="121" max="121" width="8.6640625" style="8" customWidth="1"/>
    <col min="122" max="122" width="8.6640625" style="8" bestFit="1" customWidth="1"/>
    <col min="123" max="124" width="8.44140625" style="8" customWidth="1"/>
    <col min="125" max="128" width="8.6640625" style="8" customWidth="1"/>
    <col min="129" max="129" width="12.109375" style="8" customWidth="1"/>
    <col min="130" max="130" width="8.6640625" style="8" customWidth="1"/>
    <col min="131" max="131" width="8.6640625" style="8" bestFit="1" customWidth="1"/>
    <col min="132" max="133" width="8.44140625" style="8" customWidth="1"/>
    <col min="134" max="137" width="8.6640625" style="8" customWidth="1"/>
    <col min="138" max="138" width="12.109375" style="8" customWidth="1"/>
    <col min="139" max="139" width="8.6640625" style="8" customWidth="1"/>
    <col min="140" max="140" width="8.6640625" style="8" bestFit="1" customWidth="1"/>
    <col min="141" max="142" width="8.44140625" style="8" customWidth="1"/>
    <col min="143" max="146" width="8.6640625" style="8" customWidth="1"/>
    <col min="147" max="147" width="14.6640625" style="8" customWidth="1"/>
    <col min="148" max="148" width="8.6640625" style="8" customWidth="1"/>
    <col min="149" max="149" width="8.6640625" style="8" bestFit="1" customWidth="1"/>
    <col min="150" max="151" width="8.44140625" style="8" customWidth="1"/>
    <col min="152" max="155" width="8.6640625" style="8" customWidth="1"/>
    <col min="156" max="156" width="12.109375" style="8" customWidth="1"/>
    <col min="157" max="157" width="8.6640625" style="8" customWidth="1"/>
    <col min="158" max="158" width="8.6640625" style="8" bestFit="1" customWidth="1"/>
    <col min="159" max="160" width="8.44140625" style="8" customWidth="1"/>
    <col min="161" max="164" width="8.6640625" style="8" customWidth="1"/>
    <col min="165" max="165" width="10.33203125" style="8" customWidth="1"/>
    <col min="166" max="166" width="8.6640625" style="8" customWidth="1"/>
    <col min="167" max="167" width="8.6640625" style="8" bestFit="1" customWidth="1"/>
    <col min="168" max="169" width="8.44140625" style="8" customWidth="1"/>
    <col min="170" max="173" width="8.6640625" style="8" customWidth="1"/>
    <col min="174" max="174" width="12.109375" style="8" customWidth="1"/>
    <col min="175" max="175" width="8.6640625" style="8" customWidth="1"/>
    <col min="176" max="176" width="8.6640625" style="8" bestFit="1" customWidth="1"/>
    <col min="177" max="178" width="8.44140625" style="8" customWidth="1"/>
    <col min="179" max="182" width="8.6640625" style="8" customWidth="1"/>
    <col min="183" max="183" width="12.109375" style="8" customWidth="1"/>
    <col min="184" max="184" width="8.6640625" style="8" customWidth="1"/>
    <col min="185" max="185" width="8.6640625" style="8" bestFit="1" customWidth="1"/>
    <col min="186" max="187" width="8.44140625" style="8" customWidth="1"/>
    <col min="188" max="191" width="8.6640625" style="8" customWidth="1"/>
    <col min="192" max="192" width="13.44140625" style="8" bestFit="1" customWidth="1"/>
    <col min="193" max="193" width="8.6640625" style="8" customWidth="1"/>
    <col min="194" max="194" width="8.6640625" style="8" bestFit="1" customWidth="1"/>
    <col min="195" max="196" width="8.44140625" style="8" customWidth="1"/>
    <col min="197" max="200" width="8.6640625" style="8" customWidth="1"/>
    <col min="201" max="201" width="12.109375" style="8" customWidth="1"/>
    <col min="202" max="202" width="8.6640625" style="8" customWidth="1"/>
    <col min="203" max="203" width="8.6640625" style="8" bestFit="1" customWidth="1"/>
    <col min="204" max="205" width="8.44140625" style="8" customWidth="1"/>
    <col min="206" max="209" width="8.6640625" style="8" customWidth="1"/>
    <col min="210" max="212" width="12.109375" style="8" customWidth="1"/>
    <col min="213" max="213" width="10.6640625" style="68" customWidth="1"/>
    <col min="214" max="214" width="15.109375" style="68" customWidth="1"/>
    <col min="215" max="215" width="14" style="68" customWidth="1"/>
    <col min="216" max="216" width="12.44140625" style="68" customWidth="1"/>
    <col min="217" max="217" width="8.44140625" style="68" customWidth="1"/>
    <col min="218" max="218" width="11.33203125" style="68" customWidth="1"/>
    <col min="219" max="16384" width="11.33203125" style="8"/>
  </cols>
  <sheetData>
    <row r="1" spans="1:256" s="70" customFormat="1" ht="89.25" customHeight="1" x14ac:dyDescent="0.2">
      <c r="A1" s="69"/>
      <c r="B1" s="69"/>
      <c r="C1" s="268" t="s">
        <v>232</v>
      </c>
      <c r="D1" s="268"/>
      <c r="E1" s="268"/>
      <c r="F1" s="268"/>
      <c r="G1" s="268"/>
      <c r="H1" s="268"/>
      <c r="I1" s="268"/>
      <c r="J1" s="268"/>
      <c r="K1" s="268"/>
      <c r="L1" s="167"/>
      <c r="M1" s="167"/>
      <c r="N1" s="167"/>
      <c r="O1" s="167"/>
      <c r="P1" s="167"/>
      <c r="Q1" s="167"/>
      <c r="HE1" s="71"/>
      <c r="HF1" s="71"/>
      <c r="HG1" s="71"/>
      <c r="HH1" s="71"/>
      <c r="HI1" s="71"/>
      <c r="HJ1" s="71"/>
    </row>
    <row r="2" spans="1:256" x14ac:dyDescent="0.25">
      <c r="B2" s="72"/>
      <c r="C2" s="72"/>
    </row>
    <row r="3" spans="1:256" s="73" customFormat="1" x14ac:dyDescent="0.25">
      <c r="A3" s="273" t="s">
        <v>170</v>
      </c>
      <c r="B3" s="274" t="s">
        <v>171</v>
      </c>
      <c r="C3" s="275" t="s">
        <v>129</v>
      </c>
      <c r="D3" s="275"/>
      <c r="E3" s="275"/>
      <c r="F3" s="275"/>
      <c r="G3" s="275"/>
      <c r="H3" s="275"/>
      <c r="I3" s="275"/>
      <c r="J3" s="275"/>
      <c r="K3" s="275"/>
      <c r="L3" s="275"/>
      <c r="M3" s="276" t="s">
        <v>90</v>
      </c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76"/>
      <c r="Z3" s="276"/>
      <c r="AA3" s="276"/>
      <c r="AB3" s="276"/>
      <c r="AC3" s="276"/>
      <c r="AD3" s="276"/>
      <c r="AE3" s="276"/>
      <c r="AF3" s="276"/>
      <c r="AG3" s="276"/>
      <c r="AH3" s="276"/>
      <c r="AI3" s="276"/>
      <c r="AJ3" s="276"/>
      <c r="AK3" s="276"/>
      <c r="AL3" s="276"/>
      <c r="AM3" s="276"/>
      <c r="AN3" s="276"/>
      <c r="AO3" s="276"/>
      <c r="AP3" s="276"/>
      <c r="AQ3" s="276"/>
      <c r="AR3" s="276"/>
      <c r="AS3" s="276"/>
      <c r="AT3" s="276"/>
      <c r="AU3" s="276"/>
      <c r="AV3" s="276"/>
      <c r="AW3" s="276"/>
      <c r="AX3" s="276"/>
      <c r="AY3" s="276"/>
      <c r="AZ3" s="276"/>
      <c r="BA3" s="276"/>
      <c r="BB3" s="276"/>
      <c r="BC3" s="276"/>
      <c r="BD3" s="276"/>
      <c r="BE3" s="276"/>
      <c r="BF3" s="276"/>
      <c r="BG3" s="276"/>
      <c r="BH3" s="276"/>
      <c r="BI3" s="276"/>
      <c r="BJ3" s="276"/>
      <c r="BK3" s="276"/>
      <c r="BL3" s="276"/>
      <c r="BM3" s="276"/>
      <c r="BN3" s="276"/>
      <c r="BO3" s="276"/>
      <c r="BP3" s="276"/>
      <c r="BQ3" s="276"/>
      <c r="BR3" s="276"/>
      <c r="BS3" s="276"/>
      <c r="BT3" s="276"/>
      <c r="BU3" s="276"/>
      <c r="BV3" s="276"/>
      <c r="BW3" s="276"/>
      <c r="BX3" s="276"/>
      <c r="BY3" s="276"/>
      <c r="BZ3" s="276"/>
      <c r="CA3" s="276"/>
      <c r="CB3" s="276"/>
      <c r="CC3" s="276"/>
      <c r="CD3" s="276"/>
      <c r="CE3" s="276"/>
      <c r="CF3" s="276"/>
      <c r="CG3" s="276" t="s">
        <v>100</v>
      </c>
      <c r="CH3" s="276"/>
      <c r="CI3" s="276"/>
      <c r="CJ3" s="276"/>
      <c r="CK3" s="276"/>
      <c r="CL3" s="276"/>
      <c r="CM3" s="276"/>
      <c r="CN3" s="276"/>
      <c r="CO3" s="276"/>
      <c r="CP3" s="276"/>
      <c r="CQ3" s="276"/>
      <c r="CR3" s="276"/>
      <c r="CS3" s="276"/>
      <c r="CT3" s="276"/>
      <c r="CU3" s="276"/>
      <c r="CV3" s="276"/>
      <c r="CW3" s="276"/>
      <c r="CX3" s="276"/>
      <c r="CY3" s="276"/>
      <c r="CZ3" s="276"/>
      <c r="DA3" s="276"/>
      <c r="DB3" s="276"/>
      <c r="DC3" s="276"/>
      <c r="DD3" s="276"/>
      <c r="DE3" s="276"/>
      <c r="DF3" s="276"/>
      <c r="DG3" s="276"/>
      <c r="DH3" s="276"/>
      <c r="DI3" s="276"/>
      <c r="DJ3" s="276"/>
      <c r="DK3" s="276"/>
      <c r="DL3" s="276"/>
      <c r="DM3" s="276"/>
      <c r="DN3" s="276"/>
      <c r="DO3" s="276"/>
      <c r="DP3" s="276"/>
      <c r="DQ3" s="276"/>
      <c r="DR3" s="276"/>
      <c r="DS3" s="276"/>
      <c r="DT3" s="276"/>
      <c r="DU3" s="276"/>
      <c r="DV3" s="276"/>
      <c r="DW3" s="276"/>
      <c r="DX3" s="276"/>
      <c r="DY3" s="276"/>
      <c r="DZ3" s="276"/>
      <c r="EA3" s="276"/>
      <c r="EB3" s="276"/>
      <c r="EC3" s="276"/>
      <c r="ED3" s="276"/>
      <c r="EE3" s="276"/>
      <c r="EF3" s="276"/>
      <c r="EG3" s="276"/>
      <c r="EH3" s="276"/>
      <c r="EI3" s="276"/>
      <c r="EJ3" s="276"/>
      <c r="EK3" s="276"/>
      <c r="EL3" s="276"/>
      <c r="EM3" s="276"/>
      <c r="EN3" s="276"/>
      <c r="EO3" s="276"/>
      <c r="EP3" s="276"/>
      <c r="EQ3" s="276"/>
      <c r="ER3" s="276"/>
      <c r="ES3" s="276"/>
      <c r="ET3" s="276"/>
      <c r="EU3" s="276"/>
      <c r="EV3" s="276"/>
      <c r="EW3" s="276"/>
      <c r="EX3" s="276"/>
      <c r="EY3" s="276"/>
      <c r="EZ3" s="276"/>
      <c r="FA3" s="276" t="s">
        <v>101</v>
      </c>
      <c r="FB3" s="276"/>
      <c r="FC3" s="276"/>
      <c r="FD3" s="276"/>
      <c r="FE3" s="276"/>
      <c r="FF3" s="276"/>
      <c r="FG3" s="276"/>
      <c r="FH3" s="276"/>
      <c r="FI3" s="276"/>
      <c r="FJ3" s="276"/>
      <c r="FK3" s="276"/>
      <c r="FL3" s="276"/>
      <c r="FM3" s="276"/>
      <c r="FN3" s="276"/>
      <c r="FO3" s="276"/>
      <c r="FP3" s="276"/>
      <c r="FQ3" s="276"/>
      <c r="FR3" s="276"/>
      <c r="FS3" s="276"/>
      <c r="FT3" s="276"/>
      <c r="FU3" s="276"/>
      <c r="FV3" s="276"/>
      <c r="FW3" s="276"/>
      <c r="FX3" s="276"/>
      <c r="FY3" s="276"/>
      <c r="FZ3" s="276"/>
      <c r="GA3" s="276"/>
      <c r="GB3" s="276"/>
      <c r="GC3" s="276"/>
      <c r="GD3" s="276"/>
      <c r="GE3" s="276"/>
      <c r="GF3" s="276"/>
      <c r="GG3" s="276"/>
      <c r="GH3" s="276"/>
      <c r="GI3" s="276"/>
      <c r="GJ3" s="276"/>
      <c r="GK3" s="276" t="s">
        <v>102</v>
      </c>
      <c r="GL3" s="276"/>
      <c r="GM3" s="276"/>
      <c r="GN3" s="276"/>
      <c r="GO3" s="276"/>
      <c r="GP3" s="276"/>
      <c r="GQ3" s="276"/>
      <c r="GR3" s="276"/>
      <c r="GS3" s="276"/>
      <c r="GT3" s="276"/>
      <c r="GU3" s="276"/>
      <c r="GV3" s="276"/>
      <c r="GW3" s="276"/>
      <c r="GX3" s="276"/>
      <c r="GY3" s="276"/>
      <c r="GZ3" s="276"/>
      <c r="HA3" s="276"/>
      <c r="HB3" s="276"/>
      <c r="HC3" s="74"/>
      <c r="HD3" s="74"/>
      <c r="HE3" s="75"/>
      <c r="HF3" s="75"/>
      <c r="HG3" s="75"/>
      <c r="HH3" s="75"/>
      <c r="HI3" s="75"/>
      <c r="HJ3" s="75"/>
      <c r="HK3" s="76"/>
      <c r="HL3" s="76"/>
      <c r="HM3" s="76"/>
      <c r="HN3" s="76"/>
      <c r="HO3" s="76"/>
      <c r="HP3" s="76"/>
      <c r="HQ3" s="76"/>
      <c r="HR3" s="76"/>
      <c r="HS3" s="76"/>
      <c r="HT3" s="76"/>
      <c r="HU3" s="76"/>
      <c r="HV3" s="76"/>
      <c r="HW3" s="76"/>
      <c r="HX3" s="76"/>
      <c r="HY3" s="76"/>
      <c r="HZ3" s="76"/>
      <c r="IA3" s="76"/>
      <c r="IB3" s="76"/>
      <c r="IC3" s="76"/>
      <c r="ID3" s="76"/>
      <c r="IE3" s="76"/>
      <c r="IF3" s="76"/>
      <c r="IG3" s="76"/>
      <c r="IH3" s="76"/>
      <c r="II3" s="76"/>
      <c r="IJ3" s="76"/>
      <c r="IK3" s="76"/>
      <c r="IL3" s="76"/>
      <c r="IM3" s="76"/>
      <c r="IN3" s="76"/>
      <c r="IO3" s="76"/>
      <c r="IP3" s="76"/>
      <c r="IQ3" s="76"/>
      <c r="IR3" s="76"/>
      <c r="IS3" s="76"/>
      <c r="IT3" s="76"/>
      <c r="IU3" s="76"/>
      <c r="IV3" s="76"/>
    </row>
    <row r="4" spans="1:256" s="77" customFormat="1" ht="21" customHeight="1" x14ac:dyDescent="0.25">
      <c r="A4" s="273"/>
      <c r="B4" s="273"/>
      <c r="C4" s="277" t="s">
        <v>214</v>
      </c>
      <c r="D4" s="267" t="s">
        <v>127</v>
      </c>
      <c r="E4" s="267"/>
      <c r="F4" s="267"/>
      <c r="G4" s="267"/>
      <c r="H4" s="272" t="s">
        <v>128</v>
      </c>
      <c r="I4" s="272"/>
      <c r="J4" s="272"/>
      <c r="K4" s="272"/>
      <c r="L4" s="277" t="s">
        <v>213</v>
      </c>
      <c r="M4" s="269" t="s">
        <v>92</v>
      </c>
      <c r="N4" s="269"/>
      <c r="O4" s="269"/>
      <c r="P4" s="269"/>
      <c r="Q4" s="269"/>
      <c r="R4" s="269"/>
      <c r="S4" s="269"/>
      <c r="T4" s="269"/>
      <c r="U4" s="269" t="s">
        <v>213</v>
      </c>
      <c r="V4" s="269" t="s">
        <v>93</v>
      </c>
      <c r="W4" s="269"/>
      <c r="X4" s="269"/>
      <c r="Y4" s="269"/>
      <c r="Z4" s="269"/>
      <c r="AA4" s="269"/>
      <c r="AB4" s="269"/>
      <c r="AC4" s="269"/>
      <c r="AD4" s="269" t="s">
        <v>213</v>
      </c>
      <c r="AE4" s="269" t="s">
        <v>94</v>
      </c>
      <c r="AF4" s="269"/>
      <c r="AG4" s="269"/>
      <c r="AH4" s="269"/>
      <c r="AI4" s="269"/>
      <c r="AJ4" s="269"/>
      <c r="AK4" s="269"/>
      <c r="AL4" s="269"/>
      <c r="AM4" s="269" t="s">
        <v>213</v>
      </c>
      <c r="AN4" s="269" t="s">
        <v>223</v>
      </c>
      <c r="AO4" s="269"/>
      <c r="AP4" s="269"/>
      <c r="AQ4" s="269"/>
      <c r="AR4" s="269"/>
      <c r="AS4" s="269"/>
      <c r="AT4" s="269"/>
      <c r="AU4" s="269"/>
      <c r="AV4" s="269" t="s">
        <v>213</v>
      </c>
      <c r="AW4" s="269" t="s">
        <v>224</v>
      </c>
      <c r="AX4" s="269"/>
      <c r="AY4" s="269"/>
      <c r="AZ4" s="269"/>
      <c r="BA4" s="269"/>
      <c r="BB4" s="269"/>
      <c r="BC4" s="269"/>
      <c r="BD4" s="269"/>
      <c r="BE4" s="269" t="s">
        <v>213</v>
      </c>
      <c r="BF4" s="269" t="s">
        <v>225</v>
      </c>
      <c r="BG4" s="269"/>
      <c r="BH4" s="269"/>
      <c r="BI4" s="269"/>
      <c r="BJ4" s="269"/>
      <c r="BK4" s="269"/>
      <c r="BL4" s="269"/>
      <c r="BM4" s="269"/>
      <c r="BN4" s="269" t="s">
        <v>213</v>
      </c>
      <c r="BO4" s="269" t="s">
        <v>226</v>
      </c>
      <c r="BP4" s="269"/>
      <c r="BQ4" s="269"/>
      <c r="BR4" s="269"/>
      <c r="BS4" s="269"/>
      <c r="BT4" s="269"/>
      <c r="BU4" s="269"/>
      <c r="BV4" s="269"/>
      <c r="BW4" s="269" t="s">
        <v>213</v>
      </c>
      <c r="BX4" s="269" t="s">
        <v>227</v>
      </c>
      <c r="BY4" s="269"/>
      <c r="BZ4" s="269"/>
      <c r="CA4" s="269"/>
      <c r="CB4" s="269"/>
      <c r="CC4" s="269"/>
      <c r="CD4" s="269"/>
      <c r="CE4" s="269"/>
      <c r="CF4" s="278" t="s">
        <v>213</v>
      </c>
      <c r="CG4" s="269" t="s">
        <v>91</v>
      </c>
      <c r="CH4" s="269"/>
      <c r="CI4" s="269"/>
      <c r="CJ4" s="269"/>
      <c r="CK4" s="269"/>
      <c r="CL4" s="269"/>
      <c r="CM4" s="269"/>
      <c r="CN4" s="269"/>
      <c r="CO4" s="269" t="s">
        <v>213</v>
      </c>
      <c r="CP4" s="269" t="s">
        <v>92</v>
      </c>
      <c r="CQ4" s="269"/>
      <c r="CR4" s="269"/>
      <c r="CS4" s="269"/>
      <c r="CT4" s="269"/>
      <c r="CU4" s="269"/>
      <c r="CV4" s="269"/>
      <c r="CW4" s="269"/>
      <c r="CX4" s="269" t="s">
        <v>213</v>
      </c>
      <c r="CY4" s="269" t="s">
        <v>93</v>
      </c>
      <c r="CZ4" s="269"/>
      <c r="DA4" s="269"/>
      <c r="DB4" s="269"/>
      <c r="DC4" s="269"/>
      <c r="DD4" s="269"/>
      <c r="DE4" s="269"/>
      <c r="DF4" s="269"/>
      <c r="DG4" s="269" t="s">
        <v>213</v>
      </c>
      <c r="DH4" s="269" t="s">
        <v>94</v>
      </c>
      <c r="DI4" s="269"/>
      <c r="DJ4" s="269"/>
      <c r="DK4" s="269"/>
      <c r="DL4" s="269"/>
      <c r="DM4" s="269"/>
      <c r="DN4" s="269"/>
      <c r="DO4" s="269"/>
      <c r="DP4" s="269" t="s">
        <v>213</v>
      </c>
      <c r="DQ4" s="269" t="s">
        <v>223</v>
      </c>
      <c r="DR4" s="269"/>
      <c r="DS4" s="269"/>
      <c r="DT4" s="269"/>
      <c r="DU4" s="269"/>
      <c r="DV4" s="269"/>
      <c r="DW4" s="269"/>
      <c r="DX4" s="269"/>
      <c r="DY4" s="269" t="s">
        <v>213</v>
      </c>
      <c r="DZ4" s="269" t="s">
        <v>224</v>
      </c>
      <c r="EA4" s="269"/>
      <c r="EB4" s="269"/>
      <c r="EC4" s="269"/>
      <c r="ED4" s="269"/>
      <c r="EE4" s="269"/>
      <c r="EF4" s="269"/>
      <c r="EG4" s="269"/>
      <c r="EH4" s="269" t="s">
        <v>213</v>
      </c>
      <c r="EI4" s="269" t="s">
        <v>225</v>
      </c>
      <c r="EJ4" s="269"/>
      <c r="EK4" s="269"/>
      <c r="EL4" s="269"/>
      <c r="EM4" s="269"/>
      <c r="EN4" s="269"/>
      <c r="EO4" s="269"/>
      <c r="EP4" s="269"/>
      <c r="EQ4" s="269" t="s">
        <v>213</v>
      </c>
      <c r="ER4" s="269" t="s">
        <v>226</v>
      </c>
      <c r="ES4" s="269"/>
      <c r="ET4" s="269"/>
      <c r="EU4" s="269"/>
      <c r="EV4" s="269"/>
      <c r="EW4" s="269"/>
      <c r="EX4" s="269"/>
      <c r="EY4" s="269"/>
      <c r="EZ4" s="269" t="s">
        <v>213</v>
      </c>
      <c r="FA4" s="269" t="s">
        <v>94</v>
      </c>
      <c r="FB4" s="269"/>
      <c r="FC4" s="269"/>
      <c r="FD4" s="269"/>
      <c r="FE4" s="269"/>
      <c r="FF4" s="269"/>
      <c r="FG4" s="269"/>
      <c r="FH4" s="269"/>
      <c r="FI4" s="269" t="s">
        <v>213</v>
      </c>
      <c r="FJ4" s="269" t="s">
        <v>224</v>
      </c>
      <c r="FK4" s="269"/>
      <c r="FL4" s="269"/>
      <c r="FM4" s="269"/>
      <c r="FN4" s="269"/>
      <c r="FO4" s="269"/>
      <c r="FP4" s="269"/>
      <c r="FQ4" s="269"/>
      <c r="FR4" s="269" t="s">
        <v>213</v>
      </c>
      <c r="FS4" s="269" t="s">
        <v>226</v>
      </c>
      <c r="FT4" s="269"/>
      <c r="FU4" s="269"/>
      <c r="FV4" s="269"/>
      <c r="FW4" s="269"/>
      <c r="FX4" s="269"/>
      <c r="FY4" s="269"/>
      <c r="FZ4" s="269"/>
      <c r="GA4" s="269" t="s">
        <v>213</v>
      </c>
      <c r="GB4" s="269" t="s">
        <v>227</v>
      </c>
      <c r="GC4" s="269"/>
      <c r="GD4" s="269"/>
      <c r="GE4" s="269"/>
      <c r="GF4" s="269"/>
      <c r="GG4" s="269"/>
      <c r="GH4" s="269"/>
      <c r="GI4" s="269"/>
      <c r="GJ4" s="278" t="s">
        <v>213</v>
      </c>
      <c r="GK4" s="269" t="s">
        <v>224</v>
      </c>
      <c r="GL4" s="269"/>
      <c r="GM4" s="269"/>
      <c r="GN4" s="269"/>
      <c r="GO4" s="269"/>
      <c r="GP4" s="269"/>
      <c r="GQ4" s="269"/>
      <c r="GR4" s="269"/>
      <c r="GS4" s="269" t="s">
        <v>213</v>
      </c>
      <c r="GT4" s="269" t="s">
        <v>227</v>
      </c>
      <c r="GU4" s="269"/>
      <c r="GV4" s="269"/>
      <c r="GW4" s="269"/>
      <c r="GX4" s="269"/>
      <c r="GY4" s="269"/>
      <c r="GZ4" s="269"/>
      <c r="HA4" s="269"/>
      <c r="HB4" s="278" t="s">
        <v>213</v>
      </c>
      <c r="HC4" s="75"/>
      <c r="HD4" s="75"/>
      <c r="HE4" s="75"/>
      <c r="HF4" s="75"/>
      <c r="HG4" s="75"/>
      <c r="HH4" s="75"/>
      <c r="HI4" s="75"/>
      <c r="HJ4" s="75"/>
      <c r="HK4" s="78"/>
      <c r="HL4" s="78"/>
      <c r="HM4" s="78"/>
      <c r="HN4" s="78"/>
      <c r="HO4" s="78"/>
      <c r="HP4" s="78"/>
      <c r="HQ4" s="78"/>
      <c r="HR4" s="78"/>
      <c r="HS4" s="78"/>
      <c r="HT4" s="78"/>
      <c r="HU4" s="78"/>
      <c r="HV4" s="78"/>
      <c r="HW4" s="78"/>
      <c r="HX4" s="78"/>
      <c r="HY4" s="78"/>
      <c r="HZ4" s="78"/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  <c r="IU4" s="78"/>
      <c r="IV4" s="78"/>
    </row>
    <row r="5" spans="1:256" s="44" customFormat="1" ht="21" customHeight="1" x14ac:dyDescent="0.25">
      <c r="A5" s="273"/>
      <c r="B5" s="273"/>
      <c r="C5" s="277"/>
      <c r="D5" s="271" t="s">
        <v>68</v>
      </c>
      <c r="E5" s="270" t="s">
        <v>69</v>
      </c>
      <c r="F5" s="270" t="s">
        <v>72</v>
      </c>
      <c r="G5" s="270" t="s">
        <v>215</v>
      </c>
      <c r="H5" s="271" t="s">
        <v>68</v>
      </c>
      <c r="I5" s="279" t="s">
        <v>69</v>
      </c>
      <c r="J5" s="270" t="s">
        <v>72</v>
      </c>
      <c r="K5" s="270" t="s">
        <v>215</v>
      </c>
      <c r="L5" s="277"/>
      <c r="M5" s="267" t="s">
        <v>127</v>
      </c>
      <c r="N5" s="267"/>
      <c r="O5" s="267"/>
      <c r="P5" s="267"/>
      <c r="Q5" s="272" t="s">
        <v>128</v>
      </c>
      <c r="R5" s="272"/>
      <c r="S5" s="272"/>
      <c r="T5" s="272"/>
      <c r="U5" s="269"/>
      <c r="V5" s="267" t="s">
        <v>127</v>
      </c>
      <c r="W5" s="267"/>
      <c r="X5" s="267"/>
      <c r="Y5" s="267"/>
      <c r="Z5" s="272" t="s">
        <v>128</v>
      </c>
      <c r="AA5" s="272"/>
      <c r="AB5" s="272"/>
      <c r="AC5" s="272"/>
      <c r="AD5" s="269"/>
      <c r="AE5" s="267" t="s">
        <v>127</v>
      </c>
      <c r="AF5" s="267"/>
      <c r="AG5" s="267"/>
      <c r="AH5" s="267"/>
      <c r="AI5" s="272" t="s">
        <v>128</v>
      </c>
      <c r="AJ5" s="272"/>
      <c r="AK5" s="272"/>
      <c r="AL5" s="272"/>
      <c r="AM5" s="269"/>
      <c r="AN5" s="267" t="s">
        <v>127</v>
      </c>
      <c r="AO5" s="267"/>
      <c r="AP5" s="267"/>
      <c r="AQ5" s="267"/>
      <c r="AR5" s="272" t="s">
        <v>128</v>
      </c>
      <c r="AS5" s="272"/>
      <c r="AT5" s="272"/>
      <c r="AU5" s="272"/>
      <c r="AV5" s="269"/>
      <c r="AW5" s="267" t="s">
        <v>127</v>
      </c>
      <c r="AX5" s="267"/>
      <c r="AY5" s="267"/>
      <c r="AZ5" s="267"/>
      <c r="BA5" s="272" t="s">
        <v>128</v>
      </c>
      <c r="BB5" s="272"/>
      <c r="BC5" s="272"/>
      <c r="BD5" s="272"/>
      <c r="BE5" s="269"/>
      <c r="BF5" s="267" t="s">
        <v>127</v>
      </c>
      <c r="BG5" s="267"/>
      <c r="BH5" s="267"/>
      <c r="BI5" s="267"/>
      <c r="BJ5" s="272" t="s">
        <v>128</v>
      </c>
      <c r="BK5" s="272"/>
      <c r="BL5" s="272"/>
      <c r="BM5" s="272"/>
      <c r="BN5" s="269"/>
      <c r="BO5" s="267" t="s">
        <v>127</v>
      </c>
      <c r="BP5" s="267"/>
      <c r="BQ5" s="267"/>
      <c r="BR5" s="267"/>
      <c r="BS5" s="272" t="s">
        <v>128</v>
      </c>
      <c r="BT5" s="272"/>
      <c r="BU5" s="272"/>
      <c r="BV5" s="272"/>
      <c r="BW5" s="269"/>
      <c r="BX5" s="267" t="s">
        <v>127</v>
      </c>
      <c r="BY5" s="267"/>
      <c r="BZ5" s="267"/>
      <c r="CA5" s="267"/>
      <c r="CB5" s="272" t="s">
        <v>128</v>
      </c>
      <c r="CC5" s="272"/>
      <c r="CD5" s="272"/>
      <c r="CE5" s="272"/>
      <c r="CF5" s="278"/>
      <c r="CG5" s="267" t="s">
        <v>127</v>
      </c>
      <c r="CH5" s="267"/>
      <c r="CI5" s="267"/>
      <c r="CJ5" s="267"/>
      <c r="CK5" s="272" t="s">
        <v>128</v>
      </c>
      <c r="CL5" s="272"/>
      <c r="CM5" s="272"/>
      <c r="CN5" s="272"/>
      <c r="CO5" s="269"/>
      <c r="CP5" s="267" t="s">
        <v>127</v>
      </c>
      <c r="CQ5" s="267"/>
      <c r="CR5" s="267"/>
      <c r="CS5" s="267"/>
      <c r="CT5" s="272" t="s">
        <v>128</v>
      </c>
      <c r="CU5" s="272"/>
      <c r="CV5" s="272"/>
      <c r="CW5" s="272"/>
      <c r="CX5" s="269"/>
      <c r="CY5" s="267" t="s">
        <v>127</v>
      </c>
      <c r="CZ5" s="267"/>
      <c r="DA5" s="267"/>
      <c r="DB5" s="267"/>
      <c r="DC5" s="272" t="s">
        <v>128</v>
      </c>
      <c r="DD5" s="272"/>
      <c r="DE5" s="272"/>
      <c r="DF5" s="272"/>
      <c r="DG5" s="269"/>
      <c r="DH5" s="267" t="s">
        <v>127</v>
      </c>
      <c r="DI5" s="267"/>
      <c r="DJ5" s="267"/>
      <c r="DK5" s="267"/>
      <c r="DL5" s="272" t="s">
        <v>128</v>
      </c>
      <c r="DM5" s="272"/>
      <c r="DN5" s="272"/>
      <c r="DO5" s="272"/>
      <c r="DP5" s="269"/>
      <c r="DQ5" s="267" t="s">
        <v>127</v>
      </c>
      <c r="DR5" s="267"/>
      <c r="DS5" s="267"/>
      <c r="DT5" s="267"/>
      <c r="DU5" s="272" t="s">
        <v>128</v>
      </c>
      <c r="DV5" s="272"/>
      <c r="DW5" s="272"/>
      <c r="DX5" s="272"/>
      <c r="DY5" s="269"/>
      <c r="DZ5" s="267" t="s">
        <v>127</v>
      </c>
      <c r="EA5" s="267"/>
      <c r="EB5" s="267"/>
      <c r="EC5" s="267"/>
      <c r="ED5" s="272" t="s">
        <v>128</v>
      </c>
      <c r="EE5" s="272"/>
      <c r="EF5" s="272"/>
      <c r="EG5" s="272"/>
      <c r="EH5" s="269"/>
      <c r="EI5" s="267" t="s">
        <v>127</v>
      </c>
      <c r="EJ5" s="267"/>
      <c r="EK5" s="267"/>
      <c r="EL5" s="267"/>
      <c r="EM5" s="272" t="s">
        <v>128</v>
      </c>
      <c r="EN5" s="272"/>
      <c r="EO5" s="272"/>
      <c r="EP5" s="272"/>
      <c r="EQ5" s="269"/>
      <c r="ER5" s="267" t="s">
        <v>127</v>
      </c>
      <c r="ES5" s="267"/>
      <c r="ET5" s="267"/>
      <c r="EU5" s="267"/>
      <c r="EV5" s="272" t="s">
        <v>128</v>
      </c>
      <c r="EW5" s="272"/>
      <c r="EX5" s="272"/>
      <c r="EY5" s="272"/>
      <c r="EZ5" s="269"/>
      <c r="FA5" s="267" t="s">
        <v>127</v>
      </c>
      <c r="FB5" s="267"/>
      <c r="FC5" s="267"/>
      <c r="FD5" s="267"/>
      <c r="FE5" s="272" t="s">
        <v>128</v>
      </c>
      <c r="FF5" s="272"/>
      <c r="FG5" s="272"/>
      <c r="FH5" s="272"/>
      <c r="FI5" s="269"/>
      <c r="FJ5" s="267" t="s">
        <v>127</v>
      </c>
      <c r="FK5" s="267"/>
      <c r="FL5" s="267"/>
      <c r="FM5" s="267"/>
      <c r="FN5" s="272" t="s">
        <v>128</v>
      </c>
      <c r="FO5" s="272"/>
      <c r="FP5" s="272"/>
      <c r="FQ5" s="272"/>
      <c r="FR5" s="269"/>
      <c r="FS5" s="267" t="s">
        <v>127</v>
      </c>
      <c r="FT5" s="267"/>
      <c r="FU5" s="267"/>
      <c r="FV5" s="267"/>
      <c r="FW5" s="272" t="s">
        <v>128</v>
      </c>
      <c r="FX5" s="272"/>
      <c r="FY5" s="272"/>
      <c r="FZ5" s="272"/>
      <c r="GA5" s="269"/>
      <c r="GB5" s="267" t="s">
        <v>127</v>
      </c>
      <c r="GC5" s="267"/>
      <c r="GD5" s="267"/>
      <c r="GE5" s="267"/>
      <c r="GF5" s="272" t="s">
        <v>128</v>
      </c>
      <c r="GG5" s="272"/>
      <c r="GH5" s="272"/>
      <c r="GI5" s="272"/>
      <c r="GJ5" s="278"/>
      <c r="GK5" s="267" t="s">
        <v>127</v>
      </c>
      <c r="GL5" s="267"/>
      <c r="GM5" s="267"/>
      <c r="GN5" s="267"/>
      <c r="GO5" s="272" t="s">
        <v>128</v>
      </c>
      <c r="GP5" s="272"/>
      <c r="GQ5" s="272"/>
      <c r="GR5" s="272"/>
      <c r="GS5" s="269"/>
      <c r="GT5" s="267" t="s">
        <v>127</v>
      </c>
      <c r="GU5" s="267"/>
      <c r="GV5" s="267"/>
      <c r="GW5" s="267"/>
      <c r="GX5" s="272" t="s">
        <v>128</v>
      </c>
      <c r="GY5" s="272"/>
      <c r="GZ5" s="272"/>
      <c r="HA5" s="272"/>
      <c r="HB5" s="278"/>
      <c r="HC5" s="75"/>
      <c r="HD5" s="75"/>
      <c r="HE5" s="75"/>
      <c r="HF5" s="75"/>
      <c r="HG5" s="75"/>
      <c r="HH5" s="75"/>
      <c r="HI5" s="75"/>
      <c r="HJ5" s="75"/>
      <c r="HK5" s="78"/>
      <c r="HL5" s="78"/>
      <c r="HM5" s="78"/>
      <c r="HN5" s="78"/>
      <c r="HO5" s="78"/>
      <c r="HP5" s="78"/>
      <c r="HQ5" s="78"/>
      <c r="HR5" s="78"/>
      <c r="HS5" s="78"/>
      <c r="HT5" s="78"/>
      <c r="HU5" s="78"/>
      <c r="HV5" s="78"/>
      <c r="HW5" s="78"/>
      <c r="HX5" s="78"/>
      <c r="HY5" s="78"/>
      <c r="HZ5" s="78"/>
      <c r="IA5" s="78"/>
      <c r="IB5" s="78"/>
      <c r="IC5" s="78"/>
      <c r="ID5" s="78"/>
      <c r="IE5" s="78"/>
      <c r="IF5" s="78"/>
      <c r="IG5" s="78"/>
      <c r="IH5" s="78"/>
      <c r="II5" s="78"/>
      <c r="IJ5" s="78"/>
      <c r="IK5" s="78"/>
      <c r="IL5" s="78"/>
      <c r="IM5" s="78"/>
      <c r="IN5" s="78"/>
      <c r="IO5" s="78"/>
      <c r="IP5" s="78"/>
      <c r="IQ5" s="78"/>
      <c r="IR5" s="78"/>
      <c r="IS5" s="78"/>
      <c r="IT5" s="78"/>
      <c r="IU5" s="78"/>
      <c r="IV5" s="78"/>
    </row>
    <row r="6" spans="1:256" s="79" customFormat="1" ht="32.4" customHeight="1" x14ac:dyDescent="0.25">
      <c r="A6" s="273"/>
      <c r="B6" s="273"/>
      <c r="C6" s="277"/>
      <c r="D6" s="271"/>
      <c r="E6" s="271"/>
      <c r="F6" s="271"/>
      <c r="G6" s="271"/>
      <c r="H6" s="271"/>
      <c r="I6" s="279"/>
      <c r="J6" s="270"/>
      <c r="K6" s="270"/>
      <c r="L6" s="277"/>
      <c r="M6" s="48" t="s">
        <v>68</v>
      </c>
      <c r="N6" s="25" t="s">
        <v>69</v>
      </c>
      <c r="O6" s="25" t="s">
        <v>72</v>
      </c>
      <c r="P6" s="25" t="s">
        <v>215</v>
      </c>
      <c r="Q6" s="46" t="s">
        <v>68</v>
      </c>
      <c r="R6" s="25" t="s">
        <v>69</v>
      </c>
      <c r="S6" s="25" t="s">
        <v>72</v>
      </c>
      <c r="T6" s="25" t="s">
        <v>215</v>
      </c>
      <c r="U6" s="269"/>
      <c r="V6" s="48" t="s">
        <v>68</v>
      </c>
      <c r="W6" s="25" t="s">
        <v>69</v>
      </c>
      <c r="X6" s="25" t="s">
        <v>72</v>
      </c>
      <c r="Y6" s="25" t="s">
        <v>215</v>
      </c>
      <c r="Z6" s="46" t="s">
        <v>68</v>
      </c>
      <c r="AA6" s="25" t="s">
        <v>69</v>
      </c>
      <c r="AB6" s="25" t="s">
        <v>72</v>
      </c>
      <c r="AC6" s="25" t="s">
        <v>215</v>
      </c>
      <c r="AD6" s="269"/>
      <c r="AE6" s="48" t="s">
        <v>68</v>
      </c>
      <c r="AF6" s="25" t="s">
        <v>69</v>
      </c>
      <c r="AG6" s="25" t="s">
        <v>72</v>
      </c>
      <c r="AH6" s="25" t="s">
        <v>215</v>
      </c>
      <c r="AI6" s="46" t="s">
        <v>68</v>
      </c>
      <c r="AJ6" s="25" t="s">
        <v>69</v>
      </c>
      <c r="AK6" s="25" t="s">
        <v>72</v>
      </c>
      <c r="AL6" s="25" t="s">
        <v>215</v>
      </c>
      <c r="AM6" s="269"/>
      <c r="AN6" s="48" t="s">
        <v>68</v>
      </c>
      <c r="AO6" s="25" t="s">
        <v>69</v>
      </c>
      <c r="AP6" s="25" t="s">
        <v>72</v>
      </c>
      <c r="AQ6" s="25" t="s">
        <v>215</v>
      </c>
      <c r="AR6" s="46" t="s">
        <v>68</v>
      </c>
      <c r="AS6" s="25" t="s">
        <v>69</v>
      </c>
      <c r="AT6" s="25" t="s">
        <v>72</v>
      </c>
      <c r="AU6" s="25" t="s">
        <v>215</v>
      </c>
      <c r="AV6" s="269"/>
      <c r="AW6" s="48" t="s">
        <v>68</v>
      </c>
      <c r="AX6" s="25" t="s">
        <v>69</v>
      </c>
      <c r="AY6" s="25" t="s">
        <v>72</v>
      </c>
      <c r="AZ6" s="25" t="s">
        <v>215</v>
      </c>
      <c r="BA6" s="46" t="s">
        <v>68</v>
      </c>
      <c r="BB6" s="25" t="s">
        <v>69</v>
      </c>
      <c r="BC6" s="25" t="s">
        <v>72</v>
      </c>
      <c r="BD6" s="25" t="s">
        <v>215</v>
      </c>
      <c r="BE6" s="269"/>
      <c r="BF6" s="48" t="s">
        <v>68</v>
      </c>
      <c r="BG6" s="25" t="s">
        <v>69</v>
      </c>
      <c r="BH6" s="25" t="s">
        <v>72</v>
      </c>
      <c r="BI6" s="25" t="s">
        <v>215</v>
      </c>
      <c r="BJ6" s="46" t="s">
        <v>68</v>
      </c>
      <c r="BK6" s="25" t="s">
        <v>69</v>
      </c>
      <c r="BL6" s="25" t="s">
        <v>72</v>
      </c>
      <c r="BM6" s="25" t="s">
        <v>215</v>
      </c>
      <c r="BN6" s="269"/>
      <c r="BO6" s="48" t="s">
        <v>68</v>
      </c>
      <c r="BP6" s="25" t="s">
        <v>69</v>
      </c>
      <c r="BQ6" s="25" t="s">
        <v>72</v>
      </c>
      <c r="BR6" s="25" t="s">
        <v>215</v>
      </c>
      <c r="BS6" s="46" t="s">
        <v>68</v>
      </c>
      <c r="BT6" s="25" t="s">
        <v>69</v>
      </c>
      <c r="BU6" s="25" t="s">
        <v>72</v>
      </c>
      <c r="BV6" s="25" t="s">
        <v>215</v>
      </c>
      <c r="BW6" s="269"/>
      <c r="BX6" s="48" t="s">
        <v>68</v>
      </c>
      <c r="BY6" s="25" t="s">
        <v>69</v>
      </c>
      <c r="BZ6" s="25" t="s">
        <v>72</v>
      </c>
      <c r="CA6" s="25" t="s">
        <v>215</v>
      </c>
      <c r="CB6" s="46" t="s">
        <v>68</v>
      </c>
      <c r="CC6" s="25" t="s">
        <v>69</v>
      </c>
      <c r="CD6" s="25" t="s">
        <v>72</v>
      </c>
      <c r="CE6" s="25" t="s">
        <v>215</v>
      </c>
      <c r="CF6" s="278"/>
      <c r="CG6" s="48" t="s">
        <v>68</v>
      </c>
      <c r="CH6" s="25" t="s">
        <v>69</v>
      </c>
      <c r="CI6" s="25" t="s">
        <v>72</v>
      </c>
      <c r="CJ6" s="25" t="s">
        <v>215</v>
      </c>
      <c r="CK6" s="46" t="s">
        <v>68</v>
      </c>
      <c r="CL6" s="25" t="s">
        <v>69</v>
      </c>
      <c r="CM6" s="25" t="s">
        <v>72</v>
      </c>
      <c r="CN6" s="25" t="s">
        <v>215</v>
      </c>
      <c r="CO6" s="269"/>
      <c r="CP6" s="48" t="s">
        <v>68</v>
      </c>
      <c r="CQ6" s="25" t="s">
        <v>69</v>
      </c>
      <c r="CR6" s="25" t="s">
        <v>72</v>
      </c>
      <c r="CS6" s="25" t="s">
        <v>215</v>
      </c>
      <c r="CT6" s="46" t="s">
        <v>68</v>
      </c>
      <c r="CU6" s="25" t="s">
        <v>69</v>
      </c>
      <c r="CV6" s="25" t="s">
        <v>72</v>
      </c>
      <c r="CW6" s="25" t="s">
        <v>215</v>
      </c>
      <c r="CX6" s="269"/>
      <c r="CY6" s="48" t="s">
        <v>68</v>
      </c>
      <c r="CZ6" s="25" t="s">
        <v>69</v>
      </c>
      <c r="DA6" s="25" t="s">
        <v>72</v>
      </c>
      <c r="DB6" s="25" t="s">
        <v>215</v>
      </c>
      <c r="DC6" s="46" t="s">
        <v>68</v>
      </c>
      <c r="DD6" s="25" t="s">
        <v>69</v>
      </c>
      <c r="DE6" s="25" t="s">
        <v>72</v>
      </c>
      <c r="DF6" s="25" t="s">
        <v>215</v>
      </c>
      <c r="DG6" s="269"/>
      <c r="DH6" s="48" t="s">
        <v>68</v>
      </c>
      <c r="DI6" s="25" t="s">
        <v>69</v>
      </c>
      <c r="DJ6" s="25" t="s">
        <v>72</v>
      </c>
      <c r="DK6" s="25" t="s">
        <v>215</v>
      </c>
      <c r="DL6" s="46" t="s">
        <v>68</v>
      </c>
      <c r="DM6" s="25" t="s">
        <v>69</v>
      </c>
      <c r="DN6" s="25" t="s">
        <v>72</v>
      </c>
      <c r="DO6" s="25" t="s">
        <v>215</v>
      </c>
      <c r="DP6" s="269"/>
      <c r="DQ6" s="48" t="s">
        <v>68</v>
      </c>
      <c r="DR6" s="25" t="s">
        <v>69</v>
      </c>
      <c r="DS6" s="25" t="s">
        <v>72</v>
      </c>
      <c r="DT6" s="25" t="s">
        <v>215</v>
      </c>
      <c r="DU6" s="46" t="s">
        <v>68</v>
      </c>
      <c r="DV6" s="25" t="s">
        <v>69</v>
      </c>
      <c r="DW6" s="25" t="s">
        <v>72</v>
      </c>
      <c r="DX6" s="25" t="s">
        <v>215</v>
      </c>
      <c r="DY6" s="269"/>
      <c r="DZ6" s="48" t="s">
        <v>68</v>
      </c>
      <c r="EA6" s="25" t="s">
        <v>69</v>
      </c>
      <c r="EB6" s="25" t="s">
        <v>72</v>
      </c>
      <c r="EC6" s="25" t="s">
        <v>215</v>
      </c>
      <c r="ED6" s="46" t="s">
        <v>68</v>
      </c>
      <c r="EE6" s="25" t="s">
        <v>69</v>
      </c>
      <c r="EF6" s="25" t="s">
        <v>72</v>
      </c>
      <c r="EG6" s="25" t="s">
        <v>215</v>
      </c>
      <c r="EH6" s="269"/>
      <c r="EI6" s="48" t="s">
        <v>68</v>
      </c>
      <c r="EJ6" s="25" t="s">
        <v>69</v>
      </c>
      <c r="EK6" s="25" t="s">
        <v>72</v>
      </c>
      <c r="EL6" s="25" t="s">
        <v>215</v>
      </c>
      <c r="EM6" s="46" t="s">
        <v>68</v>
      </c>
      <c r="EN6" s="25" t="s">
        <v>69</v>
      </c>
      <c r="EO6" s="25" t="s">
        <v>72</v>
      </c>
      <c r="EP6" s="25" t="s">
        <v>215</v>
      </c>
      <c r="EQ6" s="269"/>
      <c r="ER6" s="48" t="s">
        <v>68</v>
      </c>
      <c r="ES6" s="25" t="s">
        <v>69</v>
      </c>
      <c r="ET6" s="25" t="s">
        <v>72</v>
      </c>
      <c r="EU6" s="25" t="s">
        <v>215</v>
      </c>
      <c r="EV6" s="46" t="s">
        <v>68</v>
      </c>
      <c r="EW6" s="25" t="s">
        <v>69</v>
      </c>
      <c r="EX6" s="25" t="s">
        <v>72</v>
      </c>
      <c r="EY6" s="25" t="s">
        <v>215</v>
      </c>
      <c r="EZ6" s="269"/>
      <c r="FA6" s="48" t="s">
        <v>68</v>
      </c>
      <c r="FB6" s="25" t="s">
        <v>69</v>
      </c>
      <c r="FC6" s="25" t="s">
        <v>72</v>
      </c>
      <c r="FD6" s="25" t="s">
        <v>215</v>
      </c>
      <c r="FE6" s="46" t="s">
        <v>68</v>
      </c>
      <c r="FF6" s="25" t="s">
        <v>69</v>
      </c>
      <c r="FG6" s="25" t="s">
        <v>72</v>
      </c>
      <c r="FH6" s="25" t="s">
        <v>215</v>
      </c>
      <c r="FI6" s="269"/>
      <c r="FJ6" s="48" t="s">
        <v>68</v>
      </c>
      <c r="FK6" s="25" t="s">
        <v>69</v>
      </c>
      <c r="FL6" s="25" t="s">
        <v>72</v>
      </c>
      <c r="FM6" s="25" t="s">
        <v>215</v>
      </c>
      <c r="FN6" s="46" t="s">
        <v>68</v>
      </c>
      <c r="FO6" s="25" t="s">
        <v>69</v>
      </c>
      <c r="FP6" s="25" t="s">
        <v>72</v>
      </c>
      <c r="FQ6" s="25" t="s">
        <v>215</v>
      </c>
      <c r="FR6" s="269"/>
      <c r="FS6" s="48" t="s">
        <v>68</v>
      </c>
      <c r="FT6" s="25" t="s">
        <v>69</v>
      </c>
      <c r="FU6" s="25" t="s">
        <v>72</v>
      </c>
      <c r="FV6" s="25" t="s">
        <v>215</v>
      </c>
      <c r="FW6" s="46" t="s">
        <v>68</v>
      </c>
      <c r="FX6" s="25" t="s">
        <v>69</v>
      </c>
      <c r="FY6" s="25" t="s">
        <v>72</v>
      </c>
      <c r="FZ6" s="25" t="s">
        <v>215</v>
      </c>
      <c r="GA6" s="269"/>
      <c r="GB6" s="48" t="s">
        <v>68</v>
      </c>
      <c r="GC6" s="25" t="s">
        <v>69</v>
      </c>
      <c r="GD6" s="25" t="s">
        <v>72</v>
      </c>
      <c r="GE6" s="25" t="s">
        <v>215</v>
      </c>
      <c r="GF6" s="46" t="s">
        <v>68</v>
      </c>
      <c r="GG6" s="25" t="s">
        <v>69</v>
      </c>
      <c r="GH6" s="25" t="s">
        <v>72</v>
      </c>
      <c r="GI6" s="25" t="s">
        <v>215</v>
      </c>
      <c r="GJ6" s="278"/>
      <c r="GK6" s="48" t="s">
        <v>68</v>
      </c>
      <c r="GL6" s="25" t="s">
        <v>69</v>
      </c>
      <c r="GM6" s="25" t="s">
        <v>72</v>
      </c>
      <c r="GN6" s="25" t="s">
        <v>215</v>
      </c>
      <c r="GO6" s="46" t="s">
        <v>68</v>
      </c>
      <c r="GP6" s="25" t="s">
        <v>69</v>
      </c>
      <c r="GQ6" s="25" t="s">
        <v>72</v>
      </c>
      <c r="GR6" s="25" t="s">
        <v>215</v>
      </c>
      <c r="GS6" s="269"/>
      <c r="GT6" s="48" t="s">
        <v>68</v>
      </c>
      <c r="GU6" s="25" t="s">
        <v>69</v>
      </c>
      <c r="GV6" s="25" t="s">
        <v>72</v>
      </c>
      <c r="GW6" s="25" t="s">
        <v>215</v>
      </c>
      <c r="GX6" s="46" t="s">
        <v>68</v>
      </c>
      <c r="GY6" s="25" t="s">
        <v>69</v>
      </c>
      <c r="GZ6" s="25" t="s">
        <v>72</v>
      </c>
      <c r="HA6" s="25" t="s">
        <v>215</v>
      </c>
      <c r="HB6" s="278"/>
      <c r="HC6" s="75"/>
      <c r="HD6" s="75"/>
      <c r="HE6" s="75"/>
      <c r="HF6" s="75"/>
      <c r="HG6" s="75"/>
      <c r="HH6" s="75"/>
      <c r="HI6" s="75"/>
      <c r="HJ6" s="75"/>
    </row>
    <row r="7" spans="1:256" s="87" customFormat="1" ht="14.25" customHeight="1" x14ac:dyDescent="0.25">
      <c r="A7" s="80"/>
      <c r="B7" s="80">
        <v>12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2">
        <f>'Нормативы '!D490</f>
        <v>3210</v>
      </c>
      <c r="N7" s="82">
        <f>'Нормативы '!E490</f>
        <v>5175</v>
      </c>
      <c r="O7" s="82">
        <f>'Нормативы '!F490</f>
        <v>6324</v>
      </c>
      <c r="P7" s="82">
        <f>'Нормативы '!G490</f>
        <v>0</v>
      </c>
      <c r="Q7" s="82">
        <f>'Нормативы '!H490</f>
        <v>4514</v>
      </c>
      <c r="R7" s="82">
        <f>'Нормативы '!I490</f>
        <v>6654</v>
      </c>
      <c r="S7" s="82">
        <f>'Нормативы '!J490</f>
        <v>8033</v>
      </c>
      <c r="T7" s="82">
        <f>'Нормативы '!K490</f>
        <v>0</v>
      </c>
      <c r="U7" s="82"/>
      <c r="V7" s="82">
        <f>'Нормативы '!D491</f>
        <v>5047</v>
      </c>
      <c r="W7" s="82">
        <f>'Нормативы '!E491</f>
        <v>7980</v>
      </c>
      <c r="X7" s="82">
        <f>'Нормативы '!F491</f>
        <v>9489</v>
      </c>
      <c r="Y7" s="82">
        <f>'Нормативы '!G491</f>
        <v>0</v>
      </c>
      <c r="Z7" s="82">
        <f>'Нормативы '!H491</f>
        <v>7098</v>
      </c>
      <c r="AA7" s="82">
        <f>'Нормативы '!I491</f>
        <v>10260</v>
      </c>
      <c r="AB7" s="82">
        <f>'Нормативы '!J491</f>
        <v>12054</v>
      </c>
      <c r="AC7" s="82">
        <f>'Нормативы '!K491</f>
        <v>0</v>
      </c>
      <c r="AD7" s="82"/>
      <c r="AE7" s="82">
        <f>'Нормативы '!D492</f>
        <v>4068</v>
      </c>
      <c r="AF7" s="82">
        <f>'Нормативы '!E492</f>
        <v>6433</v>
      </c>
      <c r="AG7" s="82">
        <f>'Нормативы '!F492</f>
        <v>7654</v>
      </c>
      <c r="AH7" s="82">
        <f>'Нормативы '!G492</f>
        <v>0</v>
      </c>
      <c r="AI7" s="82">
        <f>'Нормативы '!H492</f>
        <v>5721</v>
      </c>
      <c r="AJ7" s="82">
        <f>'Нормативы '!I492</f>
        <v>8271</v>
      </c>
      <c r="AK7" s="82">
        <f>'Нормативы '!J492</f>
        <v>9722</v>
      </c>
      <c r="AL7" s="82">
        <f>'Нормативы '!K492</f>
        <v>0</v>
      </c>
      <c r="AM7" s="82"/>
      <c r="AN7" s="82">
        <f>'Нормативы '!D493</f>
        <v>3210</v>
      </c>
      <c r="AO7" s="82">
        <f>'Нормативы '!E493</f>
        <v>5175</v>
      </c>
      <c r="AP7" s="82">
        <f>'Нормативы '!F493</f>
        <v>6324</v>
      </c>
      <c r="AQ7" s="82">
        <f>'Нормативы '!G493</f>
        <v>0</v>
      </c>
      <c r="AR7" s="82">
        <f>'Нормативы '!H493</f>
        <v>4514</v>
      </c>
      <c r="AS7" s="82">
        <f>'Нормативы '!I493</f>
        <v>6654</v>
      </c>
      <c r="AT7" s="82">
        <f>'Нормативы '!J493</f>
        <v>8033</v>
      </c>
      <c r="AU7" s="82">
        <f>'Нормативы '!K493</f>
        <v>0</v>
      </c>
      <c r="AV7" s="82"/>
      <c r="AW7" s="82">
        <f>'Нормативы '!D494</f>
        <v>3975</v>
      </c>
      <c r="AX7" s="82">
        <f>'Нормативы '!E494</f>
        <v>6407</v>
      </c>
      <c r="AY7" s="82">
        <f>'Нормативы '!F494</f>
        <v>7827</v>
      </c>
      <c r="AZ7" s="82">
        <f>'Нормативы '!G494</f>
        <v>0</v>
      </c>
      <c r="BA7" s="82">
        <f>'Нормативы '!H494</f>
        <v>5590</v>
      </c>
      <c r="BB7" s="82">
        <f>'Нормативы '!I494</f>
        <v>8238</v>
      </c>
      <c r="BC7" s="82">
        <f>'Нормативы '!J494</f>
        <v>9942</v>
      </c>
      <c r="BD7" s="82">
        <f>'Нормативы '!K494</f>
        <v>0</v>
      </c>
      <c r="BE7" s="82"/>
      <c r="BF7" s="82">
        <f>'Нормативы '!D495</f>
        <v>3210</v>
      </c>
      <c r="BG7" s="82">
        <f>'Нормативы '!E495</f>
        <v>5175</v>
      </c>
      <c r="BH7" s="82">
        <f>'Нормативы '!F495</f>
        <v>6324</v>
      </c>
      <c r="BI7" s="82">
        <f>'Нормативы '!G495</f>
        <v>0</v>
      </c>
      <c r="BJ7" s="82">
        <f>'Нормативы '!H495</f>
        <v>4514</v>
      </c>
      <c r="BK7" s="82">
        <f>'Нормативы '!I495</f>
        <v>6654</v>
      </c>
      <c r="BL7" s="82">
        <f>'Нормативы '!J495</f>
        <v>8033</v>
      </c>
      <c r="BM7" s="82">
        <f>'Нормативы '!K495</f>
        <v>0</v>
      </c>
      <c r="BN7" s="82"/>
      <c r="BO7" s="82">
        <f>'Нормативы '!D496</f>
        <v>3975</v>
      </c>
      <c r="BP7" s="82">
        <f>'Нормативы '!E496</f>
        <v>6407</v>
      </c>
      <c r="BQ7" s="82">
        <f>'Нормативы '!F496</f>
        <v>7827</v>
      </c>
      <c r="BR7" s="82">
        <f>'Нормативы '!G496</f>
        <v>0</v>
      </c>
      <c r="BS7" s="82">
        <f>'Нормативы '!H496</f>
        <v>5590</v>
      </c>
      <c r="BT7" s="82">
        <f>'Нормативы '!I496</f>
        <v>8238</v>
      </c>
      <c r="BU7" s="82">
        <f>'Нормативы '!J496</f>
        <v>9942</v>
      </c>
      <c r="BV7" s="82">
        <f>'Нормативы '!K496</f>
        <v>0</v>
      </c>
      <c r="BW7" s="82"/>
      <c r="BX7" s="82">
        <f>'Нормативы '!N497</f>
        <v>0</v>
      </c>
      <c r="BY7" s="82">
        <f>'Нормативы '!O497</f>
        <v>0</v>
      </c>
      <c r="BZ7" s="82">
        <f>'Нормативы '!P497</f>
        <v>0</v>
      </c>
      <c r="CA7" s="82">
        <f>'Нормативы '!Q497</f>
        <v>0</v>
      </c>
      <c r="CB7" s="82">
        <f>'Нормативы '!R497</f>
        <v>0</v>
      </c>
      <c r="CC7" s="82">
        <f>'Нормативы '!S497</f>
        <v>0</v>
      </c>
      <c r="CD7" s="82">
        <f>'Нормативы '!T497</f>
        <v>0</v>
      </c>
      <c r="CE7" s="82">
        <f>'Нормативы '!U497</f>
        <v>0</v>
      </c>
      <c r="CF7" s="83"/>
      <c r="CG7" s="82">
        <f>'Нормативы '!D498</f>
        <v>17819</v>
      </c>
      <c r="CH7" s="82">
        <f>'Нормативы '!E498</f>
        <v>25660</v>
      </c>
      <c r="CI7" s="82">
        <f>'Нормативы '!F498</f>
        <v>27820</v>
      </c>
      <c r="CJ7" s="82">
        <f>'Нормативы '!G498</f>
        <v>0</v>
      </c>
      <c r="CK7" s="82">
        <f>'Нормативы '!H498</f>
        <v>25733</v>
      </c>
      <c r="CL7" s="82">
        <f>'Нормативы '!I498</f>
        <v>33825</v>
      </c>
      <c r="CM7" s="82">
        <f>'Нормативы '!J498</f>
        <v>35997</v>
      </c>
      <c r="CN7" s="82">
        <f>'Нормативы '!K498</f>
        <v>0</v>
      </c>
      <c r="CO7" s="82"/>
      <c r="CP7" s="82">
        <f>'Нормативы '!D499</f>
        <v>15291</v>
      </c>
      <c r="CQ7" s="82">
        <f>'Нормативы '!E499</f>
        <v>22023</v>
      </c>
      <c r="CR7" s="82">
        <f>'Нормативы '!F499</f>
        <v>23882</v>
      </c>
      <c r="CS7" s="82">
        <f>'Нормативы '!G499</f>
        <v>0</v>
      </c>
      <c r="CT7" s="82">
        <f>'Нормативы '!H499</f>
        <v>22081</v>
      </c>
      <c r="CU7" s="82">
        <f>'Нормативы '!I499</f>
        <v>29030</v>
      </c>
      <c r="CV7" s="82">
        <f>'Нормативы '!J499</f>
        <v>30900</v>
      </c>
      <c r="CW7" s="82">
        <f>'Нормативы '!K499</f>
        <v>0</v>
      </c>
      <c r="CX7" s="82"/>
      <c r="CY7" s="82">
        <f>'Нормативы '!D500</f>
        <v>13032</v>
      </c>
      <c r="CZ7" s="82">
        <f>'Нормативы '!E500</f>
        <v>18772</v>
      </c>
      <c r="DA7" s="82">
        <f>'Нормативы '!F500</f>
        <v>20362</v>
      </c>
      <c r="DB7" s="82">
        <f>'Нормативы '!G500</f>
        <v>0</v>
      </c>
      <c r="DC7" s="82">
        <f>'Нормативы '!H500</f>
        <v>18818</v>
      </c>
      <c r="DD7" s="82">
        <f>'Нормативы '!I500</f>
        <v>24744</v>
      </c>
      <c r="DE7" s="82">
        <f>'Нормативы '!J500</f>
        <v>26345</v>
      </c>
      <c r="DF7" s="82">
        <f>'Нормативы '!K500</f>
        <v>0</v>
      </c>
      <c r="DG7" s="82"/>
      <c r="DH7" s="82">
        <f>'Нормативы '!D501</f>
        <v>9804</v>
      </c>
      <c r="DI7" s="82">
        <f>'Нормативы '!E501</f>
        <v>14129</v>
      </c>
      <c r="DJ7" s="82">
        <f>'Нормативы '!F501</f>
        <v>15335</v>
      </c>
      <c r="DK7" s="82">
        <f>'Нормативы '!G501</f>
        <v>0</v>
      </c>
      <c r="DL7" s="82">
        <f>'Нормативы '!H501</f>
        <v>14157</v>
      </c>
      <c r="DM7" s="82">
        <f>'Нормативы '!I501</f>
        <v>18622</v>
      </c>
      <c r="DN7" s="82">
        <f>'Нормативы '!J501</f>
        <v>19840</v>
      </c>
      <c r="DO7" s="82">
        <f>'Нормативы '!K501</f>
        <v>0</v>
      </c>
      <c r="DP7" s="82"/>
      <c r="DQ7" s="82">
        <f>'Нормативы '!D502</f>
        <v>8971</v>
      </c>
      <c r="DR7" s="82">
        <f>'Нормативы '!E502</f>
        <v>12930</v>
      </c>
      <c r="DS7" s="82">
        <f>'Нормативы '!F502</f>
        <v>14037</v>
      </c>
      <c r="DT7" s="82">
        <f>'Нормативы '!G502</f>
        <v>0</v>
      </c>
      <c r="DU7" s="82">
        <f>'Нормативы '!H502</f>
        <v>12953</v>
      </c>
      <c r="DV7" s="82">
        <f>'Нормативы '!I502</f>
        <v>17041</v>
      </c>
      <c r="DW7" s="82">
        <f>'Нормативы '!J502</f>
        <v>18159</v>
      </c>
      <c r="DX7" s="82">
        <f>'Нормативы '!K502</f>
        <v>0</v>
      </c>
      <c r="DY7" s="82"/>
      <c r="DZ7" s="82">
        <f>'Нормативы '!D503</f>
        <v>21358</v>
      </c>
      <c r="EA7" s="82">
        <f>'Нормативы '!E503</f>
        <v>30751</v>
      </c>
      <c r="EB7" s="82">
        <f>'Нормативы '!F503</f>
        <v>33334</v>
      </c>
      <c r="EC7" s="82">
        <f>'Нормативы '!G503</f>
        <v>0</v>
      </c>
      <c r="ED7" s="82">
        <f>'Нормативы '!H503</f>
        <v>30845</v>
      </c>
      <c r="EE7" s="82">
        <f>'Нормативы '!I503</f>
        <v>40538</v>
      </c>
      <c r="EF7" s="82">
        <f>'Нормативы '!J503</f>
        <v>43132</v>
      </c>
      <c r="EG7" s="82">
        <f>'Нормативы '!K503</f>
        <v>0</v>
      </c>
      <c r="EH7" s="82"/>
      <c r="EI7" s="82">
        <f>'Нормативы '!D504</f>
        <v>8971</v>
      </c>
      <c r="EJ7" s="82">
        <f>'Нормативы '!E504</f>
        <v>12930</v>
      </c>
      <c r="EK7" s="82">
        <f>'Нормативы '!F504</f>
        <v>14037</v>
      </c>
      <c r="EL7" s="82">
        <f>'Нормативы '!G504</f>
        <v>0</v>
      </c>
      <c r="EM7" s="82">
        <f>'Нормативы '!H504</f>
        <v>12953</v>
      </c>
      <c r="EN7" s="82">
        <f>'Нормативы '!I504</f>
        <v>17041</v>
      </c>
      <c r="EO7" s="82">
        <f>'Нормативы '!J504</f>
        <v>18159</v>
      </c>
      <c r="EP7" s="82">
        <f>'Нормативы '!K504</f>
        <v>0</v>
      </c>
      <c r="EQ7" s="82"/>
      <c r="ER7" s="82">
        <f>'Нормативы '!D505</f>
        <v>8971</v>
      </c>
      <c r="ES7" s="82">
        <f>'Нормативы '!E505</f>
        <v>12930</v>
      </c>
      <c r="ET7" s="82">
        <f>'Нормативы '!F505</f>
        <v>14037</v>
      </c>
      <c r="EU7" s="82">
        <f>'Нормативы '!G505</f>
        <v>0</v>
      </c>
      <c r="EV7" s="82">
        <f>'Нормативы '!H505</f>
        <v>12953</v>
      </c>
      <c r="EW7" s="82">
        <f>'Нормативы '!I505</f>
        <v>17041</v>
      </c>
      <c r="EX7" s="82">
        <f>'Нормативы '!J505</f>
        <v>18159</v>
      </c>
      <c r="EY7" s="82">
        <f>'Нормативы '!K505</f>
        <v>0</v>
      </c>
      <c r="EZ7" s="82"/>
      <c r="FA7" s="82">
        <f>'Нормативы '!D510</f>
        <v>13032</v>
      </c>
      <c r="FB7" s="82">
        <f>'Нормативы '!E510</f>
        <v>18772</v>
      </c>
      <c r="FC7" s="82">
        <f>'Нормативы '!F510</f>
        <v>20362</v>
      </c>
      <c r="FD7" s="82">
        <f>'Нормативы '!G510</f>
        <v>0</v>
      </c>
      <c r="FE7" s="82">
        <f>'Нормативы '!H510</f>
        <v>18818</v>
      </c>
      <c r="FF7" s="82">
        <f>'Нормативы '!I510</f>
        <v>24744</v>
      </c>
      <c r="FG7" s="82">
        <f>'Нормативы '!J510</f>
        <v>26345</v>
      </c>
      <c r="FH7" s="82">
        <f>'Нормативы '!K510</f>
        <v>0</v>
      </c>
      <c r="FI7" s="82"/>
      <c r="FJ7" s="82">
        <f>'Нормативы '!D512</f>
        <v>21358</v>
      </c>
      <c r="FK7" s="82">
        <f>'Нормативы '!E512</f>
        <v>30751</v>
      </c>
      <c r="FL7" s="82">
        <f>'Нормативы '!F512</f>
        <v>33334</v>
      </c>
      <c r="FM7" s="82">
        <f>'Нормативы '!G512</f>
        <v>0</v>
      </c>
      <c r="FN7" s="82">
        <f>'Нормативы '!H512</f>
        <v>30845</v>
      </c>
      <c r="FO7" s="82">
        <f>'Нормативы '!I512</f>
        <v>40538</v>
      </c>
      <c r="FP7" s="82">
        <f>'Нормативы '!J512</f>
        <v>43132</v>
      </c>
      <c r="FQ7" s="82">
        <f>'Нормативы '!K512</f>
        <v>0</v>
      </c>
      <c r="FR7" s="82"/>
      <c r="FS7" s="82">
        <f>'Нормативы '!D514</f>
        <v>11920</v>
      </c>
      <c r="FT7" s="82">
        <f>'Нормативы '!E514</f>
        <v>17173</v>
      </c>
      <c r="FU7" s="82">
        <f>'Нормативы '!F514</f>
        <v>18631</v>
      </c>
      <c r="FV7" s="82">
        <f>'Нормативы '!G514</f>
        <v>0</v>
      </c>
      <c r="FW7" s="82">
        <f>'Нормативы '!H514</f>
        <v>17213</v>
      </c>
      <c r="FX7" s="82">
        <f>'Нормативы '!I514</f>
        <v>22636</v>
      </c>
      <c r="FY7" s="82">
        <f>'Нормативы '!J514</f>
        <v>24105</v>
      </c>
      <c r="FZ7" s="82"/>
      <c r="GA7" s="82"/>
      <c r="GB7" s="82">
        <f>'Нормативы '!D515</f>
        <v>8971</v>
      </c>
      <c r="GC7" s="82">
        <f>'Нормативы '!E515</f>
        <v>12930</v>
      </c>
      <c r="GD7" s="82">
        <f>'Нормативы '!F515</f>
        <v>14037</v>
      </c>
      <c r="GE7" s="82">
        <f>'Нормативы '!G515</f>
        <v>0</v>
      </c>
      <c r="GF7" s="82">
        <f>'Нормативы '!H515</f>
        <v>12953</v>
      </c>
      <c r="GG7" s="82">
        <f>'Нормативы '!I515</f>
        <v>17041</v>
      </c>
      <c r="GH7" s="82">
        <f>'Нормативы '!J515</f>
        <v>18159</v>
      </c>
      <c r="GI7" s="82">
        <f>'Нормативы '!K515</f>
        <v>0</v>
      </c>
      <c r="GJ7" s="83"/>
      <c r="GK7" s="82">
        <f>'Нормативы '!D521</f>
        <v>21358</v>
      </c>
      <c r="GL7" s="82">
        <f>'Нормативы '!E521</f>
        <v>30751</v>
      </c>
      <c r="GM7" s="82">
        <f>'Нормативы '!F521</f>
        <v>33334</v>
      </c>
      <c r="GN7" s="82">
        <f>'Нормативы '!G521</f>
        <v>0</v>
      </c>
      <c r="GO7" s="82">
        <f>'Нормативы '!H521</f>
        <v>30845</v>
      </c>
      <c r="GP7" s="82">
        <f>'Нормативы '!I521</f>
        <v>40538</v>
      </c>
      <c r="GQ7" s="82">
        <f>'Нормативы '!J521</f>
        <v>43132</v>
      </c>
      <c r="GR7" s="82">
        <f>'Нормативы '!K521</f>
        <v>0</v>
      </c>
      <c r="GS7" s="82"/>
      <c r="GT7" s="82">
        <f>'Нормативы '!D524</f>
        <v>21358</v>
      </c>
      <c r="GU7" s="82">
        <f>'Нормативы '!E524</f>
        <v>30751</v>
      </c>
      <c r="GV7" s="82">
        <f>'Нормативы '!F524</f>
        <v>33334</v>
      </c>
      <c r="GW7" s="82">
        <f>'Нормативы '!G524</f>
        <v>0</v>
      </c>
      <c r="GX7" s="82">
        <f>'Нормативы '!H524</f>
        <v>30845</v>
      </c>
      <c r="GY7" s="82">
        <f>'Нормативы '!I524</f>
        <v>40538</v>
      </c>
      <c r="GZ7" s="82">
        <f>'Нормативы '!J524</f>
        <v>43132</v>
      </c>
      <c r="HA7" s="82">
        <f>'Нормативы '!K524</f>
        <v>0</v>
      </c>
      <c r="HB7" s="83"/>
      <c r="HC7" s="84"/>
      <c r="HD7" s="84"/>
      <c r="HE7" s="85"/>
      <c r="HF7" s="85"/>
      <c r="HG7" s="85"/>
      <c r="HH7" s="86"/>
      <c r="HI7" s="86"/>
      <c r="HJ7" s="86"/>
    </row>
    <row r="8" spans="1:256" s="95" customFormat="1" x14ac:dyDescent="0.25">
      <c r="A8" s="88">
        <v>1</v>
      </c>
      <c r="B8" s="89" t="s">
        <v>130</v>
      </c>
      <c r="C8" s="83">
        <f>SUM(D8:K8)</f>
        <v>141</v>
      </c>
      <c r="D8" s="83">
        <f>M8+V8+AE8+AN8+AW8+BF8+BO8+BX8+CG8+CP8+CY8+DH8+DQ8+DZ8+EI8+ER8+FA8+FJ8+FS8+GB8+GK8+GT8</f>
        <v>0</v>
      </c>
      <c r="E8" s="83">
        <f t="shared" ref="E8:L8" si="0">N8+W8+AF8+AO8+AX8+BG8+BP8+BY8+CH8+CQ8+CZ8+DI8+DR8+EA8+EJ8+ES8+FB8+FK8+FT8+GC8+GL8+GU8</f>
        <v>47</v>
      </c>
      <c r="F8" s="83">
        <f t="shared" si="0"/>
        <v>1</v>
      </c>
      <c r="G8" s="83">
        <f t="shared" si="0"/>
        <v>0</v>
      </c>
      <c r="H8" s="83">
        <f t="shared" si="0"/>
        <v>44</v>
      </c>
      <c r="I8" s="83">
        <f t="shared" si="0"/>
        <v>49</v>
      </c>
      <c r="J8" s="83">
        <f t="shared" si="0"/>
        <v>0</v>
      </c>
      <c r="K8" s="83">
        <f t="shared" si="0"/>
        <v>0</v>
      </c>
      <c r="L8" s="83">
        <f t="shared" si="0"/>
        <v>22217436</v>
      </c>
      <c r="M8" s="50">
        <v>0</v>
      </c>
      <c r="N8" s="50">
        <v>0</v>
      </c>
      <c r="O8" s="50">
        <v>0</v>
      </c>
      <c r="P8" s="50">
        <v>0</v>
      </c>
      <c r="Q8" s="50">
        <v>1</v>
      </c>
      <c r="R8" s="50">
        <v>1</v>
      </c>
      <c r="S8" s="50">
        <v>0</v>
      </c>
      <c r="T8" s="50">
        <v>0</v>
      </c>
      <c r="U8" s="83">
        <f>(M8*M$7+N8*N$7+O8*O$7+P8*P$7+Q8*Q$7+R8*R$7+S8*S$7+T8*T$7)*12</f>
        <v>134016</v>
      </c>
      <c r="V8" s="50">
        <v>0</v>
      </c>
      <c r="W8" s="50">
        <v>0</v>
      </c>
      <c r="X8" s="50">
        <v>0</v>
      </c>
      <c r="Y8" s="50">
        <v>0</v>
      </c>
      <c r="Z8" s="50">
        <v>0</v>
      </c>
      <c r="AA8" s="50">
        <v>0</v>
      </c>
      <c r="AB8" s="50">
        <v>0</v>
      </c>
      <c r="AC8" s="50">
        <v>0</v>
      </c>
      <c r="AD8" s="83">
        <f>(V8*V$7+W8*W$7+X8*X$7+Y8*Y$7+Z8*Z$7+AA8*AA$7+AB8*AB$7+AC8*AC$7)*12</f>
        <v>0</v>
      </c>
      <c r="AE8" s="50">
        <v>0</v>
      </c>
      <c r="AF8" s="50">
        <v>0</v>
      </c>
      <c r="AG8" s="50">
        <v>0</v>
      </c>
      <c r="AH8" s="50">
        <v>0</v>
      </c>
      <c r="AI8" s="50">
        <v>2</v>
      </c>
      <c r="AJ8" s="50">
        <v>1</v>
      </c>
      <c r="AK8" s="50">
        <v>0</v>
      </c>
      <c r="AL8" s="50">
        <v>0</v>
      </c>
      <c r="AM8" s="83">
        <f>(AE8*AE$7+AF8*AF$7+AG8*AG$7+AH8*AH$7+AI8*AI$7+AJ8*AJ$7+AK8*AK$7+AL8*AL$7)*12</f>
        <v>236556</v>
      </c>
      <c r="AN8" s="50">
        <v>0</v>
      </c>
      <c r="AO8" s="50">
        <v>0</v>
      </c>
      <c r="AP8" s="50">
        <v>0</v>
      </c>
      <c r="AQ8" s="50">
        <v>0</v>
      </c>
      <c r="AR8" s="50">
        <v>2</v>
      </c>
      <c r="AS8" s="50">
        <v>0</v>
      </c>
      <c r="AT8" s="50">
        <v>0</v>
      </c>
      <c r="AU8" s="50">
        <v>0</v>
      </c>
      <c r="AV8" s="83">
        <f>(AN8*AN$7+AO8*AO$7+AP8*AP$7+AQ8*AQ$7+AR8*AR$7+AS8*AS$7+AT8*AT$7+AU8*AU$7)*12</f>
        <v>108336</v>
      </c>
      <c r="AW8" s="50">
        <v>0</v>
      </c>
      <c r="AX8" s="50">
        <v>0</v>
      </c>
      <c r="AY8" s="50">
        <v>1</v>
      </c>
      <c r="AZ8" s="50">
        <v>0</v>
      </c>
      <c r="BA8" s="50">
        <v>1</v>
      </c>
      <c r="BB8" s="50">
        <v>1</v>
      </c>
      <c r="BC8" s="50">
        <v>0</v>
      </c>
      <c r="BD8" s="50">
        <v>0</v>
      </c>
      <c r="BE8" s="83">
        <f>(AW8*AW$7+AX8*AX$7+AY8*AY$7+AZ8*AZ$7+BA8*BA$7+BB8*BB$7+BC8*BC$7+BD8*BD$7)*12</f>
        <v>259860</v>
      </c>
      <c r="BF8" s="50">
        <v>0</v>
      </c>
      <c r="BG8" s="50">
        <v>0</v>
      </c>
      <c r="BH8" s="50">
        <v>0</v>
      </c>
      <c r="BI8" s="50">
        <v>0</v>
      </c>
      <c r="BJ8" s="50">
        <v>8</v>
      </c>
      <c r="BK8" s="50">
        <v>0</v>
      </c>
      <c r="BL8" s="50">
        <v>0</v>
      </c>
      <c r="BM8" s="50">
        <v>0</v>
      </c>
      <c r="BN8" s="83">
        <f>(BF8*BF$7+BG8*BG$7+BH8*BH$7+BI8*BI$7+BJ8*BJ$7+BK8*BK$7+BL8*BL$7+BM8*BM$7)*12</f>
        <v>433344</v>
      </c>
      <c r="BO8" s="50">
        <v>0</v>
      </c>
      <c r="BP8" s="50">
        <v>0</v>
      </c>
      <c r="BQ8" s="50">
        <v>0</v>
      </c>
      <c r="BR8" s="50">
        <v>0</v>
      </c>
      <c r="BS8" s="50">
        <v>0</v>
      </c>
      <c r="BT8" s="50">
        <v>3</v>
      </c>
      <c r="BU8" s="50">
        <v>0</v>
      </c>
      <c r="BV8" s="50">
        <v>0</v>
      </c>
      <c r="BW8" s="83">
        <f>(BO8*BO$7+BP8*BP$7+BQ8*BQ$7+BR8*BR$7+BS8*BS$7+BT8*BT$7+BU8*BU$7+BV8*BV$7)*12</f>
        <v>296568</v>
      </c>
      <c r="BX8" s="50">
        <v>0</v>
      </c>
      <c r="BY8" s="50">
        <v>0</v>
      </c>
      <c r="BZ8" s="50">
        <v>0</v>
      </c>
      <c r="CA8" s="50">
        <v>0</v>
      </c>
      <c r="CB8" s="50">
        <v>0</v>
      </c>
      <c r="CC8" s="50">
        <v>0</v>
      </c>
      <c r="CD8" s="50">
        <v>0</v>
      </c>
      <c r="CE8" s="50">
        <v>0</v>
      </c>
      <c r="CF8" s="83">
        <f>(BX8*BX$7+BY8*BY$7+BZ8*BZ$7+CA8*CA$7+CB8*CB$7+CC8*CC$7+CD8*CD$7+CE8*CE$7)*12</f>
        <v>0</v>
      </c>
      <c r="CG8" s="50">
        <v>0</v>
      </c>
      <c r="CH8" s="50">
        <v>0</v>
      </c>
      <c r="CI8" s="50">
        <v>0</v>
      </c>
      <c r="CJ8" s="50">
        <v>0</v>
      </c>
      <c r="CK8" s="50">
        <v>0</v>
      </c>
      <c r="CL8" s="50">
        <v>0</v>
      </c>
      <c r="CM8" s="50">
        <v>0</v>
      </c>
      <c r="CN8" s="50">
        <v>0</v>
      </c>
      <c r="CO8" s="83">
        <f>(CG8*CG$7+CH8*CH$7+CI8*CI$7+CJ8*CJ$7+CK8*CK$7+CL8*CL$7+CM8*CM$7+CN8*CN$7)*12</f>
        <v>0</v>
      </c>
      <c r="CP8" s="50">
        <v>0</v>
      </c>
      <c r="CQ8" s="50">
        <v>0</v>
      </c>
      <c r="CR8" s="50">
        <v>0</v>
      </c>
      <c r="CS8" s="50">
        <v>0</v>
      </c>
      <c r="CT8" s="50">
        <v>0</v>
      </c>
      <c r="CU8" s="50">
        <v>0</v>
      </c>
      <c r="CV8" s="50">
        <v>0</v>
      </c>
      <c r="CW8" s="50">
        <v>0</v>
      </c>
      <c r="CX8" s="83">
        <f>(CP8*CP$7+CQ8*CQ$7+CR8*CR$7+CS8*CS$7+CT8*CT$7+CU8*CU$7+CV8*CV$7+CW8*CW$7)*12</f>
        <v>0</v>
      </c>
      <c r="CY8" s="50">
        <v>0</v>
      </c>
      <c r="CZ8" s="50">
        <v>0</v>
      </c>
      <c r="DA8" s="50">
        <v>0</v>
      </c>
      <c r="DB8" s="50">
        <v>0</v>
      </c>
      <c r="DC8" s="50">
        <v>0</v>
      </c>
      <c r="DD8" s="50">
        <v>0</v>
      </c>
      <c r="DE8" s="50">
        <v>0</v>
      </c>
      <c r="DF8" s="50">
        <v>0</v>
      </c>
      <c r="DG8" s="83">
        <f>(CY8*CY$7+CZ8*CZ$7+DA8*DA$7+DB8*DB$7+DC8*DC$7+DD8*DD$7+DE8*DE$7+DF8*DF$7)*12</f>
        <v>0</v>
      </c>
      <c r="DH8" s="50">
        <v>0</v>
      </c>
      <c r="DI8" s="50">
        <v>0</v>
      </c>
      <c r="DJ8" s="50">
        <v>0</v>
      </c>
      <c r="DK8" s="50">
        <v>0</v>
      </c>
      <c r="DL8" s="50">
        <v>0</v>
      </c>
      <c r="DM8" s="50">
        <v>0</v>
      </c>
      <c r="DN8" s="50">
        <v>0</v>
      </c>
      <c r="DO8" s="50">
        <v>0</v>
      </c>
      <c r="DP8" s="83">
        <f>(DH8*DH$7+DI8*DI$7+DJ8*DJ$7+DK8*DK$7+DL8*DL$7+DM8*DM$7+DN8*DN$7+DO8*DO$7)*12</f>
        <v>0</v>
      </c>
      <c r="DQ8" s="50">
        <v>0</v>
      </c>
      <c r="DR8" s="50">
        <v>0</v>
      </c>
      <c r="DS8" s="50">
        <v>0</v>
      </c>
      <c r="DT8" s="50">
        <v>0</v>
      </c>
      <c r="DU8" s="50">
        <v>0</v>
      </c>
      <c r="DV8" s="50">
        <v>0</v>
      </c>
      <c r="DW8" s="50">
        <v>0</v>
      </c>
      <c r="DX8" s="50">
        <v>0</v>
      </c>
      <c r="DY8" s="83">
        <f>(DQ8*DQ$7+DR8*DR$7+DS8*DS$7+DT8*DT$7+DU8*DU$7+DV8*DV$7+DW8*DW$7+DX8*DX$7)*12</f>
        <v>0</v>
      </c>
      <c r="DZ8" s="50">
        <v>0</v>
      </c>
      <c r="EA8" s="50">
        <v>0</v>
      </c>
      <c r="EB8" s="50">
        <v>0</v>
      </c>
      <c r="EC8" s="50">
        <v>0</v>
      </c>
      <c r="ED8" s="50">
        <v>0</v>
      </c>
      <c r="EE8" s="50">
        <v>0</v>
      </c>
      <c r="EF8" s="50">
        <v>0</v>
      </c>
      <c r="EG8" s="50">
        <v>0</v>
      </c>
      <c r="EH8" s="83">
        <f>(DZ8*DZ$7+EA8*EA$7+EB8*EB$7+EC8*EC$7+ED8*ED$7+EE8*EE$7+EF8*EF$7+EG8*EG$7)*12</f>
        <v>0</v>
      </c>
      <c r="EI8" s="50">
        <v>0</v>
      </c>
      <c r="EJ8" s="50">
        <v>47</v>
      </c>
      <c r="EK8" s="50">
        <v>0</v>
      </c>
      <c r="EL8" s="50">
        <v>0</v>
      </c>
      <c r="EM8" s="50">
        <v>30</v>
      </c>
      <c r="EN8" s="50">
        <v>43</v>
      </c>
      <c r="EO8" s="50">
        <v>0</v>
      </c>
      <c r="EP8" s="50">
        <v>0</v>
      </c>
      <c r="EQ8" s="83">
        <f>(EI8*EI$7+EJ8*EJ$7+EK8*EK$7+EL8*EL$7+EM8*EM$7+EN8*EN$7+EO8*EO$7+EP8*EP$7)*12</f>
        <v>20748756</v>
      </c>
      <c r="ER8" s="50">
        <v>0</v>
      </c>
      <c r="ES8" s="50">
        <v>0</v>
      </c>
      <c r="ET8" s="50">
        <v>0</v>
      </c>
      <c r="EU8" s="50">
        <v>0</v>
      </c>
      <c r="EV8" s="50">
        <v>0</v>
      </c>
      <c r="EW8" s="50">
        <v>0</v>
      </c>
      <c r="EX8" s="50">
        <v>0</v>
      </c>
      <c r="EY8" s="50">
        <v>0</v>
      </c>
      <c r="EZ8" s="83">
        <f>(ER8*ER$7+ES8*ES$7+ET8*ET$7+EU8*EU$7+EV8*EV$7+EW8*EW$7+EX8*EX$7+EY8*EY$7)*12</f>
        <v>0</v>
      </c>
      <c r="FA8" s="50">
        <v>0</v>
      </c>
      <c r="FB8" s="50">
        <v>0</v>
      </c>
      <c r="FC8" s="50">
        <v>0</v>
      </c>
      <c r="FD8" s="50">
        <v>0</v>
      </c>
      <c r="FE8" s="50">
        <v>0</v>
      </c>
      <c r="FF8" s="50">
        <v>0</v>
      </c>
      <c r="FG8" s="50">
        <v>0</v>
      </c>
      <c r="FH8" s="50">
        <v>0</v>
      </c>
      <c r="FI8" s="83">
        <f>(FA8*FA$7+FB8*FB$7+FC8*FC$7+FD8*FD$7+FE8*FE$7+FF8*FF$7+FG8*FG$7+FH8*FH$7)*12</f>
        <v>0</v>
      </c>
      <c r="FJ8" s="50">
        <v>0</v>
      </c>
      <c r="FK8" s="50">
        <v>0</v>
      </c>
      <c r="FL8" s="50">
        <v>0</v>
      </c>
      <c r="FM8" s="50">
        <v>0</v>
      </c>
      <c r="FN8" s="50">
        <v>0</v>
      </c>
      <c r="FO8" s="50">
        <v>0</v>
      </c>
      <c r="FP8" s="50">
        <v>0</v>
      </c>
      <c r="FQ8" s="50">
        <v>0</v>
      </c>
      <c r="FR8" s="83">
        <f>(FJ8*FJ$7+FK8*FK$7+FL8*FL$7+FM8*FM$7+FN8*FN$7+FO8*FO$7+FP8*FP$7+FQ8*FQ$7)*12</f>
        <v>0</v>
      </c>
      <c r="FS8" s="50">
        <v>0</v>
      </c>
      <c r="FT8" s="50">
        <v>0</v>
      </c>
      <c r="FU8" s="50">
        <v>0</v>
      </c>
      <c r="FV8" s="50">
        <v>0</v>
      </c>
      <c r="FW8" s="50">
        <v>0</v>
      </c>
      <c r="FX8" s="50">
        <v>0</v>
      </c>
      <c r="FY8" s="50">
        <v>0</v>
      </c>
      <c r="FZ8" s="50">
        <v>0</v>
      </c>
      <c r="GA8" s="83">
        <f>(FS8*FS$7+FT8*FT$7+FU8*FU$7+FV8*FV$7+FW8*FW$7+FX8*FX$7+FY8*FY$7+FZ8*FZ$7)*12</f>
        <v>0</v>
      </c>
      <c r="GB8" s="50">
        <v>0</v>
      </c>
      <c r="GC8" s="50">
        <v>0</v>
      </c>
      <c r="GD8" s="50">
        <v>0</v>
      </c>
      <c r="GE8" s="50">
        <v>0</v>
      </c>
      <c r="GF8" s="50">
        <v>0</v>
      </c>
      <c r="GG8" s="50">
        <v>0</v>
      </c>
      <c r="GH8" s="50">
        <v>0</v>
      </c>
      <c r="GI8" s="50">
        <v>0</v>
      </c>
      <c r="GJ8" s="83">
        <f>(GB8*GB$7+GC8*GC$7+GD8*GD$7+GE8*GE$7+GF8*GF$7+GG8*GG$7+GH8*GH$7+GI8*GI$7)*12</f>
        <v>0</v>
      </c>
      <c r="GK8" s="50">
        <v>0</v>
      </c>
      <c r="GL8" s="50">
        <v>0</v>
      </c>
      <c r="GM8" s="50">
        <v>0</v>
      </c>
      <c r="GN8" s="50">
        <v>0</v>
      </c>
      <c r="GO8" s="50">
        <v>0</v>
      </c>
      <c r="GP8" s="50">
        <v>0</v>
      </c>
      <c r="GQ8" s="50">
        <v>0</v>
      </c>
      <c r="GR8" s="50">
        <v>0</v>
      </c>
      <c r="GS8" s="83">
        <f>(GK8*GK$7+GL8*GL$7+GM8*GM$7+GN8*GN$7+GO8*GO$7+GP8*GP$7+GQ8*GQ$7+GR8*GR$7)*12</f>
        <v>0</v>
      </c>
      <c r="GT8" s="50">
        <v>0</v>
      </c>
      <c r="GU8" s="50">
        <v>0</v>
      </c>
      <c r="GV8" s="50">
        <v>0</v>
      </c>
      <c r="GW8" s="50">
        <v>0</v>
      </c>
      <c r="GX8" s="50">
        <v>0</v>
      </c>
      <c r="GY8" s="50">
        <v>0</v>
      </c>
      <c r="GZ8" s="50">
        <v>0</v>
      </c>
      <c r="HA8" s="50">
        <v>0</v>
      </c>
      <c r="HB8" s="83">
        <f>(GT8*GT$7+GU8*GU$7+GV8*GV$7+GW8*GW$7+GX8*GX$7+GY8*GY$7+GZ8*GZ$7+HA8*HA$7)*12</f>
        <v>0</v>
      </c>
      <c r="HC8" s="84"/>
      <c r="HD8" s="84"/>
      <c r="HE8" s="90"/>
      <c r="HF8" s="91"/>
      <c r="HG8" s="91"/>
      <c r="HH8" s="92"/>
      <c r="HI8" s="93"/>
      <c r="HJ8" s="94"/>
    </row>
    <row r="9" spans="1:256" s="95" customFormat="1" x14ac:dyDescent="0.25">
      <c r="A9" s="88">
        <v>2</v>
      </c>
      <c r="B9" s="96" t="s">
        <v>222</v>
      </c>
      <c r="C9" s="83">
        <f t="shared" ref="C9:C25" si="1">SUM(D9:K9)</f>
        <v>136</v>
      </c>
      <c r="D9" s="83">
        <f t="shared" ref="D9:D25" si="2">M9+V9+AE9+AN9+AW9+BF9+BO9+BX9+CG9+CP9+CY9+DH9+DQ9+DZ9+EI9+ER9+FA9+FJ9+FS9+GB9+GK9+GT9</f>
        <v>0</v>
      </c>
      <c r="E9" s="83">
        <f t="shared" ref="E9:E25" si="3">N9+W9+AF9+AO9+AX9+BG9+BP9+BY9+CH9+CQ9+CZ9+DI9+DR9+EA9+EJ9+ES9+FB9+FK9+FT9+GC9+GL9+GU9</f>
        <v>22</v>
      </c>
      <c r="F9" s="83">
        <f t="shared" ref="F9:F25" si="4">O9+X9+AG9+AP9+AY9+BH9+BQ9+BZ9+CI9+CR9+DA9+DJ9+DS9+EB9+EK9+ET9+FC9+FL9+FU9+GD9+GM9+GV9</f>
        <v>0</v>
      </c>
      <c r="G9" s="83">
        <f t="shared" ref="G9:G25" si="5">P9+Y9+AH9+AQ9+AZ9+BI9+BR9+CA9+CJ9+CS9+DB9+DK9+DT9+EC9+EL9+EU9+FD9+FM9+FV9+GE9+GN9+GW9</f>
        <v>0</v>
      </c>
      <c r="H9" s="83">
        <f t="shared" ref="H9:H25" si="6">Q9+Z9+AI9+AR9+BA9+BJ9+BS9+CB9+CK9+CT9+DC9+DL9+DU9+ED9+EM9+EV9+FE9+FN9+FW9+GF9+GO9+GX9</f>
        <v>80</v>
      </c>
      <c r="I9" s="83">
        <f t="shared" ref="I9:I25" si="7">R9+AA9+AJ9+AS9+BB9+BK9+BT9+CC9+CL9+CU9+DD9+DM9+DV9+EE9+EN9+EW9+FF9+FO9+FX9+GG9+GP9+GY9</f>
        <v>34</v>
      </c>
      <c r="J9" s="83">
        <f t="shared" ref="J9:J25" si="8">S9+AB9+AK9+AT9+BC9+BL9+BU9+CD9+CM9+CV9+DE9+DN9+DW9+EF9+EO9+EX9+FG9+FP9+FY9+GH9+GQ9+GZ9</f>
        <v>0</v>
      </c>
      <c r="K9" s="83">
        <f t="shared" ref="K9:L25" si="9">T9+AC9+AL9+AU9+BD9+BM9+BV9+CE9+CN9+CW9+DF9+DO9+DX9+EG9+EP9+EY9+FH9+FQ9+FZ9+GI9+GR9+HA9</f>
        <v>0</v>
      </c>
      <c r="L9" s="83">
        <f t="shared" si="9"/>
        <v>13259616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0">
        <v>0</v>
      </c>
      <c r="U9" s="83">
        <f t="shared" ref="U9:U25" si="10">(M9*M$7+N9*N$7+O9*O$7+P9*P$7+Q9*Q$7+R9*R$7+S9*S$7+T9*T$7)*12</f>
        <v>0</v>
      </c>
      <c r="V9" s="50">
        <v>0</v>
      </c>
      <c r="W9" s="50">
        <v>0</v>
      </c>
      <c r="X9" s="50">
        <v>0</v>
      </c>
      <c r="Y9" s="50">
        <v>0</v>
      </c>
      <c r="Z9" s="50">
        <v>0</v>
      </c>
      <c r="AA9" s="50">
        <v>0</v>
      </c>
      <c r="AB9" s="50">
        <v>0</v>
      </c>
      <c r="AC9" s="50">
        <v>0</v>
      </c>
      <c r="AD9" s="83">
        <f t="shared" ref="AD9:AD25" si="11">(V9*V$7+W9*W$7+X9*X$7+Y9*Y$7+Z9*Z$7+AA9*AA$7+AB9*AB$7+AC9*AC$7)*12</f>
        <v>0</v>
      </c>
      <c r="AE9" s="50">
        <v>0</v>
      </c>
      <c r="AF9" s="50">
        <v>0</v>
      </c>
      <c r="AG9" s="50">
        <v>0</v>
      </c>
      <c r="AH9" s="50">
        <v>0</v>
      </c>
      <c r="AI9" s="50">
        <v>0</v>
      </c>
      <c r="AJ9" s="50">
        <v>0</v>
      </c>
      <c r="AK9" s="50">
        <v>0</v>
      </c>
      <c r="AL9" s="50">
        <v>0</v>
      </c>
      <c r="AM9" s="83">
        <f t="shared" ref="AM9:AM25" si="12">(AE9*AE$7+AF9*AF$7+AG9*AG$7+AH9*AH$7+AI9*AI$7+AJ9*AJ$7+AK9*AK$7+AL9*AL$7)*12</f>
        <v>0</v>
      </c>
      <c r="AN9" s="50">
        <v>0</v>
      </c>
      <c r="AO9" s="50">
        <v>1</v>
      </c>
      <c r="AP9" s="50">
        <v>0</v>
      </c>
      <c r="AQ9" s="50">
        <v>0</v>
      </c>
      <c r="AR9" s="50">
        <v>1</v>
      </c>
      <c r="AS9" s="50">
        <v>0</v>
      </c>
      <c r="AT9" s="50">
        <v>0</v>
      </c>
      <c r="AU9" s="50">
        <v>0</v>
      </c>
      <c r="AV9" s="83">
        <f t="shared" ref="AV9:AV25" si="13">(AN9*AN$7+AO9*AO$7+AP9*AP$7+AQ9*AQ$7+AR9*AR$7+AS9*AS$7+AT9*AT$7+AU9*AU$7)*12</f>
        <v>116268</v>
      </c>
      <c r="AW9" s="50">
        <v>0</v>
      </c>
      <c r="AX9" s="50">
        <v>3</v>
      </c>
      <c r="AY9" s="50">
        <v>0</v>
      </c>
      <c r="AZ9" s="50">
        <v>0</v>
      </c>
      <c r="BA9" s="50">
        <v>4</v>
      </c>
      <c r="BB9" s="50">
        <v>4</v>
      </c>
      <c r="BC9" s="50">
        <v>0</v>
      </c>
      <c r="BD9" s="50">
        <v>0</v>
      </c>
      <c r="BE9" s="83">
        <f t="shared" ref="BE9:BE25" si="14">(AW9*AW$7+AX9*AX$7+AY9*AY$7+AZ9*AZ$7+BA9*BA$7+BB9*BB$7+BC9*BC$7+BD9*BD$7)*12</f>
        <v>894396</v>
      </c>
      <c r="BF9" s="50">
        <v>0</v>
      </c>
      <c r="BG9" s="50">
        <v>17</v>
      </c>
      <c r="BH9" s="50">
        <v>0</v>
      </c>
      <c r="BI9" s="50">
        <v>0</v>
      </c>
      <c r="BJ9" s="50">
        <v>29</v>
      </c>
      <c r="BK9" s="50">
        <v>30</v>
      </c>
      <c r="BL9" s="50">
        <v>0</v>
      </c>
      <c r="BM9" s="50">
        <v>0</v>
      </c>
      <c r="BN9" s="83">
        <f t="shared" ref="BN9:BN25" si="15">(BF9*BF$7+BG9*BG$7+BH9*BH$7+BI9*BI$7+BJ9*BJ$7+BK9*BK$7+BL9*BL$7+BM9*BM$7)*12</f>
        <v>5022012</v>
      </c>
      <c r="BO9" s="50">
        <v>0</v>
      </c>
      <c r="BP9" s="50">
        <v>1</v>
      </c>
      <c r="BQ9" s="50">
        <v>0</v>
      </c>
      <c r="BR9" s="50">
        <v>0</v>
      </c>
      <c r="BS9" s="50">
        <v>0</v>
      </c>
      <c r="BT9" s="50">
        <v>0</v>
      </c>
      <c r="BU9" s="50">
        <v>0</v>
      </c>
      <c r="BV9" s="50">
        <v>0</v>
      </c>
      <c r="BW9" s="83">
        <f t="shared" ref="BW9:BW25" si="16">(BO9*BO$7+BP9*BP$7+BQ9*BQ$7+BR9*BR$7+BS9*BS$7+BT9*BT$7+BU9*BU$7+BV9*BV$7)*12</f>
        <v>76884</v>
      </c>
      <c r="BX9" s="50">
        <v>0</v>
      </c>
      <c r="BY9" s="50">
        <v>0</v>
      </c>
      <c r="BZ9" s="50">
        <v>0</v>
      </c>
      <c r="CA9" s="50">
        <v>0</v>
      </c>
      <c r="CB9" s="50">
        <v>0</v>
      </c>
      <c r="CC9" s="50">
        <v>0</v>
      </c>
      <c r="CD9" s="50">
        <v>0</v>
      </c>
      <c r="CE9" s="50">
        <v>0</v>
      </c>
      <c r="CF9" s="83">
        <f t="shared" ref="CF9:CF25" si="17">(BX9*BX$7+BY9*BY$7+BZ9*BZ$7+CA9*CA$7+CB9*CB$7+CC9*CC$7+CD9*CD$7+CE9*CE$7)*12</f>
        <v>0</v>
      </c>
      <c r="CG9" s="50">
        <v>0</v>
      </c>
      <c r="CH9" s="50">
        <v>0</v>
      </c>
      <c r="CI9" s="50">
        <v>0</v>
      </c>
      <c r="CJ9" s="50">
        <v>0</v>
      </c>
      <c r="CK9" s="50">
        <v>0</v>
      </c>
      <c r="CL9" s="50">
        <v>0</v>
      </c>
      <c r="CM9" s="50">
        <v>0</v>
      </c>
      <c r="CN9" s="50">
        <v>0</v>
      </c>
      <c r="CO9" s="83">
        <f t="shared" ref="CO9:CO25" si="18">(CG9*CG$7+CH9*CH$7+CI9*CI$7+CJ9*CJ$7+CK9*CK$7+CL9*CL$7+CM9*CM$7+CN9*CN$7)*12</f>
        <v>0</v>
      </c>
      <c r="CP9" s="50">
        <v>0</v>
      </c>
      <c r="CQ9" s="50">
        <v>0</v>
      </c>
      <c r="CR9" s="50">
        <v>0</v>
      </c>
      <c r="CS9" s="50">
        <v>0</v>
      </c>
      <c r="CT9" s="50">
        <v>0</v>
      </c>
      <c r="CU9" s="50">
        <v>0</v>
      </c>
      <c r="CV9" s="50">
        <v>0</v>
      </c>
      <c r="CW9" s="50">
        <v>0</v>
      </c>
      <c r="CX9" s="83">
        <f t="shared" ref="CX9:CX25" si="19">(CP9*CP$7+CQ9*CQ$7+CR9*CR$7+CS9*CS$7+CT9*CT$7+CU9*CU$7+CV9*CV$7+CW9*CW$7)*12</f>
        <v>0</v>
      </c>
      <c r="CY9" s="50">
        <v>0</v>
      </c>
      <c r="CZ9" s="50">
        <v>0</v>
      </c>
      <c r="DA9" s="50">
        <v>0</v>
      </c>
      <c r="DB9" s="50">
        <v>0</v>
      </c>
      <c r="DC9" s="50">
        <v>0</v>
      </c>
      <c r="DD9" s="50">
        <v>0</v>
      </c>
      <c r="DE9" s="50">
        <v>0</v>
      </c>
      <c r="DF9" s="50">
        <v>0</v>
      </c>
      <c r="DG9" s="83">
        <f t="shared" ref="DG9:DG25" si="20">(CY9*CY$7+CZ9*CZ$7+DA9*DA$7+DB9*DB$7+DC9*DC$7+DD9*DD$7+DE9*DE$7+DF9*DF$7)*12</f>
        <v>0</v>
      </c>
      <c r="DH9" s="50">
        <v>0</v>
      </c>
      <c r="DI9" s="50">
        <v>0</v>
      </c>
      <c r="DJ9" s="50">
        <v>0</v>
      </c>
      <c r="DK9" s="50">
        <v>0</v>
      </c>
      <c r="DL9" s="50">
        <v>0</v>
      </c>
      <c r="DM9" s="50">
        <v>0</v>
      </c>
      <c r="DN9" s="50">
        <v>0</v>
      </c>
      <c r="DO9" s="50">
        <v>0</v>
      </c>
      <c r="DP9" s="83">
        <f t="shared" ref="DP9:DP25" si="21">(DH9*DH$7+DI9*DI$7+DJ9*DJ$7+DK9*DK$7+DL9*DL$7+DM9*DM$7+DN9*DN$7+DO9*DO$7)*12</f>
        <v>0</v>
      </c>
      <c r="DQ9" s="50">
        <v>0</v>
      </c>
      <c r="DR9" s="50">
        <v>0</v>
      </c>
      <c r="DS9" s="50">
        <v>0</v>
      </c>
      <c r="DT9" s="50">
        <v>0</v>
      </c>
      <c r="DU9" s="50">
        <v>0</v>
      </c>
      <c r="DV9" s="50">
        <v>0</v>
      </c>
      <c r="DW9" s="50">
        <v>0</v>
      </c>
      <c r="DX9" s="50">
        <v>0</v>
      </c>
      <c r="DY9" s="83">
        <f t="shared" ref="DY9:DY25" si="22">(DQ9*DQ$7+DR9*DR$7+DS9*DS$7+DT9*DT$7+DU9*DU$7+DV9*DV$7+DW9*DW$7+DX9*DX$7)*12</f>
        <v>0</v>
      </c>
      <c r="DZ9" s="50">
        <v>0</v>
      </c>
      <c r="EA9" s="50">
        <v>0</v>
      </c>
      <c r="EB9" s="50">
        <v>0</v>
      </c>
      <c r="EC9" s="50">
        <v>0</v>
      </c>
      <c r="ED9" s="50">
        <v>0</v>
      </c>
      <c r="EE9" s="50">
        <v>0</v>
      </c>
      <c r="EF9" s="50">
        <v>0</v>
      </c>
      <c r="EG9" s="50">
        <v>0</v>
      </c>
      <c r="EH9" s="83">
        <f t="shared" ref="EH9:EH25" si="23">(DZ9*DZ$7+EA9*EA$7+EB9*EB$7+EC9*EC$7+ED9*ED$7+EE9*EE$7+EF9*EF$7+EG9*EG$7)*12</f>
        <v>0</v>
      </c>
      <c r="EI9" s="50">
        <v>0</v>
      </c>
      <c r="EJ9" s="50">
        <v>0</v>
      </c>
      <c r="EK9" s="50">
        <v>0</v>
      </c>
      <c r="EL9" s="50">
        <v>0</v>
      </c>
      <c r="EM9" s="50">
        <v>46</v>
      </c>
      <c r="EN9" s="50">
        <v>0</v>
      </c>
      <c r="EO9" s="50">
        <v>0</v>
      </c>
      <c r="EP9" s="50">
        <v>0</v>
      </c>
      <c r="EQ9" s="83">
        <f t="shared" ref="EQ9:EQ25" si="24">(EI9*EI$7+EJ9*EJ$7+EK9*EK$7+EL9*EL$7+EM9*EM$7+EN9*EN$7+EO9*EO$7+EP9*EP$7)*12</f>
        <v>7150056</v>
      </c>
      <c r="ER9" s="50">
        <v>0</v>
      </c>
      <c r="ES9" s="50">
        <v>0</v>
      </c>
      <c r="ET9" s="50">
        <v>0</v>
      </c>
      <c r="EU9" s="50">
        <v>0</v>
      </c>
      <c r="EV9" s="50">
        <v>0</v>
      </c>
      <c r="EW9" s="50">
        <v>0</v>
      </c>
      <c r="EX9" s="50">
        <v>0</v>
      </c>
      <c r="EY9" s="50">
        <v>0</v>
      </c>
      <c r="EZ9" s="83">
        <f t="shared" ref="EZ9:EZ25" si="25">(ER9*ER$7+ES9*ES$7+ET9*ET$7+EU9*EU$7+EV9*EV$7+EW9*EW$7+EX9*EX$7+EY9*EY$7)*12</f>
        <v>0</v>
      </c>
      <c r="FA9" s="50">
        <v>0</v>
      </c>
      <c r="FB9" s="50">
        <v>0</v>
      </c>
      <c r="FC9" s="50">
        <v>0</v>
      </c>
      <c r="FD9" s="50">
        <v>0</v>
      </c>
      <c r="FE9" s="50">
        <v>0</v>
      </c>
      <c r="FF9" s="50">
        <v>0</v>
      </c>
      <c r="FG9" s="50">
        <v>0</v>
      </c>
      <c r="FH9" s="50">
        <v>0</v>
      </c>
      <c r="FI9" s="83">
        <f t="shared" ref="FI9:FI25" si="26">(FA9*FA$7+FB9*FB$7+FC9*FC$7+FD9*FD$7+FE9*FE$7+FF9*FF$7+FG9*FG$7+FH9*FH$7)*12</f>
        <v>0</v>
      </c>
      <c r="FJ9" s="50">
        <v>0</v>
      </c>
      <c r="FK9" s="50">
        <v>0</v>
      </c>
      <c r="FL9" s="50">
        <v>0</v>
      </c>
      <c r="FM9" s="50">
        <v>0</v>
      </c>
      <c r="FN9" s="50">
        <v>0</v>
      </c>
      <c r="FO9" s="50">
        <v>0</v>
      </c>
      <c r="FP9" s="50">
        <v>0</v>
      </c>
      <c r="FQ9" s="50">
        <v>0</v>
      </c>
      <c r="FR9" s="83">
        <f t="shared" ref="FR9:FR25" si="27">(FJ9*FJ$7+FK9*FK$7+FL9*FL$7+FM9*FM$7+FN9*FN$7+FO9*FO$7+FP9*FP$7+FQ9*FQ$7)*12</f>
        <v>0</v>
      </c>
      <c r="FS9" s="50">
        <v>0</v>
      </c>
      <c r="FT9" s="50">
        <v>0</v>
      </c>
      <c r="FU9" s="50">
        <v>0</v>
      </c>
      <c r="FV9" s="50">
        <v>0</v>
      </c>
      <c r="FW9" s="50">
        <v>0</v>
      </c>
      <c r="FX9" s="50">
        <v>0</v>
      </c>
      <c r="FY9" s="50">
        <v>0</v>
      </c>
      <c r="FZ9" s="50">
        <v>0</v>
      </c>
      <c r="GA9" s="83">
        <f t="shared" ref="GA9:GA25" si="28">(FS9*FS$7+FT9*FT$7+FU9*FU$7+FV9*FV$7+FW9*FW$7+FX9*FX$7+FY9*FY$7+FZ9*FZ$7)*12</f>
        <v>0</v>
      </c>
      <c r="GB9" s="50">
        <v>0</v>
      </c>
      <c r="GC9" s="50">
        <v>0</v>
      </c>
      <c r="GD9" s="50">
        <v>0</v>
      </c>
      <c r="GE9" s="50">
        <v>0</v>
      </c>
      <c r="GF9" s="50">
        <v>0</v>
      </c>
      <c r="GG9" s="50">
        <v>0</v>
      </c>
      <c r="GH9" s="50">
        <v>0</v>
      </c>
      <c r="GI9" s="50">
        <v>0</v>
      </c>
      <c r="GJ9" s="83">
        <f t="shared" ref="GJ9:GJ25" si="29">(GB9*GB$7+GC9*GC$7+GD9*GD$7+GE9*GE$7+GF9*GF$7+GG9*GG$7+GH9*GH$7+GI9*GI$7)*12</f>
        <v>0</v>
      </c>
      <c r="GK9" s="50">
        <v>0</v>
      </c>
      <c r="GL9" s="50">
        <v>0</v>
      </c>
      <c r="GM9" s="50">
        <v>0</v>
      </c>
      <c r="GN9" s="50">
        <v>0</v>
      </c>
      <c r="GO9" s="50">
        <v>0</v>
      </c>
      <c r="GP9" s="50">
        <v>0</v>
      </c>
      <c r="GQ9" s="50">
        <v>0</v>
      </c>
      <c r="GR9" s="50">
        <v>0</v>
      </c>
      <c r="GS9" s="83">
        <f t="shared" ref="GS9:GS25" si="30">(GK9*GK$7+GL9*GL$7+GM9*GM$7+GN9*GN$7+GO9*GO$7+GP9*GP$7+GQ9*GQ$7+GR9*GR$7)*12</f>
        <v>0</v>
      </c>
      <c r="GT9" s="50">
        <v>0</v>
      </c>
      <c r="GU9" s="50">
        <v>0</v>
      </c>
      <c r="GV9" s="50">
        <v>0</v>
      </c>
      <c r="GW9" s="50">
        <v>0</v>
      </c>
      <c r="GX9" s="50">
        <v>0</v>
      </c>
      <c r="GY9" s="50">
        <v>0</v>
      </c>
      <c r="GZ9" s="50">
        <v>0</v>
      </c>
      <c r="HA9" s="50">
        <v>0</v>
      </c>
      <c r="HB9" s="83">
        <f t="shared" ref="HB9:HB25" si="31">(GT9*GT$7+GU9*GU$7+GV9*GV$7+GW9*GW$7+GX9*GX$7+GY9*GY$7+GZ9*GZ$7+HA9*HA$7)*12</f>
        <v>0</v>
      </c>
      <c r="HC9" s="84"/>
      <c r="HD9" s="84"/>
      <c r="HE9" s="90"/>
      <c r="HF9" s="91"/>
      <c r="HG9" s="91"/>
      <c r="HH9" s="92"/>
      <c r="HI9" s="93"/>
      <c r="HJ9" s="94"/>
    </row>
    <row r="10" spans="1:256" s="95" customFormat="1" x14ac:dyDescent="0.25">
      <c r="A10" s="88">
        <v>3</v>
      </c>
      <c r="B10" s="89" t="s">
        <v>133</v>
      </c>
      <c r="C10" s="83">
        <f t="shared" si="1"/>
        <v>311</v>
      </c>
      <c r="D10" s="83">
        <f t="shared" si="2"/>
        <v>8</v>
      </c>
      <c r="E10" s="83">
        <f t="shared" si="3"/>
        <v>67</v>
      </c>
      <c r="F10" s="83">
        <f t="shared" si="4"/>
        <v>0</v>
      </c>
      <c r="G10" s="83">
        <f t="shared" si="5"/>
        <v>0</v>
      </c>
      <c r="H10" s="83">
        <f t="shared" si="6"/>
        <v>84</v>
      </c>
      <c r="I10" s="83">
        <f t="shared" si="7"/>
        <v>152</v>
      </c>
      <c r="J10" s="83">
        <f t="shared" si="8"/>
        <v>0</v>
      </c>
      <c r="K10" s="83">
        <f t="shared" si="9"/>
        <v>0</v>
      </c>
      <c r="L10" s="83">
        <f t="shared" si="9"/>
        <v>25683036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2</v>
      </c>
      <c r="S10" s="50">
        <v>0</v>
      </c>
      <c r="T10" s="50">
        <v>0</v>
      </c>
      <c r="U10" s="83">
        <f t="shared" si="10"/>
        <v>159696</v>
      </c>
      <c r="V10" s="50">
        <v>0</v>
      </c>
      <c r="W10" s="50">
        <v>0</v>
      </c>
      <c r="X10" s="50">
        <v>0</v>
      </c>
      <c r="Y10" s="50">
        <v>0</v>
      </c>
      <c r="Z10" s="50">
        <v>0</v>
      </c>
      <c r="AA10" s="50">
        <v>0</v>
      </c>
      <c r="AB10" s="50">
        <v>0</v>
      </c>
      <c r="AC10" s="50">
        <v>0</v>
      </c>
      <c r="AD10" s="83">
        <f t="shared" si="11"/>
        <v>0</v>
      </c>
      <c r="AE10" s="50">
        <v>0</v>
      </c>
      <c r="AF10" s="50">
        <v>0</v>
      </c>
      <c r="AG10" s="50">
        <v>0</v>
      </c>
      <c r="AH10" s="50">
        <v>0</v>
      </c>
      <c r="AI10" s="50">
        <v>0</v>
      </c>
      <c r="AJ10" s="50">
        <v>1</v>
      </c>
      <c r="AK10" s="50">
        <v>0</v>
      </c>
      <c r="AL10" s="50">
        <v>0</v>
      </c>
      <c r="AM10" s="83">
        <f t="shared" si="12"/>
        <v>99252</v>
      </c>
      <c r="AN10" s="50">
        <v>0</v>
      </c>
      <c r="AO10" s="50">
        <v>0</v>
      </c>
      <c r="AP10" s="50">
        <v>0</v>
      </c>
      <c r="AQ10" s="50">
        <v>0</v>
      </c>
      <c r="AR10" s="50">
        <v>0</v>
      </c>
      <c r="AS10" s="50">
        <v>0</v>
      </c>
      <c r="AT10" s="50">
        <v>0</v>
      </c>
      <c r="AU10" s="50">
        <v>0</v>
      </c>
      <c r="AV10" s="83">
        <f t="shared" si="13"/>
        <v>0</v>
      </c>
      <c r="AW10" s="50">
        <v>0</v>
      </c>
      <c r="AX10" s="50">
        <v>0</v>
      </c>
      <c r="AY10" s="50">
        <v>0</v>
      </c>
      <c r="AZ10" s="50">
        <v>0</v>
      </c>
      <c r="BA10" s="50">
        <v>0</v>
      </c>
      <c r="BB10" s="50">
        <v>0</v>
      </c>
      <c r="BC10" s="50">
        <v>0</v>
      </c>
      <c r="BD10" s="50">
        <v>0</v>
      </c>
      <c r="BE10" s="83">
        <f t="shared" si="14"/>
        <v>0</v>
      </c>
      <c r="BF10" s="50">
        <v>5</v>
      </c>
      <c r="BG10" s="50">
        <v>49</v>
      </c>
      <c r="BH10" s="50">
        <v>0</v>
      </c>
      <c r="BI10" s="50">
        <v>0</v>
      </c>
      <c r="BJ10" s="50">
        <v>79</v>
      </c>
      <c r="BK10" s="50">
        <v>132</v>
      </c>
      <c r="BL10" s="50">
        <v>0</v>
      </c>
      <c r="BM10" s="50">
        <v>0</v>
      </c>
      <c r="BN10" s="83">
        <f t="shared" si="15"/>
        <v>18054708</v>
      </c>
      <c r="BO10" s="50">
        <v>0</v>
      </c>
      <c r="BP10" s="50">
        <v>0</v>
      </c>
      <c r="BQ10" s="50">
        <v>0</v>
      </c>
      <c r="BR10" s="50">
        <v>0</v>
      </c>
      <c r="BS10" s="50">
        <v>0</v>
      </c>
      <c r="BT10" s="50">
        <v>0</v>
      </c>
      <c r="BU10" s="50">
        <v>0</v>
      </c>
      <c r="BV10" s="50">
        <v>0</v>
      </c>
      <c r="BW10" s="83">
        <f t="shared" si="16"/>
        <v>0</v>
      </c>
      <c r="BX10" s="50">
        <v>0</v>
      </c>
      <c r="BY10" s="50">
        <v>0</v>
      </c>
      <c r="BZ10" s="50">
        <v>0</v>
      </c>
      <c r="CA10" s="50">
        <v>0</v>
      </c>
      <c r="CB10" s="50">
        <v>0</v>
      </c>
      <c r="CC10" s="50">
        <v>0</v>
      </c>
      <c r="CD10" s="50">
        <v>0</v>
      </c>
      <c r="CE10" s="50">
        <v>0</v>
      </c>
      <c r="CF10" s="83">
        <f t="shared" si="17"/>
        <v>0</v>
      </c>
      <c r="CG10" s="50">
        <v>0</v>
      </c>
      <c r="CH10" s="50">
        <v>0</v>
      </c>
      <c r="CI10" s="50">
        <v>0</v>
      </c>
      <c r="CJ10" s="50">
        <v>0</v>
      </c>
      <c r="CK10" s="50">
        <v>0</v>
      </c>
      <c r="CL10" s="50">
        <v>0</v>
      </c>
      <c r="CM10" s="50">
        <v>0</v>
      </c>
      <c r="CN10" s="50">
        <v>0</v>
      </c>
      <c r="CO10" s="83">
        <f t="shared" si="18"/>
        <v>0</v>
      </c>
      <c r="CP10" s="50">
        <v>0</v>
      </c>
      <c r="CQ10" s="50">
        <v>0</v>
      </c>
      <c r="CR10" s="50">
        <v>0</v>
      </c>
      <c r="CS10" s="50">
        <v>0</v>
      </c>
      <c r="CT10" s="50">
        <v>0</v>
      </c>
      <c r="CU10" s="50">
        <v>0</v>
      </c>
      <c r="CV10" s="50">
        <v>0</v>
      </c>
      <c r="CW10" s="50">
        <v>0</v>
      </c>
      <c r="CX10" s="83">
        <f t="shared" si="19"/>
        <v>0</v>
      </c>
      <c r="CY10" s="50">
        <v>0</v>
      </c>
      <c r="CZ10" s="50">
        <v>0</v>
      </c>
      <c r="DA10" s="50">
        <v>0</v>
      </c>
      <c r="DB10" s="50">
        <v>0</v>
      </c>
      <c r="DC10" s="50">
        <v>0</v>
      </c>
      <c r="DD10" s="50">
        <v>0</v>
      </c>
      <c r="DE10" s="50">
        <v>0</v>
      </c>
      <c r="DF10" s="50">
        <v>0</v>
      </c>
      <c r="DG10" s="83">
        <f t="shared" si="20"/>
        <v>0</v>
      </c>
      <c r="DH10" s="50">
        <v>0</v>
      </c>
      <c r="DI10" s="50">
        <v>0</v>
      </c>
      <c r="DJ10" s="50">
        <v>0</v>
      </c>
      <c r="DK10" s="50">
        <v>0</v>
      </c>
      <c r="DL10" s="50">
        <v>0</v>
      </c>
      <c r="DM10" s="50">
        <v>0</v>
      </c>
      <c r="DN10" s="50">
        <v>0</v>
      </c>
      <c r="DO10" s="50">
        <v>0</v>
      </c>
      <c r="DP10" s="83">
        <f t="shared" si="21"/>
        <v>0</v>
      </c>
      <c r="DQ10" s="50">
        <v>0</v>
      </c>
      <c r="DR10" s="50">
        <v>0</v>
      </c>
      <c r="DS10" s="50">
        <v>0</v>
      </c>
      <c r="DT10" s="50">
        <v>0</v>
      </c>
      <c r="DU10" s="50">
        <v>0</v>
      </c>
      <c r="DV10" s="50">
        <v>0</v>
      </c>
      <c r="DW10" s="50">
        <v>0</v>
      </c>
      <c r="DX10" s="50">
        <v>0</v>
      </c>
      <c r="DY10" s="83">
        <f t="shared" si="22"/>
        <v>0</v>
      </c>
      <c r="DZ10" s="50">
        <v>0</v>
      </c>
      <c r="EA10" s="50">
        <v>0</v>
      </c>
      <c r="EB10" s="50">
        <v>0</v>
      </c>
      <c r="EC10" s="50">
        <v>0</v>
      </c>
      <c r="ED10" s="50">
        <v>0</v>
      </c>
      <c r="EE10" s="50">
        <v>0</v>
      </c>
      <c r="EF10" s="50">
        <v>0</v>
      </c>
      <c r="EG10" s="50">
        <v>0</v>
      </c>
      <c r="EH10" s="83">
        <f t="shared" si="23"/>
        <v>0</v>
      </c>
      <c r="EI10" s="50">
        <v>0</v>
      </c>
      <c r="EJ10" s="50">
        <v>0</v>
      </c>
      <c r="EK10" s="50">
        <v>0</v>
      </c>
      <c r="EL10" s="50">
        <v>0</v>
      </c>
      <c r="EM10" s="50">
        <v>1</v>
      </c>
      <c r="EN10" s="50">
        <v>0</v>
      </c>
      <c r="EO10" s="50">
        <v>0</v>
      </c>
      <c r="EP10" s="50">
        <v>0</v>
      </c>
      <c r="EQ10" s="83">
        <f t="shared" si="24"/>
        <v>155436</v>
      </c>
      <c r="ER10" s="50">
        <v>0</v>
      </c>
      <c r="ES10" s="50">
        <v>0</v>
      </c>
      <c r="ET10" s="50">
        <v>0</v>
      </c>
      <c r="EU10" s="50">
        <v>0</v>
      </c>
      <c r="EV10" s="50">
        <v>0</v>
      </c>
      <c r="EW10" s="50">
        <v>0</v>
      </c>
      <c r="EX10" s="50">
        <v>0</v>
      </c>
      <c r="EY10" s="50">
        <v>0</v>
      </c>
      <c r="EZ10" s="83">
        <f t="shared" si="25"/>
        <v>0</v>
      </c>
      <c r="FA10" s="50">
        <v>0</v>
      </c>
      <c r="FB10" s="50">
        <v>0</v>
      </c>
      <c r="FC10" s="50">
        <v>0</v>
      </c>
      <c r="FD10" s="50">
        <v>0</v>
      </c>
      <c r="FE10" s="50">
        <v>0</v>
      </c>
      <c r="FF10" s="50">
        <v>0</v>
      </c>
      <c r="FG10" s="50">
        <v>0</v>
      </c>
      <c r="FH10" s="50">
        <v>0</v>
      </c>
      <c r="FI10" s="83">
        <f t="shared" si="26"/>
        <v>0</v>
      </c>
      <c r="FJ10" s="50">
        <v>0</v>
      </c>
      <c r="FK10" s="50">
        <v>0</v>
      </c>
      <c r="FL10" s="50">
        <v>0</v>
      </c>
      <c r="FM10" s="50">
        <v>0</v>
      </c>
      <c r="FN10" s="50">
        <v>0</v>
      </c>
      <c r="FO10" s="50">
        <v>0</v>
      </c>
      <c r="FP10" s="50">
        <v>0</v>
      </c>
      <c r="FQ10" s="50">
        <v>0</v>
      </c>
      <c r="FR10" s="83">
        <f t="shared" si="27"/>
        <v>0</v>
      </c>
      <c r="FS10" s="50">
        <v>0</v>
      </c>
      <c r="FT10" s="50">
        <v>0</v>
      </c>
      <c r="FU10" s="50">
        <v>0</v>
      </c>
      <c r="FV10" s="50">
        <v>0</v>
      </c>
      <c r="FW10" s="50">
        <v>0</v>
      </c>
      <c r="FX10" s="50">
        <v>0</v>
      </c>
      <c r="FY10" s="50">
        <v>0</v>
      </c>
      <c r="FZ10" s="50">
        <v>0</v>
      </c>
      <c r="GA10" s="83">
        <f t="shared" si="28"/>
        <v>0</v>
      </c>
      <c r="GB10" s="50">
        <v>3</v>
      </c>
      <c r="GC10" s="50">
        <v>18</v>
      </c>
      <c r="GD10" s="50">
        <v>0</v>
      </c>
      <c r="GE10" s="50">
        <v>0</v>
      </c>
      <c r="GF10" s="50">
        <v>4</v>
      </c>
      <c r="GG10" s="50">
        <v>17</v>
      </c>
      <c r="GH10" s="50">
        <v>0</v>
      </c>
      <c r="GI10" s="50">
        <v>0</v>
      </c>
      <c r="GJ10" s="83">
        <f t="shared" si="29"/>
        <v>7213944</v>
      </c>
      <c r="GK10" s="50">
        <v>0</v>
      </c>
      <c r="GL10" s="50">
        <v>0</v>
      </c>
      <c r="GM10" s="50">
        <v>0</v>
      </c>
      <c r="GN10" s="50">
        <v>0</v>
      </c>
      <c r="GO10" s="50">
        <v>0</v>
      </c>
      <c r="GP10" s="50">
        <v>0</v>
      </c>
      <c r="GQ10" s="50">
        <v>0</v>
      </c>
      <c r="GR10" s="50">
        <v>0</v>
      </c>
      <c r="GS10" s="83">
        <f t="shared" si="30"/>
        <v>0</v>
      </c>
      <c r="GT10" s="50">
        <v>0</v>
      </c>
      <c r="GU10" s="50">
        <v>0</v>
      </c>
      <c r="GV10" s="50">
        <v>0</v>
      </c>
      <c r="GW10" s="50">
        <v>0</v>
      </c>
      <c r="GX10" s="50">
        <v>0</v>
      </c>
      <c r="GY10" s="50">
        <v>0</v>
      </c>
      <c r="GZ10" s="50">
        <v>0</v>
      </c>
      <c r="HA10" s="50">
        <v>0</v>
      </c>
      <c r="HB10" s="83">
        <f t="shared" si="31"/>
        <v>0</v>
      </c>
      <c r="HC10" s="84"/>
      <c r="HD10" s="84"/>
      <c r="HE10" s="90"/>
      <c r="HF10" s="91"/>
      <c r="HG10" s="91"/>
      <c r="HH10" s="92"/>
      <c r="HI10" s="93"/>
      <c r="HJ10" s="94"/>
    </row>
    <row r="11" spans="1:256" s="95" customFormat="1" x14ac:dyDescent="0.25">
      <c r="A11" s="88">
        <v>4</v>
      </c>
      <c r="B11" s="89" t="s">
        <v>134</v>
      </c>
      <c r="C11" s="83">
        <f t="shared" si="1"/>
        <v>191</v>
      </c>
      <c r="D11" s="83">
        <f t="shared" si="2"/>
        <v>3</v>
      </c>
      <c r="E11" s="83">
        <f t="shared" si="3"/>
        <v>21</v>
      </c>
      <c r="F11" s="83">
        <f t="shared" si="4"/>
        <v>0</v>
      </c>
      <c r="G11" s="83">
        <f t="shared" si="5"/>
        <v>0</v>
      </c>
      <c r="H11" s="83">
        <f t="shared" si="6"/>
        <v>109</v>
      </c>
      <c r="I11" s="83">
        <f t="shared" si="7"/>
        <v>58</v>
      </c>
      <c r="J11" s="83">
        <f t="shared" si="8"/>
        <v>0</v>
      </c>
      <c r="K11" s="83">
        <f t="shared" si="9"/>
        <v>0</v>
      </c>
      <c r="L11" s="83">
        <f t="shared" si="9"/>
        <v>19085736</v>
      </c>
      <c r="M11" s="50">
        <v>1</v>
      </c>
      <c r="N11" s="50">
        <v>0</v>
      </c>
      <c r="O11" s="50">
        <v>0</v>
      </c>
      <c r="P11" s="50">
        <v>0</v>
      </c>
      <c r="Q11" s="50">
        <v>1</v>
      </c>
      <c r="R11" s="50">
        <v>2</v>
      </c>
      <c r="S11" s="50">
        <v>0</v>
      </c>
      <c r="T11" s="50">
        <v>0</v>
      </c>
      <c r="U11" s="83">
        <f t="shared" si="10"/>
        <v>252384</v>
      </c>
      <c r="V11" s="50">
        <v>0</v>
      </c>
      <c r="W11" s="50">
        <v>0</v>
      </c>
      <c r="X11" s="50">
        <v>0</v>
      </c>
      <c r="Y11" s="50">
        <v>0</v>
      </c>
      <c r="Z11" s="50">
        <v>0</v>
      </c>
      <c r="AA11" s="50">
        <v>0</v>
      </c>
      <c r="AB11" s="50">
        <v>0</v>
      </c>
      <c r="AC11" s="50">
        <v>0</v>
      </c>
      <c r="AD11" s="83">
        <f t="shared" si="11"/>
        <v>0</v>
      </c>
      <c r="AE11" s="50">
        <v>0</v>
      </c>
      <c r="AF11" s="50">
        <v>1</v>
      </c>
      <c r="AG11" s="50">
        <v>0</v>
      </c>
      <c r="AH11" s="50">
        <v>0</v>
      </c>
      <c r="AI11" s="50">
        <v>0</v>
      </c>
      <c r="AJ11" s="50">
        <v>1</v>
      </c>
      <c r="AK11" s="50">
        <v>0</v>
      </c>
      <c r="AL11" s="50">
        <v>0</v>
      </c>
      <c r="AM11" s="83">
        <f t="shared" si="12"/>
        <v>176448</v>
      </c>
      <c r="AN11" s="50">
        <v>1</v>
      </c>
      <c r="AO11" s="50">
        <v>0</v>
      </c>
      <c r="AP11" s="50">
        <v>0</v>
      </c>
      <c r="AQ11" s="50">
        <v>0</v>
      </c>
      <c r="AR11" s="50">
        <v>25</v>
      </c>
      <c r="AS11" s="50">
        <v>1</v>
      </c>
      <c r="AT11" s="50">
        <v>0</v>
      </c>
      <c r="AU11" s="50">
        <v>0</v>
      </c>
      <c r="AV11" s="83">
        <f t="shared" si="13"/>
        <v>1472568</v>
      </c>
      <c r="AW11" s="50">
        <v>1</v>
      </c>
      <c r="AX11" s="50">
        <v>2</v>
      </c>
      <c r="AY11" s="50">
        <v>0</v>
      </c>
      <c r="AZ11" s="50">
        <v>0</v>
      </c>
      <c r="BA11" s="50">
        <v>0</v>
      </c>
      <c r="BB11" s="50">
        <v>3</v>
      </c>
      <c r="BC11" s="50">
        <v>0</v>
      </c>
      <c r="BD11" s="50">
        <v>0</v>
      </c>
      <c r="BE11" s="83">
        <f t="shared" si="14"/>
        <v>498036</v>
      </c>
      <c r="BF11" s="50">
        <v>0</v>
      </c>
      <c r="BG11" s="50">
        <v>11</v>
      </c>
      <c r="BH11" s="50">
        <v>0</v>
      </c>
      <c r="BI11" s="50">
        <v>0</v>
      </c>
      <c r="BJ11" s="50">
        <v>56</v>
      </c>
      <c r="BK11" s="50">
        <v>42</v>
      </c>
      <c r="BL11" s="50">
        <v>0</v>
      </c>
      <c r="BM11" s="50">
        <v>0</v>
      </c>
      <c r="BN11" s="83">
        <f t="shared" si="15"/>
        <v>7070124</v>
      </c>
      <c r="BO11" s="50">
        <v>0</v>
      </c>
      <c r="BP11" s="50">
        <v>0</v>
      </c>
      <c r="BQ11" s="50">
        <v>0</v>
      </c>
      <c r="BR11" s="50">
        <v>0</v>
      </c>
      <c r="BS11" s="50">
        <v>0</v>
      </c>
      <c r="BT11" s="50">
        <v>0</v>
      </c>
      <c r="BU11" s="50">
        <v>0</v>
      </c>
      <c r="BV11" s="50">
        <v>0</v>
      </c>
      <c r="BW11" s="83">
        <f t="shared" si="16"/>
        <v>0</v>
      </c>
      <c r="BX11" s="50">
        <v>0</v>
      </c>
      <c r="BY11" s="50">
        <v>0</v>
      </c>
      <c r="BZ11" s="50">
        <v>0</v>
      </c>
      <c r="CA11" s="50">
        <v>0</v>
      </c>
      <c r="CB11" s="50">
        <v>0</v>
      </c>
      <c r="CC11" s="50">
        <v>0</v>
      </c>
      <c r="CD11" s="50">
        <v>0</v>
      </c>
      <c r="CE11" s="50">
        <v>0</v>
      </c>
      <c r="CF11" s="83">
        <f t="shared" si="17"/>
        <v>0</v>
      </c>
      <c r="CG11" s="50">
        <v>0</v>
      </c>
      <c r="CH11" s="50">
        <v>0</v>
      </c>
      <c r="CI11" s="50">
        <v>0</v>
      </c>
      <c r="CJ11" s="50">
        <v>0</v>
      </c>
      <c r="CK11" s="50">
        <v>0</v>
      </c>
      <c r="CL11" s="50">
        <v>0</v>
      </c>
      <c r="CM11" s="50">
        <v>0</v>
      </c>
      <c r="CN11" s="50">
        <v>0</v>
      </c>
      <c r="CO11" s="83">
        <f t="shared" si="18"/>
        <v>0</v>
      </c>
      <c r="CP11" s="50">
        <v>0</v>
      </c>
      <c r="CQ11" s="50">
        <v>0</v>
      </c>
      <c r="CR11" s="50">
        <v>0</v>
      </c>
      <c r="CS11" s="50">
        <v>0</v>
      </c>
      <c r="CT11" s="50">
        <v>0</v>
      </c>
      <c r="CU11" s="50">
        <v>0</v>
      </c>
      <c r="CV11" s="50">
        <v>0</v>
      </c>
      <c r="CW11" s="50">
        <v>0</v>
      </c>
      <c r="CX11" s="83">
        <f t="shared" si="19"/>
        <v>0</v>
      </c>
      <c r="CY11" s="50">
        <v>0</v>
      </c>
      <c r="CZ11" s="50">
        <v>0</v>
      </c>
      <c r="DA11" s="50">
        <v>0</v>
      </c>
      <c r="DB11" s="50">
        <v>0</v>
      </c>
      <c r="DC11" s="50">
        <v>0</v>
      </c>
      <c r="DD11" s="50">
        <v>0</v>
      </c>
      <c r="DE11" s="50">
        <v>0</v>
      </c>
      <c r="DF11" s="50">
        <v>0</v>
      </c>
      <c r="DG11" s="83">
        <f t="shared" si="20"/>
        <v>0</v>
      </c>
      <c r="DH11" s="50">
        <v>0</v>
      </c>
      <c r="DI11" s="50">
        <v>0</v>
      </c>
      <c r="DJ11" s="50">
        <v>0</v>
      </c>
      <c r="DK11" s="50">
        <v>0</v>
      </c>
      <c r="DL11" s="50">
        <v>0</v>
      </c>
      <c r="DM11" s="50">
        <v>0</v>
      </c>
      <c r="DN11" s="50">
        <v>0</v>
      </c>
      <c r="DO11" s="50">
        <v>0</v>
      </c>
      <c r="DP11" s="83">
        <f t="shared" si="21"/>
        <v>0</v>
      </c>
      <c r="DQ11" s="50">
        <v>0</v>
      </c>
      <c r="DR11" s="50">
        <v>0</v>
      </c>
      <c r="DS11" s="50">
        <v>0</v>
      </c>
      <c r="DT11" s="50">
        <v>0</v>
      </c>
      <c r="DU11" s="50">
        <v>4</v>
      </c>
      <c r="DV11" s="50">
        <v>0</v>
      </c>
      <c r="DW11" s="50">
        <v>0</v>
      </c>
      <c r="DX11" s="50">
        <v>0</v>
      </c>
      <c r="DY11" s="83">
        <f t="shared" si="22"/>
        <v>621744</v>
      </c>
      <c r="DZ11" s="50">
        <v>0</v>
      </c>
      <c r="EA11" s="50">
        <v>0</v>
      </c>
      <c r="EB11" s="50">
        <v>0</v>
      </c>
      <c r="EC11" s="50">
        <v>0</v>
      </c>
      <c r="ED11" s="50">
        <v>1</v>
      </c>
      <c r="EE11" s="50">
        <v>2</v>
      </c>
      <c r="EF11" s="50">
        <v>0</v>
      </c>
      <c r="EG11" s="50">
        <v>0</v>
      </c>
      <c r="EH11" s="83">
        <f t="shared" si="23"/>
        <v>1343052</v>
      </c>
      <c r="EI11" s="50">
        <v>0</v>
      </c>
      <c r="EJ11" s="50">
        <v>3</v>
      </c>
      <c r="EK11" s="50">
        <v>0</v>
      </c>
      <c r="EL11" s="50">
        <v>0</v>
      </c>
      <c r="EM11" s="50">
        <v>13</v>
      </c>
      <c r="EN11" s="50">
        <v>0</v>
      </c>
      <c r="EO11" s="50">
        <v>0</v>
      </c>
      <c r="EP11" s="50">
        <v>0</v>
      </c>
      <c r="EQ11" s="83">
        <f t="shared" si="24"/>
        <v>2486148</v>
      </c>
      <c r="ER11" s="50">
        <v>0</v>
      </c>
      <c r="ES11" s="50">
        <v>0</v>
      </c>
      <c r="ET11" s="50">
        <v>0</v>
      </c>
      <c r="EU11" s="50">
        <v>0</v>
      </c>
      <c r="EV11" s="50">
        <v>0</v>
      </c>
      <c r="EW11" s="50">
        <v>0</v>
      </c>
      <c r="EX11" s="50">
        <v>0</v>
      </c>
      <c r="EY11" s="50">
        <v>0</v>
      </c>
      <c r="EZ11" s="83">
        <f t="shared" si="25"/>
        <v>0</v>
      </c>
      <c r="FA11" s="50">
        <v>0</v>
      </c>
      <c r="FB11" s="50">
        <v>0</v>
      </c>
      <c r="FC11" s="50">
        <v>0</v>
      </c>
      <c r="FD11" s="50">
        <v>0</v>
      </c>
      <c r="FE11" s="50">
        <v>0</v>
      </c>
      <c r="FF11" s="50">
        <v>0</v>
      </c>
      <c r="FG11" s="50">
        <v>0</v>
      </c>
      <c r="FH11" s="50">
        <v>0</v>
      </c>
      <c r="FI11" s="83">
        <f t="shared" si="26"/>
        <v>0</v>
      </c>
      <c r="FJ11" s="50">
        <v>0</v>
      </c>
      <c r="FK11" s="50">
        <v>0</v>
      </c>
      <c r="FL11" s="50">
        <v>0</v>
      </c>
      <c r="FM11" s="50">
        <v>0</v>
      </c>
      <c r="FN11" s="50">
        <v>0</v>
      </c>
      <c r="FO11" s="50">
        <v>0</v>
      </c>
      <c r="FP11" s="50">
        <v>0</v>
      </c>
      <c r="FQ11" s="50">
        <v>0</v>
      </c>
      <c r="FR11" s="83">
        <f t="shared" si="27"/>
        <v>0</v>
      </c>
      <c r="FS11" s="50">
        <v>0</v>
      </c>
      <c r="FT11" s="50">
        <v>0</v>
      </c>
      <c r="FU11" s="50">
        <v>0</v>
      </c>
      <c r="FV11" s="50">
        <v>0</v>
      </c>
      <c r="FW11" s="50">
        <v>0</v>
      </c>
      <c r="FX11" s="50">
        <v>0</v>
      </c>
      <c r="FY11" s="50">
        <v>0</v>
      </c>
      <c r="FZ11" s="50">
        <v>0</v>
      </c>
      <c r="GA11" s="83">
        <f t="shared" si="28"/>
        <v>0</v>
      </c>
      <c r="GB11" s="50">
        <v>0</v>
      </c>
      <c r="GC11" s="50">
        <v>0</v>
      </c>
      <c r="GD11" s="50">
        <v>0</v>
      </c>
      <c r="GE11" s="50">
        <v>0</v>
      </c>
      <c r="GF11" s="50">
        <v>5</v>
      </c>
      <c r="GG11" s="50">
        <v>7</v>
      </c>
      <c r="GH11" s="50">
        <v>0</v>
      </c>
      <c r="GI11" s="50">
        <v>0</v>
      </c>
      <c r="GJ11" s="83">
        <f t="shared" si="29"/>
        <v>2208624</v>
      </c>
      <c r="GK11" s="50">
        <v>0</v>
      </c>
      <c r="GL11" s="50">
        <v>0</v>
      </c>
      <c r="GM11" s="50">
        <v>0</v>
      </c>
      <c r="GN11" s="50">
        <v>0</v>
      </c>
      <c r="GO11" s="50">
        <v>0</v>
      </c>
      <c r="GP11" s="50">
        <v>0</v>
      </c>
      <c r="GQ11" s="50">
        <v>0</v>
      </c>
      <c r="GR11" s="50">
        <v>0</v>
      </c>
      <c r="GS11" s="83">
        <f t="shared" si="30"/>
        <v>0</v>
      </c>
      <c r="GT11" s="50">
        <v>0</v>
      </c>
      <c r="GU11" s="50">
        <v>4</v>
      </c>
      <c r="GV11" s="50">
        <v>0</v>
      </c>
      <c r="GW11" s="50">
        <v>0</v>
      </c>
      <c r="GX11" s="50">
        <v>4</v>
      </c>
      <c r="GY11" s="50">
        <v>0</v>
      </c>
      <c r="GZ11" s="50">
        <v>0</v>
      </c>
      <c r="HA11" s="50">
        <v>0</v>
      </c>
      <c r="HB11" s="83">
        <f t="shared" si="31"/>
        <v>2956608</v>
      </c>
      <c r="HC11" s="84"/>
      <c r="HD11" s="84"/>
      <c r="HE11" s="90"/>
      <c r="HF11" s="91"/>
      <c r="HG11" s="91"/>
      <c r="HH11" s="92"/>
      <c r="HI11" s="93"/>
      <c r="HJ11" s="94"/>
    </row>
    <row r="12" spans="1:256" s="95" customFormat="1" x14ac:dyDescent="0.25">
      <c r="A12" s="88">
        <v>5</v>
      </c>
      <c r="B12" s="89" t="s">
        <v>135</v>
      </c>
      <c r="C12" s="83">
        <f t="shared" si="1"/>
        <v>550</v>
      </c>
      <c r="D12" s="83">
        <f t="shared" si="2"/>
        <v>0</v>
      </c>
      <c r="E12" s="83">
        <f t="shared" si="3"/>
        <v>352</v>
      </c>
      <c r="F12" s="83">
        <f t="shared" si="4"/>
        <v>1</v>
      </c>
      <c r="G12" s="83">
        <f t="shared" si="5"/>
        <v>0</v>
      </c>
      <c r="H12" s="83">
        <f t="shared" si="6"/>
        <v>197</v>
      </c>
      <c r="I12" s="83">
        <f t="shared" si="7"/>
        <v>0</v>
      </c>
      <c r="J12" s="83">
        <f t="shared" si="8"/>
        <v>0</v>
      </c>
      <c r="K12" s="83">
        <f t="shared" si="9"/>
        <v>0</v>
      </c>
      <c r="L12" s="83">
        <f t="shared" si="9"/>
        <v>47205588</v>
      </c>
      <c r="M12" s="50">
        <v>0</v>
      </c>
      <c r="N12" s="50">
        <v>3</v>
      </c>
      <c r="O12" s="50">
        <v>0</v>
      </c>
      <c r="P12" s="50">
        <v>0</v>
      </c>
      <c r="Q12" s="50">
        <v>0</v>
      </c>
      <c r="R12" s="50">
        <v>0</v>
      </c>
      <c r="S12" s="50">
        <v>0</v>
      </c>
      <c r="T12" s="50">
        <v>0</v>
      </c>
      <c r="U12" s="83">
        <f t="shared" si="10"/>
        <v>186300</v>
      </c>
      <c r="V12" s="50">
        <v>0</v>
      </c>
      <c r="W12" s="50">
        <v>0</v>
      </c>
      <c r="X12" s="50">
        <v>0</v>
      </c>
      <c r="Y12" s="50">
        <v>0</v>
      </c>
      <c r="Z12" s="50">
        <v>0</v>
      </c>
      <c r="AA12" s="50">
        <v>0</v>
      </c>
      <c r="AB12" s="50">
        <v>0</v>
      </c>
      <c r="AC12" s="50">
        <v>0</v>
      </c>
      <c r="AD12" s="83">
        <f t="shared" si="11"/>
        <v>0</v>
      </c>
      <c r="AE12" s="50">
        <v>0</v>
      </c>
      <c r="AF12" s="50">
        <v>19</v>
      </c>
      <c r="AG12" s="50">
        <v>0</v>
      </c>
      <c r="AH12" s="50">
        <v>0</v>
      </c>
      <c r="AI12" s="50">
        <v>4</v>
      </c>
      <c r="AJ12" s="50">
        <v>0</v>
      </c>
      <c r="AK12" s="50">
        <v>0</v>
      </c>
      <c r="AL12" s="50">
        <v>0</v>
      </c>
      <c r="AM12" s="83">
        <f t="shared" si="12"/>
        <v>1741332</v>
      </c>
      <c r="AN12" s="50">
        <v>0</v>
      </c>
      <c r="AO12" s="50">
        <v>3</v>
      </c>
      <c r="AP12" s="50">
        <v>0</v>
      </c>
      <c r="AQ12" s="50">
        <v>0</v>
      </c>
      <c r="AR12" s="50">
        <v>6</v>
      </c>
      <c r="AS12" s="50">
        <v>0</v>
      </c>
      <c r="AT12" s="50">
        <v>0</v>
      </c>
      <c r="AU12" s="50">
        <v>0</v>
      </c>
      <c r="AV12" s="83">
        <f t="shared" si="13"/>
        <v>511308</v>
      </c>
      <c r="AW12" s="50">
        <v>0</v>
      </c>
      <c r="AX12" s="50">
        <v>4</v>
      </c>
      <c r="AY12" s="50">
        <v>1</v>
      </c>
      <c r="AZ12" s="50">
        <v>0</v>
      </c>
      <c r="BA12" s="50">
        <v>5</v>
      </c>
      <c r="BB12" s="50">
        <v>0</v>
      </c>
      <c r="BC12" s="50">
        <v>0</v>
      </c>
      <c r="BD12" s="50">
        <v>0</v>
      </c>
      <c r="BE12" s="83">
        <f t="shared" si="14"/>
        <v>736860</v>
      </c>
      <c r="BF12" s="50">
        <v>0</v>
      </c>
      <c r="BG12" s="50">
        <v>266</v>
      </c>
      <c r="BH12" s="50">
        <v>0</v>
      </c>
      <c r="BI12" s="50">
        <v>0</v>
      </c>
      <c r="BJ12" s="50">
        <v>111</v>
      </c>
      <c r="BK12" s="50">
        <v>0</v>
      </c>
      <c r="BL12" s="50">
        <v>0</v>
      </c>
      <c r="BM12" s="50">
        <v>0</v>
      </c>
      <c r="BN12" s="83">
        <f t="shared" si="15"/>
        <v>22531248</v>
      </c>
      <c r="BO12" s="50">
        <v>0</v>
      </c>
      <c r="BP12" s="50">
        <v>0</v>
      </c>
      <c r="BQ12" s="50">
        <v>0</v>
      </c>
      <c r="BR12" s="50">
        <v>0</v>
      </c>
      <c r="BS12" s="50">
        <v>0</v>
      </c>
      <c r="BT12" s="50">
        <v>0</v>
      </c>
      <c r="BU12" s="50">
        <v>0</v>
      </c>
      <c r="BV12" s="50">
        <v>0</v>
      </c>
      <c r="BW12" s="83">
        <f t="shared" si="16"/>
        <v>0</v>
      </c>
      <c r="BX12" s="50">
        <v>0</v>
      </c>
      <c r="BY12" s="50">
        <v>0</v>
      </c>
      <c r="BZ12" s="50">
        <v>0</v>
      </c>
      <c r="CA12" s="50">
        <v>0</v>
      </c>
      <c r="CB12" s="50">
        <v>0</v>
      </c>
      <c r="CC12" s="50">
        <v>0</v>
      </c>
      <c r="CD12" s="50">
        <v>0</v>
      </c>
      <c r="CE12" s="50">
        <v>0</v>
      </c>
      <c r="CF12" s="83">
        <f t="shared" si="17"/>
        <v>0</v>
      </c>
      <c r="CG12" s="50">
        <v>0</v>
      </c>
      <c r="CH12" s="50">
        <v>0</v>
      </c>
      <c r="CI12" s="50">
        <v>0</v>
      </c>
      <c r="CJ12" s="50">
        <v>0</v>
      </c>
      <c r="CK12" s="50">
        <v>0</v>
      </c>
      <c r="CL12" s="50">
        <v>0</v>
      </c>
      <c r="CM12" s="50">
        <v>0</v>
      </c>
      <c r="CN12" s="50">
        <v>0</v>
      </c>
      <c r="CO12" s="83">
        <f t="shared" si="18"/>
        <v>0</v>
      </c>
      <c r="CP12" s="50">
        <v>0</v>
      </c>
      <c r="CQ12" s="50">
        <v>0</v>
      </c>
      <c r="CR12" s="50">
        <v>0</v>
      </c>
      <c r="CS12" s="50">
        <v>0</v>
      </c>
      <c r="CT12" s="50">
        <v>2</v>
      </c>
      <c r="CU12" s="50">
        <v>0</v>
      </c>
      <c r="CV12" s="50">
        <v>0</v>
      </c>
      <c r="CW12" s="50">
        <v>0</v>
      </c>
      <c r="CX12" s="83">
        <f t="shared" si="19"/>
        <v>529944</v>
      </c>
      <c r="CY12" s="50">
        <v>0</v>
      </c>
      <c r="CZ12" s="50">
        <v>0</v>
      </c>
      <c r="DA12" s="50">
        <v>0</v>
      </c>
      <c r="DB12" s="50">
        <v>0</v>
      </c>
      <c r="DC12" s="50">
        <v>0</v>
      </c>
      <c r="DD12" s="50">
        <v>0</v>
      </c>
      <c r="DE12" s="50">
        <v>0</v>
      </c>
      <c r="DF12" s="50">
        <v>0</v>
      </c>
      <c r="DG12" s="83">
        <f t="shared" si="20"/>
        <v>0</v>
      </c>
      <c r="DH12" s="50">
        <v>0</v>
      </c>
      <c r="DI12" s="50">
        <v>0</v>
      </c>
      <c r="DJ12" s="50">
        <v>0</v>
      </c>
      <c r="DK12" s="50">
        <v>0</v>
      </c>
      <c r="DL12" s="50">
        <v>3</v>
      </c>
      <c r="DM12" s="50">
        <v>0</v>
      </c>
      <c r="DN12" s="50">
        <v>0</v>
      </c>
      <c r="DO12" s="50">
        <v>0</v>
      </c>
      <c r="DP12" s="83">
        <f t="shared" si="21"/>
        <v>509652</v>
      </c>
      <c r="DQ12" s="50">
        <v>0</v>
      </c>
      <c r="DR12" s="50">
        <v>0</v>
      </c>
      <c r="DS12" s="50">
        <v>0</v>
      </c>
      <c r="DT12" s="50">
        <v>0</v>
      </c>
      <c r="DU12" s="50">
        <v>11</v>
      </c>
      <c r="DV12" s="50">
        <v>0</v>
      </c>
      <c r="DW12" s="50">
        <v>0</v>
      </c>
      <c r="DX12" s="50">
        <v>0</v>
      </c>
      <c r="DY12" s="83">
        <f t="shared" si="22"/>
        <v>1709796</v>
      </c>
      <c r="DZ12" s="50">
        <v>0</v>
      </c>
      <c r="EA12" s="50">
        <v>0</v>
      </c>
      <c r="EB12" s="50">
        <v>0</v>
      </c>
      <c r="EC12" s="50">
        <v>0</v>
      </c>
      <c r="ED12" s="50">
        <v>1</v>
      </c>
      <c r="EE12" s="50">
        <v>0</v>
      </c>
      <c r="EF12" s="50">
        <v>0</v>
      </c>
      <c r="EG12" s="50">
        <v>0</v>
      </c>
      <c r="EH12" s="83">
        <f t="shared" si="23"/>
        <v>370140</v>
      </c>
      <c r="EI12" s="50">
        <v>0</v>
      </c>
      <c r="EJ12" s="50">
        <v>23</v>
      </c>
      <c r="EK12" s="50">
        <v>0</v>
      </c>
      <c r="EL12" s="50">
        <v>0</v>
      </c>
      <c r="EM12" s="50">
        <v>38</v>
      </c>
      <c r="EN12" s="50">
        <v>0</v>
      </c>
      <c r="EO12" s="50">
        <v>0</v>
      </c>
      <c r="EP12" s="50">
        <v>0</v>
      </c>
      <c r="EQ12" s="83">
        <f t="shared" si="24"/>
        <v>9475248</v>
      </c>
      <c r="ER12" s="50">
        <v>0</v>
      </c>
      <c r="ES12" s="50">
        <v>0</v>
      </c>
      <c r="ET12" s="50">
        <v>0</v>
      </c>
      <c r="EU12" s="50">
        <v>0</v>
      </c>
      <c r="EV12" s="50">
        <v>1</v>
      </c>
      <c r="EW12" s="50">
        <v>0</v>
      </c>
      <c r="EX12" s="50">
        <v>0</v>
      </c>
      <c r="EY12" s="50">
        <v>0</v>
      </c>
      <c r="EZ12" s="83">
        <f t="shared" si="25"/>
        <v>155436</v>
      </c>
      <c r="FA12" s="50">
        <v>0</v>
      </c>
      <c r="FB12" s="50">
        <v>0</v>
      </c>
      <c r="FC12" s="50">
        <v>0</v>
      </c>
      <c r="FD12" s="50">
        <v>0</v>
      </c>
      <c r="FE12" s="50">
        <v>1</v>
      </c>
      <c r="FF12" s="50">
        <v>0</v>
      </c>
      <c r="FG12" s="50">
        <v>0</v>
      </c>
      <c r="FH12" s="50">
        <v>0</v>
      </c>
      <c r="FI12" s="83">
        <f t="shared" si="26"/>
        <v>225816</v>
      </c>
      <c r="FJ12" s="50">
        <v>0</v>
      </c>
      <c r="FK12" s="50">
        <v>0</v>
      </c>
      <c r="FL12" s="50">
        <v>0</v>
      </c>
      <c r="FM12" s="50">
        <v>0</v>
      </c>
      <c r="FN12" s="50">
        <v>0</v>
      </c>
      <c r="FO12" s="50">
        <v>0</v>
      </c>
      <c r="FP12" s="50">
        <v>0</v>
      </c>
      <c r="FQ12" s="50">
        <v>0</v>
      </c>
      <c r="FR12" s="83">
        <f t="shared" si="27"/>
        <v>0</v>
      </c>
      <c r="FS12" s="50">
        <v>0</v>
      </c>
      <c r="FT12" s="50">
        <v>0</v>
      </c>
      <c r="FU12" s="50">
        <v>0</v>
      </c>
      <c r="FV12" s="50">
        <v>0</v>
      </c>
      <c r="FW12" s="50">
        <v>0</v>
      </c>
      <c r="FX12" s="50">
        <v>0</v>
      </c>
      <c r="FY12" s="50">
        <v>0</v>
      </c>
      <c r="FZ12" s="50">
        <v>0</v>
      </c>
      <c r="GA12" s="83">
        <f t="shared" si="28"/>
        <v>0</v>
      </c>
      <c r="GB12" s="50">
        <v>0</v>
      </c>
      <c r="GC12" s="50">
        <v>31</v>
      </c>
      <c r="GD12" s="50">
        <v>0</v>
      </c>
      <c r="GE12" s="50">
        <v>0</v>
      </c>
      <c r="GF12" s="50">
        <v>12</v>
      </c>
      <c r="GG12" s="50">
        <v>0</v>
      </c>
      <c r="GH12" s="50">
        <v>0</v>
      </c>
      <c r="GI12" s="50">
        <v>0</v>
      </c>
      <c r="GJ12" s="83">
        <f t="shared" si="29"/>
        <v>6675192</v>
      </c>
      <c r="GK12" s="50">
        <v>0</v>
      </c>
      <c r="GL12" s="50">
        <v>0</v>
      </c>
      <c r="GM12" s="50">
        <v>0</v>
      </c>
      <c r="GN12" s="50">
        <v>0</v>
      </c>
      <c r="GO12" s="50">
        <v>0</v>
      </c>
      <c r="GP12" s="50">
        <v>0</v>
      </c>
      <c r="GQ12" s="50">
        <v>0</v>
      </c>
      <c r="GR12" s="50">
        <v>0</v>
      </c>
      <c r="GS12" s="83">
        <f t="shared" si="30"/>
        <v>0</v>
      </c>
      <c r="GT12" s="50">
        <v>0</v>
      </c>
      <c r="GU12" s="50">
        <v>3</v>
      </c>
      <c r="GV12" s="50">
        <v>0</v>
      </c>
      <c r="GW12" s="50">
        <v>0</v>
      </c>
      <c r="GX12" s="50">
        <v>2</v>
      </c>
      <c r="GY12" s="50">
        <v>0</v>
      </c>
      <c r="GZ12" s="50">
        <v>0</v>
      </c>
      <c r="HA12" s="50">
        <v>0</v>
      </c>
      <c r="HB12" s="83">
        <f t="shared" si="31"/>
        <v>1847316</v>
      </c>
      <c r="HC12" s="84"/>
      <c r="HD12" s="84"/>
      <c r="HE12" s="90"/>
      <c r="HF12" s="91"/>
      <c r="HG12" s="91"/>
      <c r="HH12" s="92"/>
      <c r="HI12" s="93"/>
      <c r="HJ12" s="94"/>
    </row>
    <row r="13" spans="1:256" s="95" customFormat="1" x14ac:dyDescent="0.25">
      <c r="A13" s="88">
        <v>6</v>
      </c>
      <c r="B13" s="96" t="s">
        <v>136</v>
      </c>
      <c r="C13" s="83">
        <f t="shared" si="1"/>
        <v>874</v>
      </c>
      <c r="D13" s="83">
        <f t="shared" si="2"/>
        <v>234</v>
      </c>
      <c r="E13" s="83">
        <f t="shared" si="3"/>
        <v>545</v>
      </c>
      <c r="F13" s="83">
        <f t="shared" si="4"/>
        <v>0</v>
      </c>
      <c r="G13" s="83">
        <f t="shared" si="5"/>
        <v>0</v>
      </c>
      <c r="H13" s="83">
        <f t="shared" si="6"/>
        <v>95</v>
      </c>
      <c r="I13" s="83">
        <f t="shared" si="7"/>
        <v>0</v>
      </c>
      <c r="J13" s="83">
        <f t="shared" si="8"/>
        <v>0</v>
      </c>
      <c r="K13" s="83">
        <f t="shared" si="9"/>
        <v>0</v>
      </c>
      <c r="L13" s="83">
        <f t="shared" si="9"/>
        <v>60430776</v>
      </c>
      <c r="M13" s="50">
        <v>0</v>
      </c>
      <c r="N13" s="50">
        <v>2</v>
      </c>
      <c r="O13" s="50">
        <v>0</v>
      </c>
      <c r="P13" s="50">
        <v>0</v>
      </c>
      <c r="Q13" s="50">
        <v>0</v>
      </c>
      <c r="R13" s="50">
        <v>0</v>
      </c>
      <c r="S13" s="50">
        <v>0</v>
      </c>
      <c r="T13" s="50">
        <v>0</v>
      </c>
      <c r="U13" s="83">
        <f t="shared" si="10"/>
        <v>124200</v>
      </c>
      <c r="V13" s="50">
        <v>0</v>
      </c>
      <c r="W13" s="50">
        <v>0</v>
      </c>
      <c r="X13" s="50">
        <v>0</v>
      </c>
      <c r="Y13" s="50">
        <v>0</v>
      </c>
      <c r="Z13" s="50">
        <v>0</v>
      </c>
      <c r="AA13" s="50">
        <v>0</v>
      </c>
      <c r="AB13" s="50">
        <v>0</v>
      </c>
      <c r="AC13" s="50">
        <v>0</v>
      </c>
      <c r="AD13" s="83">
        <f t="shared" si="11"/>
        <v>0</v>
      </c>
      <c r="AE13" s="50">
        <v>1</v>
      </c>
      <c r="AF13" s="50">
        <v>1</v>
      </c>
      <c r="AG13" s="50">
        <v>0</v>
      </c>
      <c r="AH13" s="50">
        <v>0</v>
      </c>
      <c r="AI13" s="50">
        <v>1</v>
      </c>
      <c r="AJ13" s="50">
        <v>0</v>
      </c>
      <c r="AK13" s="50">
        <v>0</v>
      </c>
      <c r="AL13" s="50">
        <v>0</v>
      </c>
      <c r="AM13" s="83">
        <f t="shared" si="12"/>
        <v>194664</v>
      </c>
      <c r="AN13" s="50">
        <v>17</v>
      </c>
      <c r="AO13" s="50">
        <v>5</v>
      </c>
      <c r="AP13" s="50">
        <v>0</v>
      </c>
      <c r="AQ13" s="50">
        <v>0</v>
      </c>
      <c r="AR13" s="50">
        <v>0</v>
      </c>
      <c r="AS13" s="50">
        <v>0</v>
      </c>
      <c r="AT13" s="50">
        <v>0</v>
      </c>
      <c r="AU13" s="50">
        <v>0</v>
      </c>
      <c r="AV13" s="83">
        <f t="shared" si="13"/>
        <v>965340</v>
      </c>
      <c r="AW13" s="50">
        <v>1</v>
      </c>
      <c r="AX13" s="50">
        <v>3</v>
      </c>
      <c r="AY13" s="50">
        <v>0</v>
      </c>
      <c r="AZ13" s="50">
        <v>0</v>
      </c>
      <c r="BA13" s="50">
        <v>2</v>
      </c>
      <c r="BB13" s="50">
        <v>0</v>
      </c>
      <c r="BC13" s="50">
        <v>0</v>
      </c>
      <c r="BD13" s="50">
        <v>0</v>
      </c>
      <c r="BE13" s="83">
        <f t="shared" si="14"/>
        <v>412512</v>
      </c>
      <c r="BF13" s="50">
        <v>173</v>
      </c>
      <c r="BG13" s="50">
        <v>478</v>
      </c>
      <c r="BH13" s="50">
        <v>0</v>
      </c>
      <c r="BI13" s="50">
        <v>0</v>
      </c>
      <c r="BJ13" s="50">
        <v>62</v>
      </c>
      <c r="BK13" s="50">
        <v>0</v>
      </c>
      <c r="BL13" s="50">
        <v>0</v>
      </c>
      <c r="BM13" s="50">
        <v>0</v>
      </c>
      <c r="BN13" s="83">
        <f t="shared" si="15"/>
        <v>39706176</v>
      </c>
      <c r="BO13" s="50">
        <v>0</v>
      </c>
      <c r="BP13" s="50">
        <v>0</v>
      </c>
      <c r="BQ13" s="50">
        <v>0</v>
      </c>
      <c r="BR13" s="50">
        <v>0</v>
      </c>
      <c r="BS13" s="50">
        <v>0</v>
      </c>
      <c r="BT13" s="50">
        <v>0</v>
      </c>
      <c r="BU13" s="50">
        <v>0</v>
      </c>
      <c r="BV13" s="50">
        <v>0</v>
      </c>
      <c r="BW13" s="83">
        <f t="shared" si="16"/>
        <v>0</v>
      </c>
      <c r="BX13" s="50">
        <v>0</v>
      </c>
      <c r="BY13" s="50">
        <v>0</v>
      </c>
      <c r="BZ13" s="50">
        <v>0</v>
      </c>
      <c r="CA13" s="50">
        <v>0</v>
      </c>
      <c r="CB13" s="50">
        <v>0</v>
      </c>
      <c r="CC13" s="50">
        <v>0</v>
      </c>
      <c r="CD13" s="50">
        <v>0</v>
      </c>
      <c r="CE13" s="50">
        <v>0</v>
      </c>
      <c r="CF13" s="83">
        <f t="shared" si="17"/>
        <v>0</v>
      </c>
      <c r="CG13" s="50">
        <v>0</v>
      </c>
      <c r="CH13" s="50">
        <v>0</v>
      </c>
      <c r="CI13" s="50">
        <v>0</v>
      </c>
      <c r="CJ13" s="50">
        <v>0</v>
      </c>
      <c r="CK13" s="50">
        <v>0</v>
      </c>
      <c r="CL13" s="50">
        <v>0</v>
      </c>
      <c r="CM13" s="50">
        <v>0</v>
      </c>
      <c r="CN13" s="50">
        <v>0</v>
      </c>
      <c r="CO13" s="83">
        <f t="shared" si="18"/>
        <v>0</v>
      </c>
      <c r="CP13" s="50">
        <v>0</v>
      </c>
      <c r="CQ13" s="50">
        <v>0</v>
      </c>
      <c r="CR13" s="50">
        <v>0</v>
      </c>
      <c r="CS13" s="50">
        <v>0</v>
      </c>
      <c r="CT13" s="50">
        <v>0</v>
      </c>
      <c r="CU13" s="50">
        <v>0</v>
      </c>
      <c r="CV13" s="50">
        <v>0</v>
      </c>
      <c r="CW13" s="50">
        <v>0</v>
      </c>
      <c r="CX13" s="83">
        <f t="shared" si="19"/>
        <v>0</v>
      </c>
      <c r="CY13" s="50">
        <v>0</v>
      </c>
      <c r="CZ13" s="50">
        <v>0</v>
      </c>
      <c r="DA13" s="50">
        <v>0</v>
      </c>
      <c r="DB13" s="50">
        <v>0</v>
      </c>
      <c r="DC13" s="50">
        <v>0</v>
      </c>
      <c r="DD13" s="50">
        <v>0</v>
      </c>
      <c r="DE13" s="50">
        <v>0</v>
      </c>
      <c r="DF13" s="50">
        <v>0</v>
      </c>
      <c r="DG13" s="83">
        <f t="shared" si="20"/>
        <v>0</v>
      </c>
      <c r="DH13" s="50">
        <v>0</v>
      </c>
      <c r="DI13" s="50">
        <v>0</v>
      </c>
      <c r="DJ13" s="50">
        <v>0</v>
      </c>
      <c r="DK13" s="50">
        <v>0</v>
      </c>
      <c r="DL13" s="50">
        <v>0</v>
      </c>
      <c r="DM13" s="50">
        <v>0</v>
      </c>
      <c r="DN13" s="50">
        <v>0</v>
      </c>
      <c r="DO13" s="50">
        <v>0</v>
      </c>
      <c r="DP13" s="83">
        <f t="shared" si="21"/>
        <v>0</v>
      </c>
      <c r="DQ13" s="50">
        <v>0</v>
      </c>
      <c r="DR13" s="50">
        <v>0</v>
      </c>
      <c r="DS13" s="50">
        <v>0</v>
      </c>
      <c r="DT13" s="50">
        <v>0</v>
      </c>
      <c r="DU13" s="50">
        <v>0</v>
      </c>
      <c r="DV13" s="50">
        <v>0</v>
      </c>
      <c r="DW13" s="50">
        <v>0</v>
      </c>
      <c r="DX13" s="50">
        <v>0</v>
      </c>
      <c r="DY13" s="83">
        <f t="shared" si="22"/>
        <v>0</v>
      </c>
      <c r="DZ13" s="50">
        <v>0</v>
      </c>
      <c r="EA13" s="50">
        <v>0</v>
      </c>
      <c r="EB13" s="50">
        <v>0</v>
      </c>
      <c r="EC13" s="50">
        <v>0</v>
      </c>
      <c r="ED13" s="50">
        <v>0</v>
      </c>
      <c r="EE13" s="50">
        <v>0</v>
      </c>
      <c r="EF13" s="50">
        <v>0</v>
      </c>
      <c r="EG13" s="50">
        <v>0</v>
      </c>
      <c r="EH13" s="83">
        <f t="shared" si="23"/>
        <v>0</v>
      </c>
      <c r="EI13" s="50">
        <v>0</v>
      </c>
      <c r="EJ13" s="50">
        <v>0</v>
      </c>
      <c r="EK13" s="50">
        <v>0</v>
      </c>
      <c r="EL13" s="50">
        <v>0</v>
      </c>
      <c r="EM13" s="50">
        <v>0</v>
      </c>
      <c r="EN13" s="50">
        <v>0</v>
      </c>
      <c r="EO13" s="50">
        <v>0</v>
      </c>
      <c r="EP13" s="50">
        <v>0</v>
      </c>
      <c r="EQ13" s="83">
        <f t="shared" si="24"/>
        <v>0</v>
      </c>
      <c r="ER13" s="50">
        <v>0</v>
      </c>
      <c r="ES13" s="50">
        <v>0</v>
      </c>
      <c r="ET13" s="50">
        <v>0</v>
      </c>
      <c r="EU13" s="50">
        <v>0</v>
      </c>
      <c r="EV13" s="50">
        <v>0</v>
      </c>
      <c r="EW13" s="50">
        <v>0</v>
      </c>
      <c r="EX13" s="50">
        <v>0</v>
      </c>
      <c r="EY13" s="50">
        <v>0</v>
      </c>
      <c r="EZ13" s="83">
        <f t="shared" si="25"/>
        <v>0</v>
      </c>
      <c r="FA13" s="50">
        <v>0</v>
      </c>
      <c r="FB13" s="50">
        <v>0</v>
      </c>
      <c r="FC13" s="50">
        <v>0</v>
      </c>
      <c r="FD13" s="50">
        <v>0</v>
      </c>
      <c r="FE13" s="50">
        <v>0</v>
      </c>
      <c r="FF13" s="50">
        <v>0</v>
      </c>
      <c r="FG13" s="50">
        <v>0</v>
      </c>
      <c r="FH13" s="50">
        <v>0</v>
      </c>
      <c r="FI13" s="83">
        <f t="shared" si="26"/>
        <v>0</v>
      </c>
      <c r="FJ13" s="50">
        <v>0</v>
      </c>
      <c r="FK13" s="50">
        <v>0</v>
      </c>
      <c r="FL13" s="50">
        <v>0</v>
      </c>
      <c r="FM13" s="50">
        <v>0</v>
      </c>
      <c r="FN13" s="50">
        <v>0</v>
      </c>
      <c r="FO13" s="50">
        <v>0</v>
      </c>
      <c r="FP13" s="50">
        <v>0</v>
      </c>
      <c r="FQ13" s="50">
        <v>0</v>
      </c>
      <c r="FR13" s="83">
        <f t="shared" si="27"/>
        <v>0</v>
      </c>
      <c r="FS13" s="50">
        <v>4</v>
      </c>
      <c r="FT13" s="50">
        <v>0</v>
      </c>
      <c r="FU13" s="50">
        <v>0</v>
      </c>
      <c r="FV13" s="50">
        <v>0</v>
      </c>
      <c r="FW13" s="50">
        <v>4</v>
      </c>
      <c r="FX13" s="50">
        <v>0</v>
      </c>
      <c r="FY13" s="50">
        <v>0</v>
      </c>
      <c r="FZ13" s="50">
        <v>0</v>
      </c>
      <c r="GA13" s="83">
        <f t="shared" si="28"/>
        <v>1398384</v>
      </c>
      <c r="GB13" s="50">
        <v>34</v>
      </c>
      <c r="GC13" s="50">
        <v>55</v>
      </c>
      <c r="GD13" s="50">
        <v>0</v>
      </c>
      <c r="GE13" s="50">
        <v>0</v>
      </c>
      <c r="GF13" s="50">
        <v>26</v>
      </c>
      <c r="GG13" s="50">
        <v>0</v>
      </c>
      <c r="GH13" s="50">
        <v>0</v>
      </c>
      <c r="GI13" s="50">
        <v>0</v>
      </c>
      <c r="GJ13" s="83">
        <f t="shared" si="29"/>
        <v>16235304</v>
      </c>
      <c r="GK13" s="50">
        <v>0</v>
      </c>
      <c r="GL13" s="50">
        <v>0</v>
      </c>
      <c r="GM13" s="50">
        <v>0</v>
      </c>
      <c r="GN13" s="50">
        <v>0</v>
      </c>
      <c r="GO13" s="50">
        <v>0</v>
      </c>
      <c r="GP13" s="50">
        <v>0</v>
      </c>
      <c r="GQ13" s="50">
        <v>0</v>
      </c>
      <c r="GR13" s="50">
        <v>0</v>
      </c>
      <c r="GS13" s="83">
        <f t="shared" si="30"/>
        <v>0</v>
      </c>
      <c r="GT13" s="50">
        <v>4</v>
      </c>
      <c r="GU13" s="50">
        <v>1</v>
      </c>
      <c r="GV13" s="50">
        <v>0</v>
      </c>
      <c r="GW13" s="50">
        <v>0</v>
      </c>
      <c r="GX13" s="50">
        <v>0</v>
      </c>
      <c r="GY13" s="50">
        <v>0</v>
      </c>
      <c r="GZ13" s="50">
        <v>0</v>
      </c>
      <c r="HA13" s="50">
        <v>0</v>
      </c>
      <c r="HB13" s="83">
        <f t="shared" si="31"/>
        <v>1394196</v>
      </c>
      <c r="HC13" s="84"/>
      <c r="HD13" s="84"/>
      <c r="HE13" s="90"/>
      <c r="HF13" s="91"/>
      <c r="HG13" s="91"/>
      <c r="HH13" s="92"/>
      <c r="HI13" s="93"/>
      <c r="HJ13" s="94"/>
    </row>
    <row r="14" spans="1:256" s="95" customFormat="1" x14ac:dyDescent="0.25">
      <c r="A14" s="88">
        <v>7</v>
      </c>
      <c r="B14" s="89" t="s">
        <v>137</v>
      </c>
      <c r="C14" s="83">
        <f t="shared" si="1"/>
        <v>314</v>
      </c>
      <c r="D14" s="83">
        <f t="shared" si="2"/>
        <v>9</v>
      </c>
      <c r="E14" s="83">
        <f t="shared" si="3"/>
        <v>97</v>
      </c>
      <c r="F14" s="83">
        <f t="shared" si="4"/>
        <v>0</v>
      </c>
      <c r="G14" s="83">
        <f t="shared" si="5"/>
        <v>0</v>
      </c>
      <c r="H14" s="83">
        <f t="shared" si="6"/>
        <v>139</v>
      </c>
      <c r="I14" s="83">
        <f t="shared" si="7"/>
        <v>67</v>
      </c>
      <c r="J14" s="83">
        <f t="shared" si="8"/>
        <v>2</v>
      </c>
      <c r="K14" s="83">
        <f t="shared" si="9"/>
        <v>0</v>
      </c>
      <c r="L14" s="83">
        <f t="shared" si="9"/>
        <v>33362988</v>
      </c>
      <c r="M14" s="50">
        <v>0</v>
      </c>
      <c r="N14" s="50">
        <v>0</v>
      </c>
      <c r="O14" s="50">
        <v>0</v>
      </c>
      <c r="P14" s="50">
        <v>0</v>
      </c>
      <c r="Q14" s="50">
        <v>0</v>
      </c>
      <c r="R14" s="50">
        <v>0</v>
      </c>
      <c r="S14" s="50">
        <v>0</v>
      </c>
      <c r="T14" s="50">
        <v>0</v>
      </c>
      <c r="U14" s="83">
        <f t="shared" si="10"/>
        <v>0</v>
      </c>
      <c r="V14" s="50">
        <v>0</v>
      </c>
      <c r="W14" s="50">
        <v>0</v>
      </c>
      <c r="X14" s="50">
        <v>0</v>
      </c>
      <c r="Y14" s="50">
        <v>0</v>
      </c>
      <c r="Z14" s="50">
        <v>0</v>
      </c>
      <c r="AA14" s="50">
        <v>0</v>
      </c>
      <c r="AB14" s="50">
        <v>0</v>
      </c>
      <c r="AC14" s="50">
        <v>0</v>
      </c>
      <c r="AD14" s="83">
        <f t="shared" si="11"/>
        <v>0</v>
      </c>
      <c r="AE14" s="50">
        <v>0</v>
      </c>
      <c r="AF14" s="50">
        <v>0</v>
      </c>
      <c r="AG14" s="50">
        <v>0</v>
      </c>
      <c r="AH14" s="50">
        <v>0</v>
      </c>
      <c r="AI14" s="50">
        <v>0</v>
      </c>
      <c r="AJ14" s="50">
        <v>1</v>
      </c>
      <c r="AK14" s="50">
        <v>0</v>
      </c>
      <c r="AL14" s="50">
        <v>0</v>
      </c>
      <c r="AM14" s="83">
        <f t="shared" si="12"/>
        <v>99252</v>
      </c>
      <c r="AN14" s="50">
        <v>0</v>
      </c>
      <c r="AO14" s="50">
        <v>0</v>
      </c>
      <c r="AP14" s="50">
        <v>0</v>
      </c>
      <c r="AQ14" s="50">
        <v>0</v>
      </c>
      <c r="AR14" s="50">
        <v>47</v>
      </c>
      <c r="AS14" s="50">
        <v>10</v>
      </c>
      <c r="AT14" s="50">
        <v>1</v>
      </c>
      <c r="AU14" s="50">
        <v>0</v>
      </c>
      <c r="AV14" s="83">
        <f t="shared" si="13"/>
        <v>3440772</v>
      </c>
      <c r="AW14" s="50">
        <v>0</v>
      </c>
      <c r="AX14" s="50">
        <v>0</v>
      </c>
      <c r="AY14" s="50">
        <v>0</v>
      </c>
      <c r="AZ14" s="50">
        <v>0</v>
      </c>
      <c r="BA14" s="50">
        <v>5</v>
      </c>
      <c r="BB14" s="50">
        <v>6</v>
      </c>
      <c r="BC14" s="50">
        <v>1</v>
      </c>
      <c r="BD14" s="50">
        <v>0</v>
      </c>
      <c r="BE14" s="83">
        <f t="shared" si="14"/>
        <v>1047840</v>
      </c>
      <c r="BF14" s="50">
        <v>0</v>
      </c>
      <c r="BG14" s="50">
        <v>0</v>
      </c>
      <c r="BH14" s="50">
        <v>0</v>
      </c>
      <c r="BI14" s="50">
        <v>0</v>
      </c>
      <c r="BJ14" s="50">
        <v>47</v>
      </c>
      <c r="BK14" s="50">
        <v>50</v>
      </c>
      <c r="BL14" s="50">
        <v>0</v>
      </c>
      <c r="BM14" s="50">
        <v>0</v>
      </c>
      <c r="BN14" s="83">
        <f t="shared" si="15"/>
        <v>6538296</v>
      </c>
      <c r="BO14" s="50">
        <v>0</v>
      </c>
      <c r="BP14" s="50">
        <v>0</v>
      </c>
      <c r="BQ14" s="50">
        <v>0</v>
      </c>
      <c r="BR14" s="50">
        <v>0</v>
      </c>
      <c r="BS14" s="50">
        <v>0</v>
      </c>
      <c r="BT14" s="50">
        <v>0</v>
      </c>
      <c r="BU14" s="50">
        <v>0</v>
      </c>
      <c r="BV14" s="50">
        <v>0</v>
      </c>
      <c r="BW14" s="83">
        <f t="shared" si="16"/>
        <v>0</v>
      </c>
      <c r="BX14" s="50">
        <v>0</v>
      </c>
      <c r="BY14" s="50">
        <v>0</v>
      </c>
      <c r="BZ14" s="50">
        <v>0</v>
      </c>
      <c r="CA14" s="50">
        <v>0</v>
      </c>
      <c r="CB14" s="50">
        <v>0</v>
      </c>
      <c r="CC14" s="50">
        <v>0</v>
      </c>
      <c r="CD14" s="50">
        <v>0</v>
      </c>
      <c r="CE14" s="50">
        <v>0</v>
      </c>
      <c r="CF14" s="83">
        <f t="shared" si="17"/>
        <v>0</v>
      </c>
      <c r="CG14" s="50">
        <v>0</v>
      </c>
      <c r="CH14" s="50">
        <v>0</v>
      </c>
      <c r="CI14" s="50">
        <v>0</v>
      </c>
      <c r="CJ14" s="50">
        <v>0</v>
      </c>
      <c r="CK14" s="50">
        <v>0</v>
      </c>
      <c r="CL14" s="50">
        <v>0</v>
      </c>
      <c r="CM14" s="50">
        <v>0</v>
      </c>
      <c r="CN14" s="50">
        <v>0</v>
      </c>
      <c r="CO14" s="83">
        <f t="shared" si="18"/>
        <v>0</v>
      </c>
      <c r="CP14" s="50">
        <v>0</v>
      </c>
      <c r="CQ14" s="50">
        <v>0</v>
      </c>
      <c r="CR14" s="50">
        <v>0</v>
      </c>
      <c r="CS14" s="50">
        <v>0</v>
      </c>
      <c r="CT14" s="50">
        <v>0</v>
      </c>
      <c r="CU14" s="50">
        <v>0</v>
      </c>
      <c r="CV14" s="50">
        <v>0</v>
      </c>
      <c r="CW14" s="50">
        <v>0</v>
      </c>
      <c r="CX14" s="83">
        <f t="shared" si="19"/>
        <v>0</v>
      </c>
      <c r="CY14" s="50">
        <v>0</v>
      </c>
      <c r="CZ14" s="50">
        <v>0</v>
      </c>
      <c r="DA14" s="50">
        <v>0</v>
      </c>
      <c r="DB14" s="50">
        <v>0</v>
      </c>
      <c r="DC14" s="50">
        <v>0</v>
      </c>
      <c r="DD14" s="50">
        <v>0</v>
      </c>
      <c r="DE14" s="50">
        <v>0</v>
      </c>
      <c r="DF14" s="50">
        <v>0</v>
      </c>
      <c r="DG14" s="83">
        <f t="shared" si="20"/>
        <v>0</v>
      </c>
      <c r="DH14" s="50">
        <v>0</v>
      </c>
      <c r="DI14" s="50">
        <v>0</v>
      </c>
      <c r="DJ14" s="50">
        <v>0</v>
      </c>
      <c r="DK14" s="50">
        <v>0</v>
      </c>
      <c r="DL14" s="50">
        <v>0</v>
      </c>
      <c r="DM14" s="50">
        <v>0</v>
      </c>
      <c r="DN14" s="50">
        <v>0</v>
      </c>
      <c r="DO14" s="50">
        <v>0</v>
      </c>
      <c r="DP14" s="83">
        <f t="shared" si="21"/>
        <v>0</v>
      </c>
      <c r="DQ14" s="50">
        <v>0</v>
      </c>
      <c r="DR14" s="50">
        <v>0</v>
      </c>
      <c r="DS14" s="50">
        <v>0</v>
      </c>
      <c r="DT14" s="50">
        <v>0</v>
      </c>
      <c r="DU14" s="50">
        <v>0</v>
      </c>
      <c r="DV14" s="50">
        <v>0</v>
      </c>
      <c r="DW14" s="50">
        <v>0</v>
      </c>
      <c r="DX14" s="50">
        <v>0</v>
      </c>
      <c r="DY14" s="83">
        <f t="shared" si="22"/>
        <v>0</v>
      </c>
      <c r="DZ14" s="50">
        <v>0</v>
      </c>
      <c r="EA14" s="50">
        <v>0</v>
      </c>
      <c r="EB14" s="50">
        <v>0</v>
      </c>
      <c r="EC14" s="50">
        <v>0</v>
      </c>
      <c r="ED14" s="50">
        <v>0</v>
      </c>
      <c r="EE14" s="50">
        <v>0</v>
      </c>
      <c r="EF14" s="50">
        <v>0</v>
      </c>
      <c r="EG14" s="50">
        <v>0</v>
      </c>
      <c r="EH14" s="83">
        <f t="shared" si="23"/>
        <v>0</v>
      </c>
      <c r="EI14" s="50">
        <v>9</v>
      </c>
      <c r="EJ14" s="50">
        <v>97</v>
      </c>
      <c r="EK14" s="50">
        <v>0</v>
      </c>
      <c r="EL14" s="50">
        <v>0</v>
      </c>
      <c r="EM14" s="50">
        <v>40</v>
      </c>
      <c r="EN14" s="50">
        <v>0</v>
      </c>
      <c r="EO14" s="50">
        <v>0</v>
      </c>
      <c r="EP14" s="50">
        <v>0</v>
      </c>
      <c r="EQ14" s="83">
        <f t="shared" si="24"/>
        <v>22236828</v>
      </c>
      <c r="ER14" s="50">
        <v>0</v>
      </c>
      <c r="ES14" s="50">
        <v>0</v>
      </c>
      <c r="ET14" s="50">
        <v>0</v>
      </c>
      <c r="EU14" s="50">
        <v>0</v>
      </c>
      <c r="EV14" s="50">
        <v>0</v>
      </c>
      <c r="EW14" s="50">
        <v>0</v>
      </c>
      <c r="EX14" s="50">
        <v>0</v>
      </c>
      <c r="EY14" s="50">
        <v>0</v>
      </c>
      <c r="EZ14" s="83">
        <f t="shared" si="25"/>
        <v>0</v>
      </c>
      <c r="FA14" s="50">
        <v>0</v>
      </c>
      <c r="FB14" s="50">
        <v>0</v>
      </c>
      <c r="FC14" s="50">
        <v>0</v>
      </c>
      <c r="FD14" s="50">
        <v>0</v>
      </c>
      <c r="FE14" s="50">
        <v>0</v>
      </c>
      <c r="FF14" s="50">
        <v>0</v>
      </c>
      <c r="FG14" s="50">
        <v>0</v>
      </c>
      <c r="FH14" s="50">
        <v>0</v>
      </c>
      <c r="FI14" s="83">
        <f t="shared" si="26"/>
        <v>0</v>
      </c>
      <c r="FJ14" s="50">
        <v>0</v>
      </c>
      <c r="FK14" s="50">
        <v>0</v>
      </c>
      <c r="FL14" s="50">
        <v>0</v>
      </c>
      <c r="FM14" s="50">
        <v>0</v>
      </c>
      <c r="FN14" s="50">
        <v>0</v>
      </c>
      <c r="FO14" s="50">
        <v>0</v>
      </c>
      <c r="FP14" s="50">
        <v>0</v>
      </c>
      <c r="FQ14" s="50">
        <v>0</v>
      </c>
      <c r="FR14" s="83">
        <f t="shared" si="27"/>
        <v>0</v>
      </c>
      <c r="FS14" s="50">
        <v>0</v>
      </c>
      <c r="FT14" s="50">
        <v>0</v>
      </c>
      <c r="FU14" s="50">
        <v>0</v>
      </c>
      <c r="FV14" s="50">
        <v>0</v>
      </c>
      <c r="FW14" s="50">
        <v>0</v>
      </c>
      <c r="FX14" s="50">
        <v>0</v>
      </c>
      <c r="FY14" s="50">
        <v>0</v>
      </c>
      <c r="FZ14" s="50">
        <v>0</v>
      </c>
      <c r="GA14" s="83">
        <f t="shared" si="28"/>
        <v>0</v>
      </c>
      <c r="GB14" s="50">
        <v>0</v>
      </c>
      <c r="GC14" s="50">
        <v>0</v>
      </c>
      <c r="GD14" s="50">
        <v>0</v>
      </c>
      <c r="GE14" s="50">
        <v>0</v>
      </c>
      <c r="GF14" s="50">
        <v>0</v>
      </c>
      <c r="GG14" s="50">
        <v>0</v>
      </c>
      <c r="GH14" s="50">
        <v>0</v>
      </c>
      <c r="GI14" s="50">
        <v>0</v>
      </c>
      <c r="GJ14" s="83">
        <f t="shared" si="29"/>
        <v>0</v>
      </c>
      <c r="GK14" s="50">
        <v>0</v>
      </c>
      <c r="GL14" s="50">
        <v>0</v>
      </c>
      <c r="GM14" s="50">
        <v>0</v>
      </c>
      <c r="GN14" s="50">
        <v>0</v>
      </c>
      <c r="GO14" s="50">
        <v>0</v>
      </c>
      <c r="GP14" s="50">
        <v>0</v>
      </c>
      <c r="GQ14" s="50">
        <v>0</v>
      </c>
      <c r="GR14" s="50">
        <v>0</v>
      </c>
      <c r="GS14" s="83">
        <f t="shared" si="30"/>
        <v>0</v>
      </c>
      <c r="GT14" s="50">
        <v>0</v>
      </c>
      <c r="GU14" s="50">
        <v>0</v>
      </c>
      <c r="GV14" s="50">
        <v>0</v>
      </c>
      <c r="GW14" s="50">
        <v>0</v>
      </c>
      <c r="GX14" s="50">
        <v>0</v>
      </c>
      <c r="GY14" s="50">
        <v>0</v>
      </c>
      <c r="GZ14" s="50">
        <v>0</v>
      </c>
      <c r="HA14" s="50">
        <v>0</v>
      </c>
      <c r="HB14" s="83">
        <f t="shared" si="31"/>
        <v>0</v>
      </c>
      <c r="HC14" s="84"/>
      <c r="HD14" s="84"/>
      <c r="HE14" s="90"/>
      <c r="HF14" s="91"/>
      <c r="HG14" s="91"/>
      <c r="HH14" s="92"/>
      <c r="HI14" s="93"/>
      <c r="HJ14" s="94"/>
    </row>
    <row r="15" spans="1:256" s="95" customFormat="1" x14ac:dyDescent="0.25">
      <c r="A15" s="88">
        <v>8</v>
      </c>
      <c r="B15" s="89" t="s">
        <v>138</v>
      </c>
      <c r="C15" s="83">
        <f t="shared" si="1"/>
        <v>204</v>
      </c>
      <c r="D15" s="83">
        <f t="shared" si="2"/>
        <v>0</v>
      </c>
      <c r="E15" s="83">
        <f t="shared" si="3"/>
        <v>8</v>
      </c>
      <c r="F15" s="83">
        <f t="shared" si="4"/>
        <v>0</v>
      </c>
      <c r="G15" s="83">
        <f t="shared" si="5"/>
        <v>0</v>
      </c>
      <c r="H15" s="83">
        <f t="shared" si="6"/>
        <v>111</v>
      </c>
      <c r="I15" s="83">
        <f t="shared" si="7"/>
        <v>85</v>
      </c>
      <c r="J15" s="83">
        <f t="shared" si="8"/>
        <v>0</v>
      </c>
      <c r="K15" s="83">
        <f t="shared" si="9"/>
        <v>0</v>
      </c>
      <c r="L15" s="83">
        <f t="shared" si="9"/>
        <v>29713956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0</v>
      </c>
      <c r="U15" s="83">
        <f t="shared" si="10"/>
        <v>0</v>
      </c>
      <c r="V15" s="50">
        <v>0</v>
      </c>
      <c r="W15" s="50">
        <v>0</v>
      </c>
      <c r="X15" s="50">
        <v>0</v>
      </c>
      <c r="Y15" s="50">
        <v>0</v>
      </c>
      <c r="Z15" s="50">
        <v>0</v>
      </c>
      <c r="AA15" s="50">
        <v>0</v>
      </c>
      <c r="AB15" s="50">
        <v>0</v>
      </c>
      <c r="AC15" s="50">
        <v>0</v>
      </c>
      <c r="AD15" s="83">
        <f t="shared" si="11"/>
        <v>0</v>
      </c>
      <c r="AE15" s="50">
        <v>0</v>
      </c>
      <c r="AF15" s="50">
        <v>0</v>
      </c>
      <c r="AG15" s="50">
        <v>0</v>
      </c>
      <c r="AH15" s="50">
        <v>0</v>
      </c>
      <c r="AI15" s="50">
        <v>0</v>
      </c>
      <c r="AJ15" s="50">
        <v>0</v>
      </c>
      <c r="AK15" s="50">
        <v>0</v>
      </c>
      <c r="AL15" s="50">
        <v>0</v>
      </c>
      <c r="AM15" s="83">
        <f t="shared" si="12"/>
        <v>0</v>
      </c>
      <c r="AN15" s="50">
        <v>0</v>
      </c>
      <c r="AO15" s="50">
        <v>0</v>
      </c>
      <c r="AP15" s="50">
        <v>0</v>
      </c>
      <c r="AQ15" s="50">
        <v>0</v>
      </c>
      <c r="AR15" s="50">
        <v>40</v>
      </c>
      <c r="AS15" s="50">
        <v>0</v>
      </c>
      <c r="AT15" s="50">
        <v>0</v>
      </c>
      <c r="AU15" s="50">
        <v>0</v>
      </c>
      <c r="AV15" s="83">
        <f t="shared" si="13"/>
        <v>2166720</v>
      </c>
      <c r="AW15" s="50">
        <v>0</v>
      </c>
      <c r="AX15" s="50">
        <v>0</v>
      </c>
      <c r="AY15" s="50">
        <v>0</v>
      </c>
      <c r="AZ15" s="50">
        <v>0</v>
      </c>
      <c r="BA15" s="50">
        <v>0</v>
      </c>
      <c r="BB15" s="50">
        <v>0</v>
      </c>
      <c r="BC15" s="50">
        <v>0</v>
      </c>
      <c r="BD15" s="50">
        <v>0</v>
      </c>
      <c r="BE15" s="83">
        <f t="shared" si="14"/>
        <v>0</v>
      </c>
      <c r="BF15" s="50">
        <v>0</v>
      </c>
      <c r="BG15" s="50">
        <v>1</v>
      </c>
      <c r="BH15" s="50">
        <v>0</v>
      </c>
      <c r="BI15" s="50">
        <v>0</v>
      </c>
      <c r="BJ15" s="50">
        <v>9</v>
      </c>
      <c r="BK15" s="50">
        <v>9</v>
      </c>
      <c r="BL15" s="50">
        <v>0</v>
      </c>
      <c r="BM15" s="50">
        <v>0</v>
      </c>
      <c r="BN15" s="83">
        <f t="shared" si="15"/>
        <v>1268244</v>
      </c>
      <c r="BO15" s="50">
        <v>0</v>
      </c>
      <c r="BP15" s="50">
        <v>0</v>
      </c>
      <c r="BQ15" s="50">
        <v>0</v>
      </c>
      <c r="BR15" s="50">
        <v>0</v>
      </c>
      <c r="BS15" s="50">
        <v>0</v>
      </c>
      <c r="BT15" s="50">
        <v>0</v>
      </c>
      <c r="BU15" s="50">
        <v>0</v>
      </c>
      <c r="BV15" s="50">
        <v>0</v>
      </c>
      <c r="BW15" s="83">
        <f t="shared" si="16"/>
        <v>0</v>
      </c>
      <c r="BX15" s="50">
        <v>0</v>
      </c>
      <c r="BY15" s="50">
        <v>0</v>
      </c>
      <c r="BZ15" s="50">
        <v>0</v>
      </c>
      <c r="CA15" s="50">
        <v>0</v>
      </c>
      <c r="CB15" s="50">
        <v>0</v>
      </c>
      <c r="CC15" s="50">
        <v>0</v>
      </c>
      <c r="CD15" s="50">
        <v>0</v>
      </c>
      <c r="CE15" s="50">
        <v>0</v>
      </c>
      <c r="CF15" s="83">
        <f t="shared" si="17"/>
        <v>0</v>
      </c>
      <c r="CG15" s="50">
        <v>0</v>
      </c>
      <c r="CH15" s="50">
        <v>0</v>
      </c>
      <c r="CI15" s="50">
        <v>0</v>
      </c>
      <c r="CJ15" s="50">
        <v>0</v>
      </c>
      <c r="CK15" s="50">
        <v>0</v>
      </c>
      <c r="CL15" s="50">
        <v>0</v>
      </c>
      <c r="CM15" s="50">
        <v>0</v>
      </c>
      <c r="CN15" s="50">
        <v>0</v>
      </c>
      <c r="CO15" s="83">
        <f t="shared" si="18"/>
        <v>0</v>
      </c>
      <c r="CP15" s="50">
        <v>0</v>
      </c>
      <c r="CQ15" s="50">
        <v>0</v>
      </c>
      <c r="CR15" s="50">
        <v>0</v>
      </c>
      <c r="CS15" s="50">
        <v>0</v>
      </c>
      <c r="CT15" s="50">
        <v>0</v>
      </c>
      <c r="CU15" s="50">
        <v>0</v>
      </c>
      <c r="CV15" s="50">
        <v>0</v>
      </c>
      <c r="CW15" s="50">
        <v>0</v>
      </c>
      <c r="CX15" s="83">
        <f t="shared" si="19"/>
        <v>0</v>
      </c>
      <c r="CY15" s="50">
        <v>0</v>
      </c>
      <c r="CZ15" s="50">
        <v>0</v>
      </c>
      <c r="DA15" s="50">
        <v>0</v>
      </c>
      <c r="DB15" s="50">
        <v>0</v>
      </c>
      <c r="DC15" s="50">
        <v>0</v>
      </c>
      <c r="DD15" s="50">
        <v>0</v>
      </c>
      <c r="DE15" s="50">
        <v>0</v>
      </c>
      <c r="DF15" s="50">
        <v>0</v>
      </c>
      <c r="DG15" s="83">
        <f t="shared" si="20"/>
        <v>0</v>
      </c>
      <c r="DH15" s="50">
        <v>0</v>
      </c>
      <c r="DI15" s="50">
        <v>0</v>
      </c>
      <c r="DJ15" s="50">
        <v>0</v>
      </c>
      <c r="DK15" s="50">
        <v>0</v>
      </c>
      <c r="DL15" s="50">
        <v>1</v>
      </c>
      <c r="DM15" s="50">
        <v>0</v>
      </c>
      <c r="DN15" s="50">
        <v>0</v>
      </c>
      <c r="DO15" s="50">
        <v>0</v>
      </c>
      <c r="DP15" s="83">
        <f t="shared" si="21"/>
        <v>169884</v>
      </c>
      <c r="DQ15" s="50">
        <v>0</v>
      </c>
      <c r="DR15" s="50">
        <v>0</v>
      </c>
      <c r="DS15" s="50">
        <v>0</v>
      </c>
      <c r="DT15" s="50">
        <v>0</v>
      </c>
      <c r="DU15" s="50">
        <v>0</v>
      </c>
      <c r="DV15" s="50">
        <v>0</v>
      </c>
      <c r="DW15" s="50">
        <v>0</v>
      </c>
      <c r="DX15" s="50">
        <v>0</v>
      </c>
      <c r="DY15" s="83">
        <f t="shared" si="22"/>
        <v>0</v>
      </c>
      <c r="DZ15" s="50">
        <v>0</v>
      </c>
      <c r="EA15" s="50">
        <v>0</v>
      </c>
      <c r="EB15" s="50">
        <v>0</v>
      </c>
      <c r="EC15" s="50">
        <v>0</v>
      </c>
      <c r="ED15" s="50">
        <v>0</v>
      </c>
      <c r="EE15" s="50">
        <v>0</v>
      </c>
      <c r="EF15" s="50">
        <v>0</v>
      </c>
      <c r="EG15" s="50">
        <v>0</v>
      </c>
      <c r="EH15" s="83">
        <f t="shared" si="23"/>
        <v>0</v>
      </c>
      <c r="EI15" s="50">
        <v>0</v>
      </c>
      <c r="EJ15" s="50">
        <v>7</v>
      </c>
      <c r="EK15" s="50">
        <v>0</v>
      </c>
      <c r="EL15" s="50">
        <v>0</v>
      </c>
      <c r="EM15" s="50">
        <v>61</v>
      </c>
      <c r="EN15" s="50">
        <v>76</v>
      </c>
      <c r="EO15" s="50">
        <v>0</v>
      </c>
      <c r="EP15" s="50">
        <v>0</v>
      </c>
      <c r="EQ15" s="83">
        <f t="shared" si="24"/>
        <v>26109108</v>
      </c>
      <c r="ER15" s="50">
        <v>0</v>
      </c>
      <c r="ES15" s="50">
        <v>0</v>
      </c>
      <c r="ET15" s="50">
        <v>0</v>
      </c>
      <c r="EU15" s="50">
        <v>0</v>
      </c>
      <c r="EV15" s="50">
        <v>0</v>
      </c>
      <c r="EW15" s="50">
        <v>0</v>
      </c>
      <c r="EX15" s="50">
        <v>0</v>
      </c>
      <c r="EY15" s="50">
        <v>0</v>
      </c>
      <c r="EZ15" s="83">
        <f t="shared" si="25"/>
        <v>0</v>
      </c>
      <c r="FA15" s="50">
        <v>0</v>
      </c>
      <c r="FB15" s="50">
        <v>0</v>
      </c>
      <c r="FC15" s="50">
        <v>0</v>
      </c>
      <c r="FD15" s="50">
        <v>0</v>
      </c>
      <c r="FE15" s="50">
        <v>0</v>
      </c>
      <c r="FF15" s="50">
        <v>0</v>
      </c>
      <c r="FG15" s="50">
        <v>0</v>
      </c>
      <c r="FH15" s="50">
        <v>0</v>
      </c>
      <c r="FI15" s="83">
        <f t="shared" si="26"/>
        <v>0</v>
      </c>
      <c r="FJ15" s="50">
        <v>0</v>
      </c>
      <c r="FK15" s="50">
        <v>0</v>
      </c>
      <c r="FL15" s="50">
        <v>0</v>
      </c>
      <c r="FM15" s="50">
        <v>0</v>
      </c>
      <c r="FN15" s="50">
        <v>0</v>
      </c>
      <c r="FO15" s="50">
        <v>0</v>
      </c>
      <c r="FP15" s="50">
        <v>0</v>
      </c>
      <c r="FQ15" s="50">
        <v>0</v>
      </c>
      <c r="FR15" s="83">
        <f t="shared" si="27"/>
        <v>0</v>
      </c>
      <c r="FS15" s="50">
        <v>0</v>
      </c>
      <c r="FT15" s="50">
        <v>0</v>
      </c>
      <c r="FU15" s="50">
        <v>0</v>
      </c>
      <c r="FV15" s="50">
        <v>0</v>
      </c>
      <c r="FW15" s="50">
        <v>0</v>
      </c>
      <c r="FX15" s="50">
        <v>0</v>
      </c>
      <c r="FY15" s="50">
        <v>0</v>
      </c>
      <c r="FZ15" s="50">
        <v>0</v>
      </c>
      <c r="GA15" s="83">
        <f t="shared" si="28"/>
        <v>0</v>
      </c>
      <c r="GB15" s="50">
        <v>0</v>
      </c>
      <c r="GC15" s="50">
        <v>0</v>
      </c>
      <c r="GD15" s="50">
        <v>0</v>
      </c>
      <c r="GE15" s="50">
        <v>0</v>
      </c>
      <c r="GF15" s="50">
        <v>0</v>
      </c>
      <c r="GG15" s="50">
        <v>0</v>
      </c>
      <c r="GH15" s="50">
        <v>0</v>
      </c>
      <c r="GI15" s="50">
        <v>0</v>
      </c>
      <c r="GJ15" s="83">
        <f t="shared" si="29"/>
        <v>0</v>
      </c>
      <c r="GK15" s="50">
        <v>0</v>
      </c>
      <c r="GL15" s="50">
        <v>0</v>
      </c>
      <c r="GM15" s="50">
        <v>0</v>
      </c>
      <c r="GN15" s="50">
        <v>0</v>
      </c>
      <c r="GO15" s="50">
        <v>0</v>
      </c>
      <c r="GP15" s="50">
        <v>0</v>
      </c>
      <c r="GQ15" s="50">
        <v>0</v>
      </c>
      <c r="GR15" s="50">
        <v>0</v>
      </c>
      <c r="GS15" s="83">
        <f t="shared" si="30"/>
        <v>0</v>
      </c>
      <c r="GT15" s="50">
        <v>0</v>
      </c>
      <c r="GU15" s="50">
        <v>0</v>
      </c>
      <c r="GV15" s="50">
        <v>0</v>
      </c>
      <c r="GW15" s="50">
        <v>0</v>
      </c>
      <c r="GX15" s="50">
        <v>0</v>
      </c>
      <c r="GY15" s="50">
        <v>0</v>
      </c>
      <c r="GZ15" s="50">
        <v>0</v>
      </c>
      <c r="HA15" s="50">
        <v>0</v>
      </c>
      <c r="HB15" s="83">
        <f t="shared" si="31"/>
        <v>0</v>
      </c>
      <c r="HC15" s="84"/>
      <c r="HD15" s="84"/>
      <c r="HE15" s="90"/>
      <c r="HF15" s="91"/>
      <c r="HG15" s="91"/>
      <c r="HH15" s="92"/>
      <c r="HI15" s="93"/>
      <c r="HJ15" s="94"/>
    </row>
    <row r="16" spans="1:256" s="95" customFormat="1" x14ac:dyDescent="0.25">
      <c r="A16" s="88">
        <v>9</v>
      </c>
      <c r="B16" s="89" t="s">
        <v>139</v>
      </c>
      <c r="C16" s="83">
        <f t="shared" si="1"/>
        <v>34</v>
      </c>
      <c r="D16" s="83">
        <f t="shared" si="2"/>
        <v>0</v>
      </c>
      <c r="E16" s="83">
        <f t="shared" si="3"/>
        <v>0</v>
      </c>
      <c r="F16" s="83">
        <f t="shared" si="4"/>
        <v>0</v>
      </c>
      <c r="G16" s="83">
        <f t="shared" si="5"/>
        <v>0</v>
      </c>
      <c r="H16" s="83">
        <f t="shared" si="6"/>
        <v>34</v>
      </c>
      <c r="I16" s="83">
        <f t="shared" si="7"/>
        <v>0</v>
      </c>
      <c r="J16" s="83">
        <f t="shared" si="8"/>
        <v>0</v>
      </c>
      <c r="K16" s="83">
        <f t="shared" si="9"/>
        <v>0</v>
      </c>
      <c r="L16" s="83">
        <f t="shared" si="9"/>
        <v>1997772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83">
        <f t="shared" si="10"/>
        <v>0</v>
      </c>
      <c r="V16" s="50">
        <v>0</v>
      </c>
      <c r="W16" s="50">
        <v>0</v>
      </c>
      <c r="X16" s="50">
        <v>0</v>
      </c>
      <c r="Y16" s="50">
        <v>0</v>
      </c>
      <c r="Z16" s="50">
        <v>0</v>
      </c>
      <c r="AA16" s="50">
        <v>0</v>
      </c>
      <c r="AB16" s="50">
        <v>0</v>
      </c>
      <c r="AC16" s="50">
        <v>0</v>
      </c>
      <c r="AD16" s="83">
        <f t="shared" si="11"/>
        <v>0</v>
      </c>
      <c r="AE16" s="50">
        <v>0</v>
      </c>
      <c r="AF16" s="50">
        <v>0</v>
      </c>
      <c r="AG16" s="50">
        <v>0</v>
      </c>
      <c r="AH16" s="50">
        <v>0</v>
      </c>
      <c r="AI16" s="50">
        <v>2</v>
      </c>
      <c r="AJ16" s="50">
        <v>0</v>
      </c>
      <c r="AK16" s="50">
        <v>0</v>
      </c>
      <c r="AL16" s="50">
        <v>0</v>
      </c>
      <c r="AM16" s="83">
        <f t="shared" si="12"/>
        <v>137304</v>
      </c>
      <c r="AN16" s="50">
        <v>0</v>
      </c>
      <c r="AO16" s="50">
        <v>0</v>
      </c>
      <c r="AP16" s="50">
        <v>0</v>
      </c>
      <c r="AQ16" s="50">
        <v>0</v>
      </c>
      <c r="AR16" s="50">
        <v>3</v>
      </c>
      <c r="AS16" s="50">
        <v>0</v>
      </c>
      <c r="AT16" s="50">
        <v>0</v>
      </c>
      <c r="AU16" s="50">
        <v>0</v>
      </c>
      <c r="AV16" s="83">
        <f t="shared" si="13"/>
        <v>162504</v>
      </c>
      <c r="AW16" s="50">
        <v>0</v>
      </c>
      <c r="AX16" s="50">
        <v>0</v>
      </c>
      <c r="AY16" s="50">
        <v>0</v>
      </c>
      <c r="AZ16" s="50">
        <v>0</v>
      </c>
      <c r="BA16" s="50">
        <v>1</v>
      </c>
      <c r="BB16" s="50">
        <v>0</v>
      </c>
      <c r="BC16" s="50">
        <v>0</v>
      </c>
      <c r="BD16" s="50">
        <v>0</v>
      </c>
      <c r="BE16" s="83">
        <f t="shared" si="14"/>
        <v>67080</v>
      </c>
      <c r="BF16" s="50">
        <v>0</v>
      </c>
      <c r="BG16" s="50">
        <v>0</v>
      </c>
      <c r="BH16" s="50">
        <v>0</v>
      </c>
      <c r="BI16" s="50">
        <v>0</v>
      </c>
      <c r="BJ16" s="50">
        <v>26</v>
      </c>
      <c r="BK16" s="50">
        <v>0</v>
      </c>
      <c r="BL16" s="50">
        <v>0</v>
      </c>
      <c r="BM16" s="50">
        <v>0</v>
      </c>
      <c r="BN16" s="83">
        <f t="shared" si="15"/>
        <v>1408368</v>
      </c>
      <c r="BO16" s="50">
        <v>0</v>
      </c>
      <c r="BP16" s="50">
        <v>0</v>
      </c>
      <c r="BQ16" s="50">
        <v>0</v>
      </c>
      <c r="BR16" s="50">
        <v>0</v>
      </c>
      <c r="BS16" s="50">
        <v>1</v>
      </c>
      <c r="BT16" s="50">
        <v>0</v>
      </c>
      <c r="BU16" s="50">
        <v>0</v>
      </c>
      <c r="BV16" s="50">
        <v>0</v>
      </c>
      <c r="BW16" s="83">
        <f t="shared" si="16"/>
        <v>67080</v>
      </c>
      <c r="BX16" s="50">
        <v>0</v>
      </c>
      <c r="BY16" s="50">
        <v>0</v>
      </c>
      <c r="BZ16" s="50">
        <v>0</v>
      </c>
      <c r="CA16" s="50">
        <v>0</v>
      </c>
      <c r="CB16" s="50">
        <v>0</v>
      </c>
      <c r="CC16" s="50">
        <v>0</v>
      </c>
      <c r="CD16" s="50">
        <v>0</v>
      </c>
      <c r="CE16" s="50">
        <v>0</v>
      </c>
      <c r="CF16" s="83">
        <f t="shared" si="17"/>
        <v>0</v>
      </c>
      <c r="CG16" s="50">
        <v>0</v>
      </c>
      <c r="CH16" s="50">
        <v>0</v>
      </c>
      <c r="CI16" s="50">
        <v>0</v>
      </c>
      <c r="CJ16" s="50">
        <v>0</v>
      </c>
      <c r="CK16" s="50">
        <v>0</v>
      </c>
      <c r="CL16" s="50">
        <v>0</v>
      </c>
      <c r="CM16" s="50">
        <v>0</v>
      </c>
      <c r="CN16" s="50">
        <v>0</v>
      </c>
      <c r="CO16" s="83">
        <f t="shared" si="18"/>
        <v>0</v>
      </c>
      <c r="CP16" s="50">
        <v>0</v>
      </c>
      <c r="CQ16" s="50">
        <v>0</v>
      </c>
      <c r="CR16" s="50">
        <v>0</v>
      </c>
      <c r="CS16" s="50">
        <v>0</v>
      </c>
      <c r="CT16" s="50">
        <v>0</v>
      </c>
      <c r="CU16" s="50">
        <v>0</v>
      </c>
      <c r="CV16" s="50">
        <v>0</v>
      </c>
      <c r="CW16" s="50">
        <v>0</v>
      </c>
      <c r="CX16" s="83">
        <f t="shared" si="19"/>
        <v>0</v>
      </c>
      <c r="CY16" s="50">
        <v>0</v>
      </c>
      <c r="CZ16" s="50">
        <v>0</v>
      </c>
      <c r="DA16" s="50">
        <v>0</v>
      </c>
      <c r="DB16" s="50">
        <v>0</v>
      </c>
      <c r="DC16" s="50">
        <v>0</v>
      </c>
      <c r="DD16" s="50">
        <v>0</v>
      </c>
      <c r="DE16" s="50">
        <v>0</v>
      </c>
      <c r="DF16" s="50">
        <v>0</v>
      </c>
      <c r="DG16" s="83">
        <f t="shared" si="20"/>
        <v>0</v>
      </c>
      <c r="DH16" s="50">
        <v>0</v>
      </c>
      <c r="DI16" s="50">
        <v>0</v>
      </c>
      <c r="DJ16" s="50">
        <v>0</v>
      </c>
      <c r="DK16" s="50">
        <v>0</v>
      </c>
      <c r="DL16" s="50">
        <v>0</v>
      </c>
      <c r="DM16" s="50">
        <v>0</v>
      </c>
      <c r="DN16" s="50">
        <v>0</v>
      </c>
      <c r="DO16" s="50">
        <v>0</v>
      </c>
      <c r="DP16" s="83">
        <f t="shared" si="21"/>
        <v>0</v>
      </c>
      <c r="DQ16" s="50">
        <v>0</v>
      </c>
      <c r="DR16" s="50">
        <v>0</v>
      </c>
      <c r="DS16" s="50">
        <v>0</v>
      </c>
      <c r="DT16" s="50">
        <v>0</v>
      </c>
      <c r="DU16" s="50">
        <v>0</v>
      </c>
      <c r="DV16" s="50">
        <v>0</v>
      </c>
      <c r="DW16" s="50">
        <v>0</v>
      </c>
      <c r="DX16" s="50">
        <v>0</v>
      </c>
      <c r="DY16" s="83">
        <f t="shared" si="22"/>
        <v>0</v>
      </c>
      <c r="DZ16" s="50">
        <v>0</v>
      </c>
      <c r="EA16" s="50">
        <v>0</v>
      </c>
      <c r="EB16" s="50">
        <v>0</v>
      </c>
      <c r="EC16" s="50">
        <v>0</v>
      </c>
      <c r="ED16" s="50">
        <v>0</v>
      </c>
      <c r="EE16" s="50">
        <v>0</v>
      </c>
      <c r="EF16" s="50">
        <v>0</v>
      </c>
      <c r="EG16" s="50">
        <v>0</v>
      </c>
      <c r="EH16" s="83">
        <f t="shared" si="23"/>
        <v>0</v>
      </c>
      <c r="EI16" s="50">
        <v>0</v>
      </c>
      <c r="EJ16" s="50">
        <v>0</v>
      </c>
      <c r="EK16" s="50">
        <v>0</v>
      </c>
      <c r="EL16" s="50">
        <v>0</v>
      </c>
      <c r="EM16" s="50">
        <v>0</v>
      </c>
      <c r="EN16" s="50">
        <v>0</v>
      </c>
      <c r="EO16" s="50">
        <v>0</v>
      </c>
      <c r="EP16" s="50">
        <v>0</v>
      </c>
      <c r="EQ16" s="83">
        <f t="shared" si="24"/>
        <v>0</v>
      </c>
      <c r="ER16" s="50">
        <v>0</v>
      </c>
      <c r="ES16" s="50">
        <v>0</v>
      </c>
      <c r="ET16" s="50">
        <v>0</v>
      </c>
      <c r="EU16" s="50">
        <v>0</v>
      </c>
      <c r="EV16" s="50">
        <v>0</v>
      </c>
      <c r="EW16" s="50">
        <v>0</v>
      </c>
      <c r="EX16" s="50">
        <v>0</v>
      </c>
      <c r="EY16" s="50">
        <v>0</v>
      </c>
      <c r="EZ16" s="83">
        <f t="shared" si="25"/>
        <v>0</v>
      </c>
      <c r="FA16" s="50">
        <v>0</v>
      </c>
      <c r="FB16" s="50">
        <v>0</v>
      </c>
      <c r="FC16" s="50">
        <v>0</v>
      </c>
      <c r="FD16" s="50">
        <v>0</v>
      </c>
      <c r="FE16" s="50">
        <v>0</v>
      </c>
      <c r="FF16" s="50">
        <v>0</v>
      </c>
      <c r="FG16" s="50">
        <v>0</v>
      </c>
      <c r="FH16" s="50">
        <v>0</v>
      </c>
      <c r="FI16" s="83">
        <f t="shared" si="26"/>
        <v>0</v>
      </c>
      <c r="FJ16" s="50">
        <v>0</v>
      </c>
      <c r="FK16" s="50">
        <v>0</v>
      </c>
      <c r="FL16" s="50">
        <v>0</v>
      </c>
      <c r="FM16" s="50">
        <v>0</v>
      </c>
      <c r="FN16" s="50">
        <v>0</v>
      </c>
      <c r="FO16" s="50">
        <v>0</v>
      </c>
      <c r="FP16" s="50">
        <v>0</v>
      </c>
      <c r="FQ16" s="50">
        <v>0</v>
      </c>
      <c r="FR16" s="83">
        <f t="shared" si="27"/>
        <v>0</v>
      </c>
      <c r="FS16" s="50">
        <v>0</v>
      </c>
      <c r="FT16" s="50">
        <v>0</v>
      </c>
      <c r="FU16" s="50">
        <v>0</v>
      </c>
      <c r="FV16" s="50">
        <v>0</v>
      </c>
      <c r="FW16" s="50">
        <v>0</v>
      </c>
      <c r="FX16" s="50">
        <v>0</v>
      </c>
      <c r="FY16" s="50">
        <v>0</v>
      </c>
      <c r="FZ16" s="50">
        <v>0</v>
      </c>
      <c r="GA16" s="83">
        <f t="shared" si="28"/>
        <v>0</v>
      </c>
      <c r="GB16" s="50">
        <v>0</v>
      </c>
      <c r="GC16" s="50">
        <v>0</v>
      </c>
      <c r="GD16" s="50">
        <v>0</v>
      </c>
      <c r="GE16" s="50">
        <v>0</v>
      </c>
      <c r="GF16" s="50">
        <v>1</v>
      </c>
      <c r="GG16" s="50">
        <v>0</v>
      </c>
      <c r="GH16" s="50">
        <v>0</v>
      </c>
      <c r="GI16" s="50">
        <v>0</v>
      </c>
      <c r="GJ16" s="83">
        <f t="shared" si="29"/>
        <v>155436</v>
      </c>
      <c r="GK16" s="50">
        <v>0</v>
      </c>
      <c r="GL16" s="50">
        <v>0</v>
      </c>
      <c r="GM16" s="50">
        <v>0</v>
      </c>
      <c r="GN16" s="50">
        <v>0</v>
      </c>
      <c r="GO16" s="50">
        <v>0</v>
      </c>
      <c r="GP16" s="50">
        <v>0</v>
      </c>
      <c r="GQ16" s="50">
        <v>0</v>
      </c>
      <c r="GR16" s="50">
        <v>0</v>
      </c>
      <c r="GS16" s="83">
        <f t="shared" si="30"/>
        <v>0</v>
      </c>
      <c r="GT16" s="50">
        <v>0</v>
      </c>
      <c r="GU16" s="50">
        <v>0</v>
      </c>
      <c r="GV16" s="50">
        <v>0</v>
      </c>
      <c r="GW16" s="50">
        <v>0</v>
      </c>
      <c r="GX16" s="50">
        <v>0</v>
      </c>
      <c r="GY16" s="50">
        <v>0</v>
      </c>
      <c r="GZ16" s="50">
        <v>0</v>
      </c>
      <c r="HA16" s="50">
        <v>0</v>
      </c>
      <c r="HB16" s="83">
        <f t="shared" si="31"/>
        <v>0</v>
      </c>
      <c r="HC16" s="84"/>
      <c r="HD16" s="84"/>
      <c r="HE16" s="90"/>
      <c r="HF16" s="91"/>
      <c r="HG16" s="91"/>
      <c r="HH16" s="92"/>
      <c r="HI16" s="93"/>
      <c r="HJ16" s="94"/>
    </row>
    <row r="17" spans="1:218" s="95" customFormat="1" ht="15.6" customHeight="1" x14ac:dyDescent="0.25">
      <c r="A17" s="88">
        <v>10</v>
      </c>
      <c r="B17" s="89" t="s">
        <v>140</v>
      </c>
      <c r="C17" s="83">
        <f t="shared" si="1"/>
        <v>229</v>
      </c>
      <c r="D17" s="83">
        <f t="shared" si="2"/>
        <v>3</v>
      </c>
      <c r="E17" s="83">
        <f t="shared" si="3"/>
        <v>57</v>
      </c>
      <c r="F17" s="83">
        <f t="shared" si="4"/>
        <v>0</v>
      </c>
      <c r="G17" s="83">
        <f t="shared" si="5"/>
        <v>0</v>
      </c>
      <c r="H17" s="83">
        <f t="shared" si="6"/>
        <v>116</v>
      </c>
      <c r="I17" s="83">
        <f t="shared" si="7"/>
        <v>53</v>
      </c>
      <c r="J17" s="83">
        <f t="shared" si="8"/>
        <v>0</v>
      </c>
      <c r="K17" s="83">
        <f t="shared" si="9"/>
        <v>0</v>
      </c>
      <c r="L17" s="83">
        <f t="shared" si="9"/>
        <v>27809940</v>
      </c>
      <c r="M17" s="50">
        <v>0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50">
        <v>0</v>
      </c>
      <c r="U17" s="83">
        <f t="shared" si="10"/>
        <v>0</v>
      </c>
      <c r="V17" s="50">
        <v>0</v>
      </c>
      <c r="W17" s="50">
        <v>0</v>
      </c>
      <c r="X17" s="50">
        <v>0</v>
      </c>
      <c r="Y17" s="50">
        <v>0</v>
      </c>
      <c r="Z17" s="50">
        <v>0</v>
      </c>
      <c r="AA17" s="50">
        <v>0</v>
      </c>
      <c r="AB17" s="50">
        <v>0</v>
      </c>
      <c r="AC17" s="50">
        <v>0</v>
      </c>
      <c r="AD17" s="83">
        <f t="shared" si="11"/>
        <v>0</v>
      </c>
      <c r="AE17" s="50">
        <v>0</v>
      </c>
      <c r="AF17" s="50">
        <v>0</v>
      </c>
      <c r="AG17" s="50">
        <v>0</v>
      </c>
      <c r="AH17" s="50">
        <v>0</v>
      </c>
      <c r="AI17" s="50">
        <v>1</v>
      </c>
      <c r="AJ17" s="50">
        <v>0</v>
      </c>
      <c r="AK17" s="50">
        <v>0</v>
      </c>
      <c r="AL17" s="50">
        <v>0</v>
      </c>
      <c r="AM17" s="83">
        <f t="shared" si="12"/>
        <v>68652</v>
      </c>
      <c r="AN17" s="50">
        <v>0</v>
      </c>
      <c r="AO17" s="50">
        <v>0</v>
      </c>
      <c r="AP17" s="50">
        <v>0</v>
      </c>
      <c r="AQ17" s="50">
        <v>0</v>
      </c>
      <c r="AR17" s="50">
        <v>2</v>
      </c>
      <c r="AS17" s="50">
        <v>0</v>
      </c>
      <c r="AT17" s="50">
        <v>0</v>
      </c>
      <c r="AU17" s="50">
        <v>0</v>
      </c>
      <c r="AV17" s="83">
        <f t="shared" si="13"/>
        <v>108336</v>
      </c>
      <c r="AW17" s="50">
        <v>0</v>
      </c>
      <c r="AX17" s="50">
        <v>0</v>
      </c>
      <c r="AY17" s="50">
        <v>0</v>
      </c>
      <c r="AZ17" s="50">
        <v>0</v>
      </c>
      <c r="BA17" s="50">
        <v>0</v>
      </c>
      <c r="BB17" s="50">
        <v>0</v>
      </c>
      <c r="BC17" s="50">
        <v>0</v>
      </c>
      <c r="BD17" s="50">
        <v>0</v>
      </c>
      <c r="BE17" s="83">
        <f t="shared" si="14"/>
        <v>0</v>
      </c>
      <c r="BF17" s="50">
        <v>3</v>
      </c>
      <c r="BG17" s="50">
        <v>57</v>
      </c>
      <c r="BH17" s="50">
        <v>0</v>
      </c>
      <c r="BI17" s="50">
        <v>0</v>
      </c>
      <c r="BJ17" s="50">
        <v>40</v>
      </c>
      <c r="BK17" s="50">
        <v>3</v>
      </c>
      <c r="BL17" s="50">
        <v>0</v>
      </c>
      <c r="BM17" s="50">
        <v>0</v>
      </c>
      <c r="BN17" s="83">
        <f t="shared" si="15"/>
        <v>6061524</v>
      </c>
      <c r="BO17" s="50">
        <v>0</v>
      </c>
      <c r="BP17" s="50">
        <v>0</v>
      </c>
      <c r="BQ17" s="50">
        <v>0</v>
      </c>
      <c r="BR17" s="50">
        <v>0</v>
      </c>
      <c r="BS17" s="50">
        <v>0</v>
      </c>
      <c r="BT17" s="50">
        <v>0</v>
      </c>
      <c r="BU17" s="50">
        <v>0</v>
      </c>
      <c r="BV17" s="50">
        <v>0</v>
      </c>
      <c r="BW17" s="83">
        <f t="shared" si="16"/>
        <v>0</v>
      </c>
      <c r="BX17" s="50">
        <v>0</v>
      </c>
      <c r="BY17" s="50">
        <v>0</v>
      </c>
      <c r="BZ17" s="50">
        <v>0</v>
      </c>
      <c r="CA17" s="50">
        <v>0</v>
      </c>
      <c r="CB17" s="50">
        <v>0</v>
      </c>
      <c r="CC17" s="50">
        <v>0</v>
      </c>
      <c r="CD17" s="50">
        <v>0</v>
      </c>
      <c r="CE17" s="50">
        <v>0</v>
      </c>
      <c r="CF17" s="83">
        <f t="shared" si="17"/>
        <v>0</v>
      </c>
      <c r="CG17" s="50">
        <v>0</v>
      </c>
      <c r="CH17" s="50">
        <v>0</v>
      </c>
      <c r="CI17" s="50">
        <v>0</v>
      </c>
      <c r="CJ17" s="50">
        <v>0</v>
      </c>
      <c r="CK17" s="50">
        <v>0</v>
      </c>
      <c r="CL17" s="50">
        <v>0</v>
      </c>
      <c r="CM17" s="50">
        <v>0</v>
      </c>
      <c r="CN17" s="50">
        <v>0</v>
      </c>
      <c r="CO17" s="83">
        <f t="shared" si="18"/>
        <v>0</v>
      </c>
      <c r="CP17" s="50">
        <v>0</v>
      </c>
      <c r="CQ17" s="50">
        <v>0</v>
      </c>
      <c r="CR17" s="50">
        <v>0</v>
      </c>
      <c r="CS17" s="50">
        <v>0</v>
      </c>
      <c r="CT17" s="50">
        <v>0</v>
      </c>
      <c r="CU17" s="50">
        <v>0</v>
      </c>
      <c r="CV17" s="50">
        <v>0</v>
      </c>
      <c r="CW17" s="50">
        <v>0</v>
      </c>
      <c r="CX17" s="83">
        <f t="shared" si="19"/>
        <v>0</v>
      </c>
      <c r="CY17" s="50">
        <v>0</v>
      </c>
      <c r="CZ17" s="50">
        <v>0</v>
      </c>
      <c r="DA17" s="50">
        <v>0</v>
      </c>
      <c r="DB17" s="50">
        <v>0</v>
      </c>
      <c r="DC17" s="50">
        <v>0</v>
      </c>
      <c r="DD17" s="50">
        <v>0</v>
      </c>
      <c r="DE17" s="50">
        <v>0</v>
      </c>
      <c r="DF17" s="50">
        <v>0</v>
      </c>
      <c r="DG17" s="83">
        <f t="shared" si="20"/>
        <v>0</v>
      </c>
      <c r="DH17" s="50">
        <v>0</v>
      </c>
      <c r="DI17" s="50">
        <v>0</v>
      </c>
      <c r="DJ17" s="50">
        <v>0</v>
      </c>
      <c r="DK17" s="50">
        <v>0</v>
      </c>
      <c r="DL17" s="50">
        <v>0</v>
      </c>
      <c r="DM17" s="50">
        <v>0</v>
      </c>
      <c r="DN17" s="50">
        <v>0</v>
      </c>
      <c r="DO17" s="50">
        <v>0</v>
      </c>
      <c r="DP17" s="83">
        <f t="shared" si="21"/>
        <v>0</v>
      </c>
      <c r="DQ17" s="50">
        <v>0</v>
      </c>
      <c r="DR17" s="50">
        <v>0</v>
      </c>
      <c r="DS17" s="50">
        <v>0</v>
      </c>
      <c r="DT17" s="50">
        <v>0</v>
      </c>
      <c r="DU17" s="50">
        <v>0</v>
      </c>
      <c r="DV17" s="50">
        <v>0</v>
      </c>
      <c r="DW17" s="50">
        <v>0</v>
      </c>
      <c r="DX17" s="50">
        <v>0</v>
      </c>
      <c r="DY17" s="83">
        <f t="shared" si="22"/>
        <v>0</v>
      </c>
      <c r="DZ17" s="50">
        <v>0</v>
      </c>
      <c r="EA17" s="50">
        <v>0</v>
      </c>
      <c r="EB17" s="50">
        <v>0</v>
      </c>
      <c r="EC17" s="50">
        <v>0</v>
      </c>
      <c r="ED17" s="50">
        <v>0</v>
      </c>
      <c r="EE17" s="50">
        <v>0</v>
      </c>
      <c r="EF17" s="50">
        <v>0</v>
      </c>
      <c r="EG17" s="50">
        <v>0</v>
      </c>
      <c r="EH17" s="83">
        <f t="shared" si="23"/>
        <v>0</v>
      </c>
      <c r="EI17" s="50">
        <v>0</v>
      </c>
      <c r="EJ17" s="50">
        <v>0</v>
      </c>
      <c r="EK17" s="50">
        <v>0</v>
      </c>
      <c r="EL17" s="50">
        <v>0</v>
      </c>
      <c r="EM17" s="50">
        <v>73</v>
      </c>
      <c r="EN17" s="50">
        <v>50</v>
      </c>
      <c r="EO17" s="50">
        <v>0</v>
      </c>
      <c r="EP17" s="50">
        <v>0</v>
      </c>
      <c r="EQ17" s="83">
        <f t="shared" si="24"/>
        <v>21571428</v>
      </c>
      <c r="ER17" s="50">
        <v>0</v>
      </c>
      <c r="ES17" s="50">
        <v>0</v>
      </c>
      <c r="ET17" s="50">
        <v>0</v>
      </c>
      <c r="EU17" s="50">
        <v>0</v>
      </c>
      <c r="EV17" s="50">
        <v>0</v>
      </c>
      <c r="EW17" s="50">
        <v>0</v>
      </c>
      <c r="EX17" s="50">
        <v>0</v>
      </c>
      <c r="EY17" s="50">
        <v>0</v>
      </c>
      <c r="EZ17" s="83">
        <f t="shared" si="25"/>
        <v>0</v>
      </c>
      <c r="FA17" s="50">
        <v>0</v>
      </c>
      <c r="FB17" s="50">
        <v>0</v>
      </c>
      <c r="FC17" s="50">
        <v>0</v>
      </c>
      <c r="FD17" s="50">
        <v>0</v>
      </c>
      <c r="FE17" s="50">
        <v>0</v>
      </c>
      <c r="FF17" s="50">
        <v>0</v>
      </c>
      <c r="FG17" s="50">
        <v>0</v>
      </c>
      <c r="FH17" s="50">
        <v>0</v>
      </c>
      <c r="FI17" s="83">
        <f t="shared" si="26"/>
        <v>0</v>
      </c>
      <c r="FJ17" s="50">
        <v>0</v>
      </c>
      <c r="FK17" s="50">
        <v>0</v>
      </c>
      <c r="FL17" s="50">
        <v>0</v>
      </c>
      <c r="FM17" s="50">
        <v>0</v>
      </c>
      <c r="FN17" s="50">
        <v>0</v>
      </c>
      <c r="FO17" s="50">
        <v>0</v>
      </c>
      <c r="FP17" s="50">
        <v>0</v>
      </c>
      <c r="FQ17" s="50">
        <v>0</v>
      </c>
      <c r="FR17" s="83">
        <f t="shared" si="27"/>
        <v>0</v>
      </c>
      <c r="FS17" s="50">
        <v>0</v>
      </c>
      <c r="FT17" s="50">
        <v>0</v>
      </c>
      <c r="FU17" s="50">
        <v>0</v>
      </c>
      <c r="FV17" s="50">
        <v>0</v>
      </c>
      <c r="FW17" s="50">
        <v>0</v>
      </c>
      <c r="FX17" s="50">
        <v>0</v>
      </c>
      <c r="FY17" s="50">
        <v>0</v>
      </c>
      <c r="FZ17" s="50">
        <v>0</v>
      </c>
      <c r="GA17" s="83">
        <f t="shared" si="28"/>
        <v>0</v>
      </c>
      <c r="GB17" s="50">
        <v>0</v>
      </c>
      <c r="GC17" s="50">
        <v>0</v>
      </c>
      <c r="GD17" s="50">
        <v>0</v>
      </c>
      <c r="GE17" s="50">
        <v>0</v>
      </c>
      <c r="GF17" s="50">
        <v>0</v>
      </c>
      <c r="GG17" s="50">
        <v>0</v>
      </c>
      <c r="GH17" s="50">
        <v>0</v>
      </c>
      <c r="GI17" s="50">
        <v>0</v>
      </c>
      <c r="GJ17" s="83">
        <f t="shared" si="29"/>
        <v>0</v>
      </c>
      <c r="GK17" s="50">
        <v>0</v>
      </c>
      <c r="GL17" s="50">
        <v>0</v>
      </c>
      <c r="GM17" s="50">
        <v>0</v>
      </c>
      <c r="GN17" s="50">
        <v>0</v>
      </c>
      <c r="GO17" s="50">
        <v>0</v>
      </c>
      <c r="GP17" s="50">
        <v>0</v>
      </c>
      <c r="GQ17" s="50">
        <v>0</v>
      </c>
      <c r="GR17" s="50">
        <v>0</v>
      </c>
      <c r="GS17" s="83">
        <f t="shared" si="30"/>
        <v>0</v>
      </c>
      <c r="GT17" s="50">
        <v>0</v>
      </c>
      <c r="GU17" s="50">
        <v>0</v>
      </c>
      <c r="GV17" s="50">
        <v>0</v>
      </c>
      <c r="GW17" s="50">
        <v>0</v>
      </c>
      <c r="GX17" s="50">
        <v>0</v>
      </c>
      <c r="GY17" s="50">
        <v>0</v>
      </c>
      <c r="GZ17" s="50">
        <v>0</v>
      </c>
      <c r="HA17" s="50">
        <v>0</v>
      </c>
      <c r="HB17" s="83">
        <f t="shared" si="31"/>
        <v>0</v>
      </c>
      <c r="HC17" s="84"/>
      <c r="HD17" s="84"/>
      <c r="HE17" s="90"/>
      <c r="HF17" s="91"/>
      <c r="HG17" s="91"/>
      <c r="HH17" s="92"/>
      <c r="HI17" s="93"/>
      <c r="HJ17" s="94"/>
    </row>
    <row r="18" spans="1:218" s="95" customFormat="1" x14ac:dyDescent="0.25">
      <c r="A18" s="88">
        <v>11</v>
      </c>
      <c r="B18" s="96" t="s">
        <v>141</v>
      </c>
      <c r="C18" s="83">
        <f t="shared" si="1"/>
        <v>101</v>
      </c>
      <c r="D18" s="83">
        <f t="shared" si="2"/>
        <v>1</v>
      </c>
      <c r="E18" s="83">
        <f t="shared" si="3"/>
        <v>9</v>
      </c>
      <c r="F18" s="83">
        <f t="shared" si="4"/>
        <v>0</v>
      </c>
      <c r="G18" s="83">
        <f t="shared" si="5"/>
        <v>0</v>
      </c>
      <c r="H18" s="83">
        <f t="shared" si="6"/>
        <v>75</v>
      </c>
      <c r="I18" s="83">
        <f t="shared" si="7"/>
        <v>16</v>
      </c>
      <c r="J18" s="83">
        <f t="shared" si="8"/>
        <v>0</v>
      </c>
      <c r="K18" s="83">
        <f t="shared" si="9"/>
        <v>0</v>
      </c>
      <c r="L18" s="83">
        <f t="shared" si="9"/>
        <v>16647516</v>
      </c>
      <c r="M18" s="50">
        <v>0</v>
      </c>
      <c r="N18" s="50">
        <v>0</v>
      </c>
      <c r="O18" s="50">
        <v>0</v>
      </c>
      <c r="P18" s="50">
        <v>0</v>
      </c>
      <c r="Q18" s="50">
        <v>0</v>
      </c>
      <c r="R18" s="50">
        <v>0</v>
      </c>
      <c r="S18" s="50">
        <v>0</v>
      </c>
      <c r="T18" s="50">
        <v>0</v>
      </c>
      <c r="U18" s="83">
        <f t="shared" si="10"/>
        <v>0</v>
      </c>
      <c r="V18" s="50">
        <v>0</v>
      </c>
      <c r="W18" s="50">
        <v>0</v>
      </c>
      <c r="X18" s="50">
        <v>0</v>
      </c>
      <c r="Y18" s="50">
        <v>0</v>
      </c>
      <c r="Z18" s="50">
        <v>0</v>
      </c>
      <c r="AA18" s="50">
        <v>0</v>
      </c>
      <c r="AB18" s="50">
        <v>0</v>
      </c>
      <c r="AC18" s="50">
        <v>0</v>
      </c>
      <c r="AD18" s="83">
        <f t="shared" si="11"/>
        <v>0</v>
      </c>
      <c r="AE18" s="50">
        <v>0</v>
      </c>
      <c r="AF18" s="50">
        <v>0</v>
      </c>
      <c r="AG18" s="50">
        <v>0</v>
      </c>
      <c r="AH18" s="50">
        <v>0</v>
      </c>
      <c r="AI18" s="50">
        <v>0</v>
      </c>
      <c r="AJ18" s="50">
        <v>0</v>
      </c>
      <c r="AK18" s="50">
        <v>0</v>
      </c>
      <c r="AL18" s="50">
        <v>0</v>
      </c>
      <c r="AM18" s="83">
        <f t="shared" si="12"/>
        <v>0</v>
      </c>
      <c r="AN18" s="50">
        <v>0</v>
      </c>
      <c r="AO18" s="50">
        <v>0</v>
      </c>
      <c r="AP18" s="50">
        <v>0</v>
      </c>
      <c r="AQ18" s="50">
        <v>0</v>
      </c>
      <c r="AR18" s="50">
        <v>0</v>
      </c>
      <c r="AS18" s="50">
        <v>0</v>
      </c>
      <c r="AT18" s="50">
        <v>0</v>
      </c>
      <c r="AU18" s="50">
        <v>0</v>
      </c>
      <c r="AV18" s="83">
        <f t="shared" si="13"/>
        <v>0</v>
      </c>
      <c r="AW18" s="50">
        <v>0</v>
      </c>
      <c r="AX18" s="50">
        <v>0</v>
      </c>
      <c r="AY18" s="50">
        <v>0</v>
      </c>
      <c r="AZ18" s="50">
        <v>0</v>
      </c>
      <c r="BA18" s="50">
        <v>0</v>
      </c>
      <c r="BB18" s="50">
        <v>0</v>
      </c>
      <c r="BC18" s="50">
        <v>0</v>
      </c>
      <c r="BD18" s="50">
        <v>0</v>
      </c>
      <c r="BE18" s="83">
        <f t="shared" si="14"/>
        <v>0</v>
      </c>
      <c r="BF18" s="50">
        <v>0</v>
      </c>
      <c r="BG18" s="50">
        <v>0</v>
      </c>
      <c r="BH18" s="50">
        <v>0</v>
      </c>
      <c r="BI18" s="50">
        <v>0</v>
      </c>
      <c r="BJ18" s="50">
        <v>0</v>
      </c>
      <c r="BK18" s="50">
        <v>0</v>
      </c>
      <c r="BL18" s="50">
        <v>0</v>
      </c>
      <c r="BM18" s="50">
        <v>0</v>
      </c>
      <c r="BN18" s="83">
        <f t="shared" si="15"/>
        <v>0</v>
      </c>
      <c r="BO18" s="50">
        <v>0</v>
      </c>
      <c r="BP18" s="50">
        <v>0</v>
      </c>
      <c r="BQ18" s="50">
        <v>0</v>
      </c>
      <c r="BR18" s="50">
        <v>0</v>
      </c>
      <c r="BS18" s="50">
        <v>0</v>
      </c>
      <c r="BT18" s="50">
        <v>0</v>
      </c>
      <c r="BU18" s="50">
        <v>0</v>
      </c>
      <c r="BV18" s="50">
        <v>0</v>
      </c>
      <c r="BW18" s="83">
        <f t="shared" si="16"/>
        <v>0</v>
      </c>
      <c r="BX18" s="50">
        <v>0</v>
      </c>
      <c r="BY18" s="50">
        <v>0</v>
      </c>
      <c r="BZ18" s="50">
        <v>0</v>
      </c>
      <c r="CA18" s="50">
        <v>0</v>
      </c>
      <c r="CB18" s="50">
        <v>0</v>
      </c>
      <c r="CC18" s="50">
        <v>0</v>
      </c>
      <c r="CD18" s="50">
        <v>0</v>
      </c>
      <c r="CE18" s="50">
        <v>0</v>
      </c>
      <c r="CF18" s="83">
        <f t="shared" si="17"/>
        <v>0</v>
      </c>
      <c r="CG18" s="50">
        <v>0</v>
      </c>
      <c r="CH18" s="50">
        <v>0</v>
      </c>
      <c r="CI18" s="50">
        <v>0</v>
      </c>
      <c r="CJ18" s="50">
        <v>0</v>
      </c>
      <c r="CK18" s="50">
        <v>0</v>
      </c>
      <c r="CL18" s="50">
        <v>0</v>
      </c>
      <c r="CM18" s="50">
        <v>0</v>
      </c>
      <c r="CN18" s="50">
        <v>0</v>
      </c>
      <c r="CO18" s="83">
        <f t="shared" si="18"/>
        <v>0</v>
      </c>
      <c r="CP18" s="50">
        <v>0</v>
      </c>
      <c r="CQ18" s="50">
        <v>0</v>
      </c>
      <c r="CR18" s="50">
        <v>0</v>
      </c>
      <c r="CS18" s="50">
        <v>0</v>
      </c>
      <c r="CT18" s="50">
        <v>0</v>
      </c>
      <c r="CU18" s="50">
        <v>0</v>
      </c>
      <c r="CV18" s="50">
        <v>0</v>
      </c>
      <c r="CW18" s="50">
        <v>0</v>
      </c>
      <c r="CX18" s="83">
        <f t="shared" si="19"/>
        <v>0</v>
      </c>
      <c r="CY18" s="50">
        <v>0</v>
      </c>
      <c r="CZ18" s="50">
        <v>0</v>
      </c>
      <c r="DA18" s="50">
        <v>0</v>
      </c>
      <c r="DB18" s="50">
        <v>0</v>
      </c>
      <c r="DC18" s="50">
        <v>0</v>
      </c>
      <c r="DD18" s="50">
        <v>0</v>
      </c>
      <c r="DE18" s="50">
        <v>0</v>
      </c>
      <c r="DF18" s="50">
        <v>0</v>
      </c>
      <c r="DG18" s="83">
        <f t="shared" si="20"/>
        <v>0</v>
      </c>
      <c r="DH18" s="50">
        <v>0</v>
      </c>
      <c r="DI18" s="50">
        <v>0</v>
      </c>
      <c r="DJ18" s="50">
        <v>0</v>
      </c>
      <c r="DK18" s="50">
        <v>0</v>
      </c>
      <c r="DL18" s="50">
        <v>0</v>
      </c>
      <c r="DM18" s="50">
        <v>0</v>
      </c>
      <c r="DN18" s="50">
        <v>0</v>
      </c>
      <c r="DO18" s="50">
        <v>0</v>
      </c>
      <c r="DP18" s="83">
        <f t="shared" si="21"/>
        <v>0</v>
      </c>
      <c r="DQ18" s="50">
        <v>0</v>
      </c>
      <c r="DR18" s="50">
        <v>0</v>
      </c>
      <c r="DS18" s="50">
        <v>0</v>
      </c>
      <c r="DT18" s="50">
        <v>0</v>
      </c>
      <c r="DU18" s="50">
        <v>0</v>
      </c>
      <c r="DV18" s="50">
        <v>0</v>
      </c>
      <c r="DW18" s="50">
        <v>0</v>
      </c>
      <c r="DX18" s="50">
        <v>0</v>
      </c>
      <c r="DY18" s="83">
        <f t="shared" si="22"/>
        <v>0</v>
      </c>
      <c r="DZ18" s="50">
        <v>0</v>
      </c>
      <c r="EA18" s="50">
        <v>0</v>
      </c>
      <c r="EB18" s="50">
        <v>0</v>
      </c>
      <c r="EC18" s="50">
        <v>0</v>
      </c>
      <c r="ED18" s="50">
        <v>0</v>
      </c>
      <c r="EE18" s="50">
        <v>0</v>
      </c>
      <c r="EF18" s="50">
        <v>0</v>
      </c>
      <c r="EG18" s="50">
        <v>0</v>
      </c>
      <c r="EH18" s="83">
        <f t="shared" si="23"/>
        <v>0</v>
      </c>
      <c r="EI18" s="50">
        <v>0</v>
      </c>
      <c r="EJ18" s="50">
        <v>0</v>
      </c>
      <c r="EK18" s="50">
        <v>0</v>
      </c>
      <c r="EL18" s="50">
        <v>0</v>
      </c>
      <c r="EM18" s="50">
        <v>69</v>
      </c>
      <c r="EN18" s="50">
        <v>16</v>
      </c>
      <c r="EO18" s="50">
        <v>0</v>
      </c>
      <c r="EP18" s="50">
        <v>0</v>
      </c>
      <c r="EQ18" s="83">
        <f t="shared" si="24"/>
        <v>13996956</v>
      </c>
      <c r="ER18" s="50">
        <v>0</v>
      </c>
      <c r="ES18" s="50">
        <v>0</v>
      </c>
      <c r="ET18" s="50">
        <v>0</v>
      </c>
      <c r="EU18" s="50">
        <v>0</v>
      </c>
      <c r="EV18" s="50">
        <v>0</v>
      </c>
      <c r="EW18" s="50">
        <v>0</v>
      </c>
      <c r="EX18" s="50">
        <v>0</v>
      </c>
      <c r="EY18" s="50">
        <v>0</v>
      </c>
      <c r="EZ18" s="83">
        <f t="shared" si="25"/>
        <v>0</v>
      </c>
      <c r="FA18" s="50">
        <v>0</v>
      </c>
      <c r="FB18" s="50">
        <v>0</v>
      </c>
      <c r="FC18" s="50">
        <v>0</v>
      </c>
      <c r="FD18" s="50">
        <v>0</v>
      </c>
      <c r="FE18" s="50">
        <v>0</v>
      </c>
      <c r="FF18" s="50">
        <v>0</v>
      </c>
      <c r="FG18" s="50">
        <v>0</v>
      </c>
      <c r="FH18" s="50">
        <v>0</v>
      </c>
      <c r="FI18" s="83">
        <f t="shared" si="26"/>
        <v>0</v>
      </c>
      <c r="FJ18" s="50">
        <v>0</v>
      </c>
      <c r="FK18" s="50">
        <v>0</v>
      </c>
      <c r="FL18" s="50">
        <v>0</v>
      </c>
      <c r="FM18" s="50">
        <v>0</v>
      </c>
      <c r="FN18" s="50">
        <v>0</v>
      </c>
      <c r="FO18" s="50">
        <v>0</v>
      </c>
      <c r="FP18" s="50">
        <v>0</v>
      </c>
      <c r="FQ18" s="50">
        <v>0</v>
      </c>
      <c r="FR18" s="83">
        <f t="shared" si="27"/>
        <v>0</v>
      </c>
      <c r="FS18" s="50">
        <v>0</v>
      </c>
      <c r="FT18" s="50">
        <v>0</v>
      </c>
      <c r="FU18" s="50">
        <v>0</v>
      </c>
      <c r="FV18" s="50">
        <v>0</v>
      </c>
      <c r="FW18" s="50">
        <v>0</v>
      </c>
      <c r="FX18" s="50">
        <v>0</v>
      </c>
      <c r="FY18" s="50">
        <v>0</v>
      </c>
      <c r="FZ18" s="50">
        <v>0</v>
      </c>
      <c r="GA18" s="83">
        <f t="shared" si="28"/>
        <v>0</v>
      </c>
      <c r="GB18" s="50">
        <v>1</v>
      </c>
      <c r="GC18" s="50">
        <v>8</v>
      </c>
      <c r="GD18" s="50">
        <v>0</v>
      </c>
      <c r="GE18" s="50">
        <v>0</v>
      </c>
      <c r="GF18" s="50">
        <v>6</v>
      </c>
      <c r="GG18" s="50">
        <v>0</v>
      </c>
      <c r="GH18" s="50">
        <v>0</v>
      </c>
      <c r="GI18" s="50">
        <v>0</v>
      </c>
      <c r="GJ18" s="83">
        <f t="shared" si="29"/>
        <v>2281548</v>
      </c>
      <c r="GK18" s="50">
        <v>0</v>
      </c>
      <c r="GL18" s="50">
        <v>0</v>
      </c>
      <c r="GM18" s="50">
        <v>0</v>
      </c>
      <c r="GN18" s="50">
        <v>0</v>
      </c>
      <c r="GO18" s="50">
        <v>0</v>
      </c>
      <c r="GP18" s="50">
        <v>0</v>
      </c>
      <c r="GQ18" s="50">
        <v>0</v>
      </c>
      <c r="GR18" s="50">
        <v>0</v>
      </c>
      <c r="GS18" s="83">
        <f t="shared" si="30"/>
        <v>0</v>
      </c>
      <c r="GT18" s="50">
        <v>0</v>
      </c>
      <c r="GU18" s="50">
        <v>1</v>
      </c>
      <c r="GV18" s="50">
        <v>0</v>
      </c>
      <c r="GW18" s="50">
        <v>0</v>
      </c>
      <c r="GX18" s="50">
        <v>0</v>
      </c>
      <c r="GY18" s="50">
        <v>0</v>
      </c>
      <c r="GZ18" s="50">
        <v>0</v>
      </c>
      <c r="HA18" s="50">
        <v>0</v>
      </c>
      <c r="HB18" s="83">
        <f t="shared" si="31"/>
        <v>369012</v>
      </c>
      <c r="HC18" s="84"/>
      <c r="HD18" s="84"/>
      <c r="HE18" s="90"/>
      <c r="HF18" s="91"/>
      <c r="HG18" s="91"/>
      <c r="HH18" s="92"/>
      <c r="HI18" s="93"/>
      <c r="HJ18" s="94"/>
    </row>
    <row r="19" spans="1:218" s="95" customFormat="1" x14ac:dyDescent="0.25">
      <c r="A19" s="88">
        <v>12</v>
      </c>
      <c r="B19" s="96" t="s">
        <v>142</v>
      </c>
      <c r="C19" s="83">
        <f t="shared" si="1"/>
        <v>102</v>
      </c>
      <c r="D19" s="83">
        <f t="shared" si="2"/>
        <v>0</v>
      </c>
      <c r="E19" s="83">
        <f t="shared" si="3"/>
        <v>4</v>
      </c>
      <c r="F19" s="83">
        <f t="shared" si="4"/>
        <v>0</v>
      </c>
      <c r="G19" s="83">
        <f t="shared" si="5"/>
        <v>0</v>
      </c>
      <c r="H19" s="83">
        <f t="shared" si="6"/>
        <v>47</v>
      </c>
      <c r="I19" s="83">
        <f t="shared" si="7"/>
        <v>51</v>
      </c>
      <c r="J19" s="83">
        <f t="shared" si="8"/>
        <v>0</v>
      </c>
      <c r="K19" s="83">
        <f t="shared" si="9"/>
        <v>0</v>
      </c>
      <c r="L19" s="83">
        <f t="shared" si="9"/>
        <v>7790868</v>
      </c>
      <c r="M19" s="50">
        <v>0</v>
      </c>
      <c r="N19" s="50">
        <v>0</v>
      </c>
      <c r="O19" s="50">
        <v>0</v>
      </c>
      <c r="P19" s="50">
        <v>0</v>
      </c>
      <c r="Q19" s="50">
        <v>0</v>
      </c>
      <c r="R19" s="50">
        <v>1</v>
      </c>
      <c r="S19" s="50">
        <v>0</v>
      </c>
      <c r="T19" s="50">
        <v>0</v>
      </c>
      <c r="U19" s="83">
        <f t="shared" si="10"/>
        <v>79848</v>
      </c>
      <c r="V19" s="50">
        <v>0</v>
      </c>
      <c r="W19" s="50">
        <v>0</v>
      </c>
      <c r="X19" s="50">
        <v>0</v>
      </c>
      <c r="Y19" s="50">
        <v>0</v>
      </c>
      <c r="Z19" s="50">
        <v>0</v>
      </c>
      <c r="AA19" s="50">
        <v>0</v>
      </c>
      <c r="AB19" s="50">
        <v>0</v>
      </c>
      <c r="AC19" s="50">
        <v>0</v>
      </c>
      <c r="AD19" s="83">
        <f t="shared" si="11"/>
        <v>0</v>
      </c>
      <c r="AE19" s="50">
        <v>0</v>
      </c>
      <c r="AF19" s="50">
        <v>0</v>
      </c>
      <c r="AG19" s="50">
        <v>0</v>
      </c>
      <c r="AH19" s="50">
        <v>0</v>
      </c>
      <c r="AI19" s="50">
        <v>0</v>
      </c>
      <c r="AJ19" s="50">
        <v>0</v>
      </c>
      <c r="AK19" s="50">
        <v>0</v>
      </c>
      <c r="AL19" s="50">
        <v>0</v>
      </c>
      <c r="AM19" s="83">
        <f t="shared" si="12"/>
        <v>0</v>
      </c>
      <c r="AN19" s="50">
        <v>0</v>
      </c>
      <c r="AO19" s="50">
        <v>0</v>
      </c>
      <c r="AP19" s="50">
        <v>0</v>
      </c>
      <c r="AQ19" s="50">
        <v>0</v>
      </c>
      <c r="AR19" s="50">
        <v>1</v>
      </c>
      <c r="AS19" s="50">
        <v>0</v>
      </c>
      <c r="AT19" s="50">
        <v>0</v>
      </c>
      <c r="AU19" s="50">
        <v>0</v>
      </c>
      <c r="AV19" s="83">
        <f t="shared" si="13"/>
        <v>54168</v>
      </c>
      <c r="AW19" s="50">
        <v>0</v>
      </c>
      <c r="AX19" s="50">
        <v>0</v>
      </c>
      <c r="AY19" s="50">
        <v>0</v>
      </c>
      <c r="AZ19" s="50">
        <v>0</v>
      </c>
      <c r="BA19" s="50">
        <v>1</v>
      </c>
      <c r="BB19" s="50">
        <v>0</v>
      </c>
      <c r="BC19" s="50">
        <v>0</v>
      </c>
      <c r="BD19" s="50">
        <v>0</v>
      </c>
      <c r="BE19" s="83">
        <f t="shared" si="14"/>
        <v>67080</v>
      </c>
      <c r="BF19" s="50">
        <v>0</v>
      </c>
      <c r="BG19" s="50">
        <v>4</v>
      </c>
      <c r="BH19" s="50">
        <v>0</v>
      </c>
      <c r="BI19" s="50">
        <v>0</v>
      </c>
      <c r="BJ19" s="50">
        <v>36</v>
      </c>
      <c r="BK19" s="50">
        <v>50</v>
      </c>
      <c r="BL19" s="50">
        <v>0</v>
      </c>
      <c r="BM19" s="50">
        <v>0</v>
      </c>
      <c r="BN19" s="83">
        <f t="shared" si="15"/>
        <v>6190848</v>
      </c>
      <c r="BO19" s="50">
        <v>0</v>
      </c>
      <c r="BP19" s="50">
        <v>0</v>
      </c>
      <c r="BQ19" s="50">
        <v>0</v>
      </c>
      <c r="BR19" s="50">
        <v>0</v>
      </c>
      <c r="BS19" s="50">
        <v>0</v>
      </c>
      <c r="BT19" s="50">
        <v>0</v>
      </c>
      <c r="BU19" s="50">
        <v>0</v>
      </c>
      <c r="BV19" s="50">
        <v>0</v>
      </c>
      <c r="BW19" s="83">
        <f t="shared" si="16"/>
        <v>0</v>
      </c>
      <c r="BX19" s="50">
        <v>0</v>
      </c>
      <c r="BY19" s="50">
        <v>0</v>
      </c>
      <c r="BZ19" s="50">
        <v>0</v>
      </c>
      <c r="CA19" s="50">
        <v>0</v>
      </c>
      <c r="CB19" s="50">
        <v>0</v>
      </c>
      <c r="CC19" s="50">
        <v>0</v>
      </c>
      <c r="CD19" s="50">
        <v>0</v>
      </c>
      <c r="CE19" s="50">
        <v>0</v>
      </c>
      <c r="CF19" s="83">
        <f t="shared" si="17"/>
        <v>0</v>
      </c>
      <c r="CG19" s="50">
        <v>0</v>
      </c>
      <c r="CH19" s="50">
        <v>0</v>
      </c>
      <c r="CI19" s="50">
        <v>0</v>
      </c>
      <c r="CJ19" s="50">
        <v>0</v>
      </c>
      <c r="CK19" s="50">
        <v>0</v>
      </c>
      <c r="CL19" s="50">
        <v>0</v>
      </c>
      <c r="CM19" s="50">
        <v>0</v>
      </c>
      <c r="CN19" s="50">
        <v>0</v>
      </c>
      <c r="CO19" s="83">
        <f t="shared" si="18"/>
        <v>0</v>
      </c>
      <c r="CP19" s="50">
        <v>0</v>
      </c>
      <c r="CQ19" s="50">
        <v>0</v>
      </c>
      <c r="CR19" s="50">
        <v>0</v>
      </c>
      <c r="CS19" s="50">
        <v>0</v>
      </c>
      <c r="CT19" s="50">
        <v>0</v>
      </c>
      <c r="CU19" s="50">
        <v>0</v>
      </c>
      <c r="CV19" s="50">
        <v>0</v>
      </c>
      <c r="CW19" s="50">
        <v>0</v>
      </c>
      <c r="CX19" s="83">
        <f t="shared" si="19"/>
        <v>0</v>
      </c>
      <c r="CY19" s="50">
        <v>0</v>
      </c>
      <c r="CZ19" s="50">
        <v>0</v>
      </c>
      <c r="DA19" s="50">
        <v>0</v>
      </c>
      <c r="DB19" s="50">
        <v>0</v>
      </c>
      <c r="DC19" s="50">
        <v>0</v>
      </c>
      <c r="DD19" s="50">
        <v>0</v>
      </c>
      <c r="DE19" s="50">
        <v>0</v>
      </c>
      <c r="DF19" s="50">
        <v>0</v>
      </c>
      <c r="DG19" s="83">
        <f t="shared" si="20"/>
        <v>0</v>
      </c>
      <c r="DH19" s="50">
        <v>0</v>
      </c>
      <c r="DI19" s="50">
        <v>0</v>
      </c>
      <c r="DJ19" s="50">
        <v>0</v>
      </c>
      <c r="DK19" s="50">
        <v>0</v>
      </c>
      <c r="DL19" s="50">
        <v>0</v>
      </c>
      <c r="DM19" s="50">
        <v>0</v>
      </c>
      <c r="DN19" s="50">
        <v>0</v>
      </c>
      <c r="DO19" s="50">
        <v>0</v>
      </c>
      <c r="DP19" s="83">
        <f t="shared" si="21"/>
        <v>0</v>
      </c>
      <c r="DQ19" s="50">
        <v>0</v>
      </c>
      <c r="DR19" s="50">
        <v>0</v>
      </c>
      <c r="DS19" s="50">
        <v>0</v>
      </c>
      <c r="DT19" s="50">
        <v>0</v>
      </c>
      <c r="DU19" s="50">
        <v>0</v>
      </c>
      <c r="DV19" s="50">
        <v>0</v>
      </c>
      <c r="DW19" s="50">
        <v>0</v>
      </c>
      <c r="DX19" s="50">
        <v>0</v>
      </c>
      <c r="DY19" s="83">
        <f t="shared" si="22"/>
        <v>0</v>
      </c>
      <c r="DZ19" s="50">
        <v>0</v>
      </c>
      <c r="EA19" s="50">
        <v>0</v>
      </c>
      <c r="EB19" s="50">
        <v>0</v>
      </c>
      <c r="EC19" s="50">
        <v>0</v>
      </c>
      <c r="ED19" s="50">
        <v>0</v>
      </c>
      <c r="EE19" s="50">
        <v>0</v>
      </c>
      <c r="EF19" s="50">
        <v>0</v>
      </c>
      <c r="EG19" s="50">
        <v>0</v>
      </c>
      <c r="EH19" s="83">
        <f t="shared" si="23"/>
        <v>0</v>
      </c>
      <c r="EI19" s="50">
        <v>0</v>
      </c>
      <c r="EJ19" s="50">
        <v>0</v>
      </c>
      <c r="EK19" s="50">
        <v>0</v>
      </c>
      <c r="EL19" s="50">
        <v>0</v>
      </c>
      <c r="EM19" s="50">
        <v>8</v>
      </c>
      <c r="EN19" s="50">
        <v>0</v>
      </c>
      <c r="EO19" s="50">
        <v>0</v>
      </c>
      <c r="EP19" s="50">
        <v>0</v>
      </c>
      <c r="EQ19" s="83">
        <f t="shared" si="24"/>
        <v>1243488</v>
      </c>
      <c r="ER19" s="50">
        <v>0</v>
      </c>
      <c r="ES19" s="50">
        <v>0</v>
      </c>
      <c r="ET19" s="50">
        <v>0</v>
      </c>
      <c r="EU19" s="50">
        <v>0</v>
      </c>
      <c r="EV19" s="50">
        <v>0</v>
      </c>
      <c r="EW19" s="50">
        <v>0</v>
      </c>
      <c r="EX19" s="50">
        <v>0</v>
      </c>
      <c r="EY19" s="50">
        <v>0</v>
      </c>
      <c r="EZ19" s="83">
        <f t="shared" si="25"/>
        <v>0</v>
      </c>
      <c r="FA19" s="50">
        <v>0</v>
      </c>
      <c r="FB19" s="50">
        <v>0</v>
      </c>
      <c r="FC19" s="50">
        <v>0</v>
      </c>
      <c r="FD19" s="50">
        <v>0</v>
      </c>
      <c r="FE19" s="50">
        <v>0</v>
      </c>
      <c r="FF19" s="50">
        <v>0</v>
      </c>
      <c r="FG19" s="50">
        <v>0</v>
      </c>
      <c r="FH19" s="50">
        <v>0</v>
      </c>
      <c r="FI19" s="83">
        <f t="shared" si="26"/>
        <v>0</v>
      </c>
      <c r="FJ19" s="50">
        <v>0</v>
      </c>
      <c r="FK19" s="50">
        <v>0</v>
      </c>
      <c r="FL19" s="50">
        <v>0</v>
      </c>
      <c r="FM19" s="50">
        <v>0</v>
      </c>
      <c r="FN19" s="50">
        <v>0</v>
      </c>
      <c r="FO19" s="50">
        <v>0</v>
      </c>
      <c r="FP19" s="50">
        <v>0</v>
      </c>
      <c r="FQ19" s="50">
        <v>0</v>
      </c>
      <c r="FR19" s="83">
        <f t="shared" si="27"/>
        <v>0</v>
      </c>
      <c r="FS19" s="50">
        <v>0</v>
      </c>
      <c r="FT19" s="50">
        <v>0</v>
      </c>
      <c r="FU19" s="50">
        <v>0</v>
      </c>
      <c r="FV19" s="50">
        <v>0</v>
      </c>
      <c r="FW19" s="50">
        <v>0</v>
      </c>
      <c r="FX19" s="50">
        <v>0</v>
      </c>
      <c r="FY19" s="50">
        <v>0</v>
      </c>
      <c r="FZ19" s="50">
        <v>0</v>
      </c>
      <c r="GA19" s="83">
        <f t="shared" si="28"/>
        <v>0</v>
      </c>
      <c r="GB19" s="50">
        <v>0</v>
      </c>
      <c r="GC19" s="50">
        <v>0</v>
      </c>
      <c r="GD19" s="50">
        <v>0</v>
      </c>
      <c r="GE19" s="50">
        <v>0</v>
      </c>
      <c r="GF19" s="50">
        <v>1</v>
      </c>
      <c r="GG19" s="50">
        <v>0</v>
      </c>
      <c r="GH19" s="50">
        <v>0</v>
      </c>
      <c r="GI19" s="50">
        <v>0</v>
      </c>
      <c r="GJ19" s="83">
        <f t="shared" si="29"/>
        <v>155436</v>
      </c>
      <c r="GK19" s="50">
        <v>0</v>
      </c>
      <c r="GL19" s="50">
        <v>0</v>
      </c>
      <c r="GM19" s="50">
        <v>0</v>
      </c>
      <c r="GN19" s="50">
        <v>0</v>
      </c>
      <c r="GO19" s="50">
        <v>0</v>
      </c>
      <c r="GP19" s="50">
        <v>0</v>
      </c>
      <c r="GQ19" s="50">
        <v>0</v>
      </c>
      <c r="GR19" s="50">
        <v>0</v>
      </c>
      <c r="GS19" s="83">
        <f t="shared" si="30"/>
        <v>0</v>
      </c>
      <c r="GT19" s="50">
        <v>0</v>
      </c>
      <c r="GU19" s="50">
        <v>0</v>
      </c>
      <c r="GV19" s="50">
        <v>0</v>
      </c>
      <c r="GW19" s="50">
        <v>0</v>
      </c>
      <c r="GX19" s="50">
        <v>0</v>
      </c>
      <c r="GY19" s="50">
        <v>0</v>
      </c>
      <c r="GZ19" s="50">
        <v>0</v>
      </c>
      <c r="HA19" s="50">
        <v>0</v>
      </c>
      <c r="HB19" s="83">
        <f t="shared" si="31"/>
        <v>0</v>
      </c>
      <c r="HC19" s="84"/>
      <c r="HD19" s="84"/>
      <c r="HE19" s="90"/>
      <c r="HF19" s="91"/>
      <c r="HG19" s="91"/>
      <c r="HH19" s="92"/>
      <c r="HI19" s="93"/>
      <c r="HJ19" s="94"/>
    </row>
    <row r="20" spans="1:218" s="95" customFormat="1" x14ac:dyDescent="0.25">
      <c r="A20" s="88">
        <v>13</v>
      </c>
      <c r="B20" s="89" t="s">
        <v>143</v>
      </c>
      <c r="C20" s="83">
        <f t="shared" si="1"/>
        <v>116</v>
      </c>
      <c r="D20" s="83">
        <f t="shared" si="2"/>
        <v>0</v>
      </c>
      <c r="E20" s="83">
        <f t="shared" si="3"/>
        <v>0</v>
      </c>
      <c r="F20" s="83">
        <f t="shared" si="4"/>
        <v>0</v>
      </c>
      <c r="G20" s="83">
        <f t="shared" si="5"/>
        <v>0</v>
      </c>
      <c r="H20" s="83">
        <f t="shared" si="6"/>
        <v>61</v>
      </c>
      <c r="I20" s="83">
        <f t="shared" si="7"/>
        <v>53</v>
      </c>
      <c r="J20" s="83">
        <f t="shared" si="8"/>
        <v>2</v>
      </c>
      <c r="K20" s="83">
        <f t="shared" si="9"/>
        <v>0</v>
      </c>
      <c r="L20" s="83">
        <f t="shared" si="9"/>
        <v>9619068</v>
      </c>
      <c r="M20" s="50">
        <v>0</v>
      </c>
      <c r="N20" s="50">
        <v>0</v>
      </c>
      <c r="O20" s="50">
        <v>0</v>
      </c>
      <c r="P20" s="50">
        <v>0</v>
      </c>
      <c r="Q20" s="50">
        <v>1</v>
      </c>
      <c r="R20" s="50">
        <v>3</v>
      </c>
      <c r="S20" s="50">
        <v>0</v>
      </c>
      <c r="T20" s="50">
        <v>0</v>
      </c>
      <c r="U20" s="83">
        <f t="shared" si="10"/>
        <v>293712</v>
      </c>
      <c r="V20" s="50">
        <v>0</v>
      </c>
      <c r="W20" s="50">
        <v>0</v>
      </c>
      <c r="X20" s="50">
        <v>0</v>
      </c>
      <c r="Y20" s="50">
        <v>0</v>
      </c>
      <c r="Z20" s="50">
        <v>0</v>
      </c>
      <c r="AA20" s="50">
        <v>0</v>
      </c>
      <c r="AB20" s="50">
        <v>0</v>
      </c>
      <c r="AC20" s="50">
        <v>0</v>
      </c>
      <c r="AD20" s="83">
        <f t="shared" si="11"/>
        <v>0</v>
      </c>
      <c r="AE20" s="50">
        <v>0</v>
      </c>
      <c r="AF20" s="50">
        <v>0</v>
      </c>
      <c r="AG20" s="50">
        <v>0</v>
      </c>
      <c r="AH20" s="50">
        <v>0</v>
      </c>
      <c r="AI20" s="50">
        <v>3</v>
      </c>
      <c r="AJ20" s="50">
        <v>7</v>
      </c>
      <c r="AK20" s="50">
        <v>0</v>
      </c>
      <c r="AL20" s="50">
        <v>0</v>
      </c>
      <c r="AM20" s="83">
        <f t="shared" si="12"/>
        <v>900720</v>
      </c>
      <c r="AN20" s="50">
        <v>0</v>
      </c>
      <c r="AO20" s="50">
        <v>0</v>
      </c>
      <c r="AP20" s="50">
        <v>0</v>
      </c>
      <c r="AQ20" s="50">
        <v>0</v>
      </c>
      <c r="AR20" s="50">
        <v>36</v>
      </c>
      <c r="AS20" s="50">
        <v>20</v>
      </c>
      <c r="AT20" s="50">
        <v>0</v>
      </c>
      <c r="AU20" s="50">
        <v>0</v>
      </c>
      <c r="AV20" s="83">
        <f t="shared" si="13"/>
        <v>3547008</v>
      </c>
      <c r="AW20" s="50">
        <v>0</v>
      </c>
      <c r="AX20" s="50">
        <v>0</v>
      </c>
      <c r="AY20" s="50">
        <v>0</v>
      </c>
      <c r="AZ20" s="50">
        <v>0</v>
      </c>
      <c r="BA20" s="50">
        <v>1</v>
      </c>
      <c r="BB20" s="50">
        <v>7</v>
      </c>
      <c r="BC20" s="50">
        <v>2</v>
      </c>
      <c r="BD20" s="50">
        <v>0</v>
      </c>
      <c r="BE20" s="83">
        <f t="shared" si="14"/>
        <v>997680</v>
      </c>
      <c r="BF20" s="50">
        <v>0</v>
      </c>
      <c r="BG20" s="50">
        <v>0</v>
      </c>
      <c r="BH20" s="50">
        <v>0</v>
      </c>
      <c r="BI20" s="50">
        <v>0</v>
      </c>
      <c r="BJ20" s="50">
        <v>5</v>
      </c>
      <c r="BK20" s="50">
        <v>16</v>
      </c>
      <c r="BL20" s="50">
        <v>0</v>
      </c>
      <c r="BM20" s="50">
        <v>0</v>
      </c>
      <c r="BN20" s="83">
        <f t="shared" si="15"/>
        <v>1548408</v>
      </c>
      <c r="BO20" s="50">
        <v>0</v>
      </c>
      <c r="BP20" s="50">
        <v>0</v>
      </c>
      <c r="BQ20" s="50">
        <v>0</v>
      </c>
      <c r="BR20" s="50">
        <v>0</v>
      </c>
      <c r="BS20" s="50">
        <v>0</v>
      </c>
      <c r="BT20" s="50">
        <v>0</v>
      </c>
      <c r="BU20" s="50">
        <v>0</v>
      </c>
      <c r="BV20" s="50">
        <v>0</v>
      </c>
      <c r="BW20" s="83">
        <f t="shared" si="16"/>
        <v>0</v>
      </c>
      <c r="BX20" s="50">
        <v>0</v>
      </c>
      <c r="BY20" s="50">
        <v>0</v>
      </c>
      <c r="BZ20" s="50">
        <v>0</v>
      </c>
      <c r="CA20" s="50">
        <v>0</v>
      </c>
      <c r="CB20" s="50">
        <v>0</v>
      </c>
      <c r="CC20" s="50">
        <v>0</v>
      </c>
      <c r="CD20" s="50">
        <v>0</v>
      </c>
      <c r="CE20" s="50">
        <v>0</v>
      </c>
      <c r="CF20" s="83">
        <f t="shared" si="17"/>
        <v>0</v>
      </c>
      <c r="CG20" s="50">
        <v>0</v>
      </c>
      <c r="CH20" s="50">
        <v>0</v>
      </c>
      <c r="CI20" s="50">
        <v>0</v>
      </c>
      <c r="CJ20" s="50">
        <v>0</v>
      </c>
      <c r="CK20" s="50">
        <v>0</v>
      </c>
      <c r="CL20" s="50">
        <v>0</v>
      </c>
      <c r="CM20" s="50">
        <v>0</v>
      </c>
      <c r="CN20" s="50">
        <v>0</v>
      </c>
      <c r="CO20" s="83">
        <f t="shared" si="18"/>
        <v>0</v>
      </c>
      <c r="CP20" s="50">
        <v>0</v>
      </c>
      <c r="CQ20" s="50">
        <v>0</v>
      </c>
      <c r="CR20" s="50">
        <v>0</v>
      </c>
      <c r="CS20" s="50">
        <v>0</v>
      </c>
      <c r="CT20" s="50">
        <v>0</v>
      </c>
      <c r="CU20" s="50">
        <v>0</v>
      </c>
      <c r="CV20" s="50">
        <v>0</v>
      </c>
      <c r="CW20" s="50">
        <v>0</v>
      </c>
      <c r="CX20" s="83">
        <f t="shared" si="19"/>
        <v>0</v>
      </c>
      <c r="CY20" s="50">
        <v>0</v>
      </c>
      <c r="CZ20" s="50">
        <v>0</v>
      </c>
      <c r="DA20" s="50">
        <v>0</v>
      </c>
      <c r="DB20" s="50">
        <v>0</v>
      </c>
      <c r="DC20" s="50">
        <v>0</v>
      </c>
      <c r="DD20" s="50">
        <v>0</v>
      </c>
      <c r="DE20" s="50">
        <v>0</v>
      </c>
      <c r="DF20" s="50">
        <v>0</v>
      </c>
      <c r="DG20" s="83">
        <f t="shared" si="20"/>
        <v>0</v>
      </c>
      <c r="DH20" s="50">
        <v>0</v>
      </c>
      <c r="DI20" s="50">
        <v>0</v>
      </c>
      <c r="DJ20" s="50">
        <v>0</v>
      </c>
      <c r="DK20" s="50">
        <v>0</v>
      </c>
      <c r="DL20" s="50">
        <v>0</v>
      </c>
      <c r="DM20" s="50">
        <v>0</v>
      </c>
      <c r="DN20" s="50">
        <v>0</v>
      </c>
      <c r="DO20" s="50">
        <v>0</v>
      </c>
      <c r="DP20" s="83">
        <f t="shared" si="21"/>
        <v>0</v>
      </c>
      <c r="DQ20" s="50">
        <v>0</v>
      </c>
      <c r="DR20" s="50">
        <v>0</v>
      </c>
      <c r="DS20" s="50">
        <v>0</v>
      </c>
      <c r="DT20" s="50">
        <v>0</v>
      </c>
      <c r="DU20" s="50">
        <v>0</v>
      </c>
      <c r="DV20" s="50">
        <v>0</v>
      </c>
      <c r="DW20" s="50">
        <v>0</v>
      </c>
      <c r="DX20" s="50">
        <v>0</v>
      </c>
      <c r="DY20" s="83">
        <f t="shared" si="22"/>
        <v>0</v>
      </c>
      <c r="DZ20" s="50">
        <v>0</v>
      </c>
      <c r="EA20" s="50">
        <v>0</v>
      </c>
      <c r="EB20" s="50">
        <v>0</v>
      </c>
      <c r="EC20" s="50">
        <v>0</v>
      </c>
      <c r="ED20" s="50">
        <v>0</v>
      </c>
      <c r="EE20" s="50">
        <v>0</v>
      </c>
      <c r="EF20" s="50">
        <v>0</v>
      </c>
      <c r="EG20" s="50">
        <v>0</v>
      </c>
      <c r="EH20" s="83">
        <f t="shared" si="23"/>
        <v>0</v>
      </c>
      <c r="EI20" s="50">
        <v>0</v>
      </c>
      <c r="EJ20" s="50">
        <v>0</v>
      </c>
      <c r="EK20" s="50">
        <v>0</v>
      </c>
      <c r="EL20" s="50">
        <v>0</v>
      </c>
      <c r="EM20" s="50">
        <v>0</v>
      </c>
      <c r="EN20" s="50">
        <v>0</v>
      </c>
      <c r="EO20" s="50">
        <v>0</v>
      </c>
      <c r="EP20" s="50">
        <v>0</v>
      </c>
      <c r="EQ20" s="83">
        <f t="shared" si="24"/>
        <v>0</v>
      </c>
      <c r="ER20" s="50">
        <v>0</v>
      </c>
      <c r="ES20" s="50">
        <v>0</v>
      </c>
      <c r="ET20" s="50">
        <v>0</v>
      </c>
      <c r="EU20" s="50">
        <v>0</v>
      </c>
      <c r="EV20" s="50">
        <v>0</v>
      </c>
      <c r="EW20" s="50">
        <v>0</v>
      </c>
      <c r="EX20" s="50">
        <v>0</v>
      </c>
      <c r="EY20" s="50">
        <v>0</v>
      </c>
      <c r="EZ20" s="83">
        <f t="shared" si="25"/>
        <v>0</v>
      </c>
      <c r="FA20" s="50">
        <v>0</v>
      </c>
      <c r="FB20" s="50">
        <v>0</v>
      </c>
      <c r="FC20" s="50">
        <v>0</v>
      </c>
      <c r="FD20" s="50">
        <v>0</v>
      </c>
      <c r="FE20" s="50">
        <v>0</v>
      </c>
      <c r="FF20" s="50">
        <v>0</v>
      </c>
      <c r="FG20" s="50">
        <v>0</v>
      </c>
      <c r="FH20" s="50">
        <v>0</v>
      </c>
      <c r="FI20" s="83">
        <f t="shared" si="26"/>
        <v>0</v>
      </c>
      <c r="FJ20" s="50">
        <v>0</v>
      </c>
      <c r="FK20" s="50">
        <v>0</v>
      </c>
      <c r="FL20" s="50">
        <v>0</v>
      </c>
      <c r="FM20" s="50">
        <v>0</v>
      </c>
      <c r="FN20" s="50">
        <v>0</v>
      </c>
      <c r="FO20" s="50">
        <v>0</v>
      </c>
      <c r="FP20" s="50">
        <v>0</v>
      </c>
      <c r="FQ20" s="50">
        <v>0</v>
      </c>
      <c r="FR20" s="83">
        <f t="shared" si="27"/>
        <v>0</v>
      </c>
      <c r="FS20" s="50">
        <v>0</v>
      </c>
      <c r="FT20" s="50">
        <v>0</v>
      </c>
      <c r="FU20" s="50">
        <v>0</v>
      </c>
      <c r="FV20" s="50">
        <v>0</v>
      </c>
      <c r="FW20" s="50">
        <v>0</v>
      </c>
      <c r="FX20" s="50">
        <v>0</v>
      </c>
      <c r="FY20" s="50">
        <v>0</v>
      </c>
      <c r="FZ20" s="50">
        <v>0</v>
      </c>
      <c r="GA20" s="83">
        <f t="shared" si="28"/>
        <v>0</v>
      </c>
      <c r="GB20" s="50">
        <v>0</v>
      </c>
      <c r="GC20" s="50">
        <v>0</v>
      </c>
      <c r="GD20" s="50">
        <v>0</v>
      </c>
      <c r="GE20" s="50">
        <v>0</v>
      </c>
      <c r="GF20" s="50">
        <v>15</v>
      </c>
      <c r="GG20" s="50">
        <v>0</v>
      </c>
      <c r="GH20" s="50">
        <v>0</v>
      </c>
      <c r="GI20" s="50">
        <v>0</v>
      </c>
      <c r="GJ20" s="83">
        <f t="shared" si="29"/>
        <v>2331540</v>
      </c>
      <c r="GK20" s="50">
        <v>0</v>
      </c>
      <c r="GL20" s="50">
        <v>0</v>
      </c>
      <c r="GM20" s="50">
        <v>0</v>
      </c>
      <c r="GN20" s="50">
        <v>0</v>
      </c>
      <c r="GO20" s="50">
        <v>0</v>
      </c>
      <c r="GP20" s="50">
        <v>0</v>
      </c>
      <c r="GQ20" s="50">
        <v>0</v>
      </c>
      <c r="GR20" s="50">
        <v>0</v>
      </c>
      <c r="GS20" s="83">
        <f t="shared" si="30"/>
        <v>0</v>
      </c>
      <c r="GT20" s="50">
        <v>0</v>
      </c>
      <c r="GU20" s="50">
        <v>0</v>
      </c>
      <c r="GV20" s="50">
        <v>0</v>
      </c>
      <c r="GW20" s="50">
        <v>0</v>
      </c>
      <c r="GX20" s="50">
        <v>0</v>
      </c>
      <c r="GY20" s="50">
        <v>0</v>
      </c>
      <c r="GZ20" s="50">
        <v>0</v>
      </c>
      <c r="HA20" s="50">
        <v>0</v>
      </c>
      <c r="HB20" s="83">
        <f t="shared" si="31"/>
        <v>0</v>
      </c>
      <c r="HC20" s="84"/>
      <c r="HD20" s="84"/>
      <c r="HE20" s="90"/>
      <c r="HF20" s="91"/>
      <c r="HG20" s="91"/>
      <c r="HH20" s="92"/>
      <c r="HI20" s="93"/>
      <c r="HJ20" s="94"/>
    </row>
    <row r="21" spans="1:218" s="95" customFormat="1" x14ac:dyDescent="0.25">
      <c r="A21" s="88">
        <v>14</v>
      </c>
      <c r="B21" s="89" t="s">
        <v>144</v>
      </c>
      <c r="C21" s="83">
        <f t="shared" si="1"/>
        <v>354</v>
      </c>
      <c r="D21" s="83">
        <f t="shared" si="2"/>
        <v>0</v>
      </c>
      <c r="E21" s="83">
        <f t="shared" si="3"/>
        <v>13</v>
      </c>
      <c r="F21" s="83">
        <f t="shared" si="4"/>
        <v>0</v>
      </c>
      <c r="G21" s="83">
        <f t="shared" si="5"/>
        <v>0</v>
      </c>
      <c r="H21" s="83">
        <f t="shared" si="6"/>
        <v>152</v>
      </c>
      <c r="I21" s="83">
        <f t="shared" si="7"/>
        <v>189</v>
      </c>
      <c r="J21" s="83">
        <f t="shared" si="8"/>
        <v>0</v>
      </c>
      <c r="K21" s="83">
        <f t="shared" si="9"/>
        <v>0</v>
      </c>
      <c r="L21" s="83">
        <f t="shared" si="9"/>
        <v>50873820</v>
      </c>
      <c r="M21" s="50">
        <v>0</v>
      </c>
      <c r="N21" s="50">
        <v>0</v>
      </c>
      <c r="O21" s="50">
        <v>0</v>
      </c>
      <c r="P21" s="50">
        <v>0</v>
      </c>
      <c r="Q21" s="50">
        <v>0</v>
      </c>
      <c r="R21" s="50">
        <v>1</v>
      </c>
      <c r="S21" s="50">
        <v>0</v>
      </c>
      <c r="T21" s="50">
        <v>0</v>
      </c>
      <c r="U21" s="83">
        <f t="shared" si="10"/>
        <v>79848</v>
      </c>
      <c r="V21" s="50">
        <v>0</v>
      </c>
      <c r="W21" s="50">
        <v>0</v>
      </c>
      <c r="X21" s="50">
        <v>0</v>
      </c>
      <c r="Y21" s="50">
        <v>0</v>
      </c>
      <c r="Z21" s="50">
        <v>0</v>
      </c>
      <c r="AA21" s="50">
        <v>0</v>
      </c>
      <c r="AB21" s="50">
        <v>0</v>
      </c>
      <c r="AC21" s="50">
        <v>0</v>
      </c>
      <c r="AD21" s="83">
        <f t="shared" si="11"/>
        <v>0</v>
      </c>
      <c r="AE21" s="50">
        <v>0</v>
      </c>
      <c r="AF21" s="50">
        <v>0</v>
      </c>
      <c r="AG21" s="50">
        <v>0</v>
      </c>
      <c r="AH21" s="50">
        <v>0</v>
      </c>
      <c r="AI21" s="50">
        <v>0</v>
      </c>
      <c r="AJ21" s="50">
        <v>0</v>
      </c>
      <c r="AK21" s="50">
        <v>0</v>
      </c>
      <c r="AL21" s="50">
        <v>0</v>
      </c>
      <c r="AM21" s="83">
        <f t="shared" si="12"/>
        <v>0</v>
      </c>
      <c r="AN21" s="50">
        <v>0</v>
      </c>
      <c r="AO21" s="50">
        <v>0</v>
      </c>
      <c r="AP21" s="50">
        <v>0</v>
      </c>
      <c r="AQ21" s="50">
        <v>0</v>
      </c>
      <c r="AR21" s="50">
        <v>0</v>
      </c>
      <c r="AS21" s="50">
        <v>0</v>
      </c>
      <c r="AT21" s="50">
        <v>0</v>
      </c>
      <c r="AU21" s="50">
        <v>0</v>
      </c>
      <c r="AV21" s="83">
        <f t="shared" si="13"/>
        <v>0</v>
      </c>
      <c r="AW21" s="50">
        <v>0</v>
      </c>
      <c r="AX21" s="50">
        <v>0</v>
      </c>
      <c r="AY21" s="50">
        <v>0</v>
      </c>
      <c r="AZ21" s="50">
        <v>0</v>
      </c>
      <c r="BA21" s="50">
        <v>0</v>
      </c>
      <c r="BB21" s="50">
        <v>0</v>
      </c>
      <c r="BC21" s="50">
        <v>0</v>
      </c>
      <c r="BD21" s="50">
        <v>0</v>
      </c>
      <c r="BE21" s="83">
        <f t="shared" si="14"/>
        <v>0</v>
      </c>
      <c r="BF21" s="50">
        <v>0</v>
      </c>
      <c r="BG21" s="50">
        <v>6</v>
      </c>
      <c r="BH21" s="50">
        <v>0</v>
      </c>
      <c r="BI21" s="50">
        <v>0</v>
      </c>
      <c r="BJ21" s="50">
        <v>63</v>
      </c>
      <c r="BK21" s="50">
        <v>55</v>
      </c>
      <c r="BL21" s="50">
        <v>0</v>
      </c>
      <c r="BM21" s="50">
        <v>0</v>
      </c>
      <c r="BN21" s="83">
        <f t="shared" si="15"/>
        <v>8176824</v>
      </c>
      <c r="BO21" s="50">
        <v>0</v>
      </c>
      <c r="BP21" s="50">
        <v>0</v>
      </c>
      <c r="BQ21" s="50">
        <v>0</v>
      </c>
      <c r="BR21" s="50">
        <v>0</v>
      </c>
      <c r="BS21" s="50">
        <v>0</v>
      </c>
      <c r="BT21" s="50">
        <v>0</v>
      </c>
      <c r="BU21" s="50">
        <v>0</v>
      </c>
      <c r="BV21" s="50">
        <v>0</v>
      </c>
      <c r="BW21" s="83">
        <f t="shared" si="16"/>
        <v>0</v>
      </c>
      <c r="BX21" s="50">
        <v>0</v>
      </c>
      <c r="BY21" s="50">
        <v>0</v>
      </c>
      <c r="BZ21" s="50">
        <v>0</v>
      </c>
      <c r="CA21" s="50">
        <v>0</v>
      </c>
      <c r="CB21" s="50">
        <v>0</v>
      </c>
      <c r="CC21" s="50">
        <v>0</v>
      </c>
      <c r="CD21" s="50">
        <v>0</v>
      </c>
      <c r="CE21" s="50">
        <v>0</v>
      </c>
      <c r="CF21" s="83">
        <f t="shared" si="17"/>
        <v>0</v>
      </c>
      <c r="CG21" s="50">
        <v>0</v>
      </c>
      <c r="CH21" s="50">
        <v>0</v>
      </c>
      <c r="CI21" s="50">
        <v>0</v>
      </c>
      <c r="CJ21" s="50">
        <v>0</v>
      </c>
      <c r="CK21" s="50">
        <v>0</v>
      </c>
      <c r="CL21" s="50">
        <v>0</v>
      </c>
      <c r="CM21" s="50">
        <v>0</v>
      </c>
      <c r="CN21" s="50">
        <v>0</v>
      </c>
      <c r="CO21" s="83">
        <f t="shared" si="18"/>
        <v>0</v>
      </c>
      <c r="CP21" s="50">
        <v>0</v>
      </c>
      <c r="CQ21" s="50">
        <v>0</v>
      </c>
      <c r="CR21" s="50">
        <v>0</v>
      </c>
      <c r="CS21" s="50">
        <v>0</v>
      </c>
      <c r="CT21" s="50">
        <v>0</v>
      </c>
      <c r="CU21" s="50">
        <v>0</v>
      </c>
      <c r="CV21" s="50">
        <v>0</v>
      </c>
      <c r="CW21" s="50">
        <v>0</v>
      </c>
      <c r="CX21" s="83">
        <f t="shared" si="19"/>
        <v>0</v>
      </c>
      <c r="CY21" s="50">
        <v>0</v>
      </c>
      <c r="CZ21" s="50">
        <v>0</v>
      </c>
      <c r="DA21" s="50">
        <v>0</v>
      </c>
      <c r="DB21" s="50">
        <v>0</v>
      </c>
      <c r="DC21" s="50">
        <v>1</v>
      </c>
      <c r="DD21" s="50">
        <v>0</v>
      </c>
      <c r="DE21" s="50">
        <v>0</v>
      </c>
      <c r="DF21" s="50">
        <v>0</v>
      </c>
      <c r="DG21" s="83">
        <f t="shared" si="20"/>
        <v>225816</v>
      </c>
      <c r="DH21" s="50">
        <v>0</v>
      </c>
      <c r="DI21" s="50">
        <v>0</v>
      </c>
      <c r="DJ21" s="50">
        <v>0</v>
      </c>
      <c r="DK21" s="50">
        <v>0</v>
      </c>
      <c r="DL21" s="50">
        <v>0</v>
      </c>
      <c r="DM21" s="50">
        <v>0</v>
      </c>
      <c r="DN21" s="50">
        <v>0</v>
      </c>
      <c r="DO21" s="50">
        <v>0</v>
      </c>
      <c r="DP21" s="83">
        <f t="shared" si="21"/>
        <v>0</v>
      </c>
      <c r="DQ21" s="50">
        <v>0</v>
      </c>
      <c r="DR21" s="50">
        <v>0</v>
      </c>
      <c r="DS21" s="50">
        <v>0</v>
      </c>
      <c r="DT21" s="50">
        <v>0</v>
      </c>
      <c r="DU21" s="50">
        <v>0</v>
      </c>
      <c r="DV21" s="50">
        <v>0</v>
      </c>
      <c r="DW21" s="50">
        <v>0</v>
      </c>
      <c r="DX21" s="50">
        <v>0</v>
      </c>
      <c r="DY21" s="83">
        <f t="shared" si="22"/>
        <v>0</v>
      </c>
      <c r="DZ21" s="50">
        <v>0</v>
      </c>
      <c r="EA21" s="50">
        <v>0</v>
      </c>
      <c r="EB21" s="50">
        <v>0</v>
      </c>
      <c r="EC21" s="50">
        <v>0</v>
      </c>
      <c r="ED21" s="50">
        <v>0</v>
      </c>
      <c r="EE21" s="50">
        <v>0</v>
      </c>
      <c r="EF21" s="50">
        <v>0</v>
      </c>
      <c r="EG21" s="50">
        <v>0</v>
      </c>
      <c r="EH21" s="83">
        <f t="shared" si="23"/>
        <v>0</v>
      </c>
      <c r="EI21" s="50">
        <v>0</v>
      </c>
      <c r="EJ21" s="50">
        <v>7</v>
      </c>
      <c r="EK21" s="50">
        <v>0</v>
      </c>
      <c r="EL21" s="50">
        <v>0</v>
      </c>
      <c r="EM21" s="50">
        <v>75</v>
      </c>
      <c r="EN21" s="50">
        <v>129</v>
      </c>
      <c r="EO21" s="50">
        <v>0</v>
      </c>
      <c r="EP21" s="50">
        <v>0</v>
      </c>
      <c r="EQ21" s="83">
        <f t="shared" si="24"/>
        <v>39123288</v>
      </c>
      <c r="ER21" s="50">
        <v>0</v>
      </c>
      <c r="ES21" s="50">
        <v>0</v>
      </c>
      <c r="ET21" s="50">
        <v>0</v>
      </c>
      <c r="EU21" s="50">
        <v>0</v>
      </c>
      <c r="EV21" s="50">
        <v>2</v>
      </c>
      <c r="EW21" s="50">
        <v>0</v>
      </c>
      <c r="EX21" s="50">
        <v>0</v>
      </c>
      <c r="EY21" s="50">
        <v>0</v>
      </c>
      <c r="EZ21" s="83">
        <f t="shared" si="25"/>
        <v>310872</v>
      </c>
      <c r="FA21" s="50">
        <v>0</v>
      </c>
      <c r="FB21" s="50">
        <v>0</v>
      </c>
      <c r="FC21" s="50">
        <v>0</v>
      </c>
      <c r="FD21" s="50">
        <v>0</v>
      </c>
      <c r="FE21" s="50">
        <v>0</v>
      </c>
      <c r="FF21" s="50">
        <v>0</v>
      </c>
      <c r="FG21" s="50">
        <v>0</v>
      </c>
      <c r="FH21" s="50">
        <v>0</v>
      </c>
      <c r="FI21" s="83">
        <f t="shared" si="26"/>
        <v>0</v>
      </c>
      <c r="FJ21" s="50">
        <v>0</v>
      </c>
      <c r="FK21" s="50">
        <v>0</v>
      </c>
      <c r="FL21" s="50">
        <v>0</v>
      </c>
      <c r="FM21" s="50">
        <v>0</v>
      </c>
      <c r="FN21" s="50">
        <v>0</v>
      </c>
      <c r="FO21" s="50">
        <v>0</v>
      </c>
      <c r="FP21" s="50">
        <v>0</v>
      </c>
      <c r="FQ21" s="50">
        <v>0</v>
      </c>
      <c r="FR21" s="83">
        <f t="shared" si="27"/>
        <v>0</v>
      </c>
      <c r="FS21" s="50">
        <v>0</v>
      </c>
      <c r="FT21" s="50">
        <v>0</v>
      </c>
      <c r="FU21" s="50">
        <v>0</v>
      </c>
      <c r="FV21" s="50">
        <v>0</v>
      </c>
      <c r="FW21" s="50">
        <v>0</v>
      </c>
      <c r="FX21" s="50">
        <v>0</v>
      </c>
      <c r="FY21" s="50">
        <v>0</v>
      </c>
      <c r="FZ21" s="50">
        <v>0</v>
      </c>
      <c r="GA21" s="83">
        <f t="shared" si="28"/>
        <v>0</v>
      </c>
      <c r="GB21" s="50">
        <v>0</v>
      </c>
      <c r="GC21" s="50">
        <v>0</v>
      </c>
      <c r="GD21" s="50">
        <v>0</v>
      </c>
      <c r="GE21" s="50">
        <v>0</v>
      </c>
      <c r="GF21" s="50">
        <v>9</v>
      </c>
      <c r="GG21" s="50">
        <v>4</v>
      </c>
      <c r="GH21" s="50">
        <v>0</v>
      </c>
      <c r="GI21" s="50">
        <v>0</v>
      </c>
      <c r="GJ21" s="83">
        <f t="shared" si="29"/>
        <v>2216892</v>
      </c>
      <c r="GK21" s="50">
        <v>0</v>
      </c>
      <c r="GL21" s="50">
        <v>0</v>
      </c>
      <c r="GM21" s="50">
        <v>0</v>
      </c>
      <c r="GN21" s="50">
        <v>0</v>
      </c>
      <c r="GO21" s="50">
        <v>0</v>
      </c>
      <c r="GP21" s="50">
        <v>0</v>
      </c>
      <c r="GQ21" s="50">
        <v>0</v>
      </c>
      <c r="GR21" s="50">
        <v>0</v>
      </c>
      <c r="GS21" s="83">
        <f t="shared" si="30"/>
        <v>0</v>
      </c>
      <c r="GT21" s="50">
        <v>0</v>
      </c>
      <c r="GU21" s="50">
        <v>0</v>
      </c>
      <c r="GV21" s="50">
        <v>0</v>
      </c>
      <c r="GW21" s="50">
        <v>0</v>
      </c>
      <c r="GX21" s="50">
        <v>2</v>
      </c>
      <c r="GY21" s="50">
        <v>0</v>
      </c>
      <c r="GZ21" s="50">
        <v>0</v>
      </c>
      <c r="HA21" s="50">
        <v>0</v>
      </c>
      <c r="HB21" s="83">
        <f t="shared" si="31"/>
        <v>740280</v>
      </c>
      <c r="HC21" s="84"/>
      <c r="HD21" s="84"/>
      <c r="HE21" s="90"/>
      <c r="HF21" s="91"/>
      <c r="HG21" s="91"/>
      <c r="HH21" s="92"/>
      <c r="HI21" s="93"/>
      <c r="HJ21" s="94"/>
    </row>
    <row r="22" spans="1:218" s="95" customFormat="1" x14ac:dyDescent="0.25">
      <c r="A22" s="88">
        <v>15</v>
      </c>
      <c r="B22" s="89" t="s">
        <v>154</v>
      </c>
      <c r="C22" s="83">
        <f t="shared" si="1"/>
        <v>238</v>
      </c>
      <c r="D22" s="83">
        <f t="shared" si="2"/>
        <v>0</v>
      </c>
      <c r="E22" s="83">
        <f t="shared" si="3"/>
        <v>127</v>
      </c>
      <c r="F22" s="83">
        <f t="shared" si="4"/>
        <v>0</v>
      </c>
      <c r="G22" s="83">
        <f t="shared" si="5"/>
        <v>0</v>
      </c>
      <c r="H22" s="83">
        <f t="shared" si="6"/>
        <v>85</v>
      </c>
      <c r="I22" s="83">
        <f t="shared" si="7"/>
        <v>26</v>
      </c>
      <c r="J22" s="83">
        <f t="shared" si="8"/>
        <v>0</v>
      </c>
      <c r="K22" s="83">
        <f t="shared" si="9"/>
        <v>0</v>
      </c>
      <c r="L22" s="83">
        <f t="shared" si="9"/>
        <v>33677112</v>
      </c>
      <c r="M22" s="50">
        <v>0</v>
      </c>
      <c r="N22" s="50">
        <v>0</v>
      </c>
      <c r="O22" s="50">
        <v>0</v>
      </c>
      <c r="P22" s="50">
        <v>0</v>
      </c>
      <c r="Q22" s="50">
        <v>0</v>
      </c>
      <c r="R22" s="50">
        <v>0</v>
      </c>
      <c r="S22" s="50">
        <v>0</v>
      </c>
      <c r="T22" s="50">
        <v>0</v>
      </c>
      <c r="U22" s="83">
        <f t="shared" si="10"/>
        <v>0</v>
      </c>
      <c r="V22" s="50">
        <v>0</v>
      </c>
      <c r="W22" s="50">
        <v>0</v>
      </c>
      <c r="X22" s="50">
        <v>0</v>
      </c>
      <c r="Y22" s="50">
        <v>0</v>
      </c>
      <c r="Z22" s="50">
        <v>0</v>
      </c>
      <c r="AA22" s="50">
        <v>0</v>
      </c>
      <c r="AB22" s="50">
        <v>0</v>
      </c>
      <c r="AC22" s="50">
        <v>0</v>
      </c>
      <c r="AD22" s="83">
        <f t="shared" si="11"/>
        <v>0</v>
      </c>
      <c r="AE22" s="50">
        <v>0</v>
      </c>
      <c r="AF22" s="50">
        <v>0</v>
      </c>
      <c r="AG22" s="50">
        <v>0</v>
      </c>
      <c r="AH22" s="50">
        <v>0</v>
      </c>
      <c r="AI22" s="50">
        <v>0</v>
      </c>
      <c r="AJ22" s="50">
        <v>0</v>
      </c>
      <c r="AK22" s="50">
        <v>0</v>
      </c>
      <c r="AL22" s="50">
        <v>0</v>
      </c>
      <c r="AM22" s="83">
        <f t="shared" si="12"/>
        <v>0</v>
      </c>
      <c r="AN22" s="50">
        <v>0</v>
      </c>
      <c r="AO22" s="50">
        <v>0</v>
      </c>
      <c r="AP22" s="50">
        <v>0</v>
      </c>
      <c r="AQ22" s="50">
        <v>0</v>
      </c>
      <c r="AR22" s="50">
        <v>0</v>
      </c>
      <c r="AS22" s="50">
        <v>0</v>
      </c>
      <c r="AT22" s="50">
        <v>0</v>
      </c>
      <c r="AU22" s="50">
        <v>0</v>
      </c>
      <c r="AV22" s="83">
        <f t="shared" si="13"/>
        <v>0</v>
      </c>
      <c r="AW22" s="50">
        <v>0</v>
      </c>
      <c r="AX22" s="50">
        <v>0</v>
      </c>
      <c r="AY22" s="50">
        <v>0</v>
      </c>
      <c r="AZ22" s="50">
        <v>0</v>
      </c>
      <c r="BA22" s="50">
        <v>0</v>
      </c>
      <c r="BB22" s="50">
        <v>0</v>
      </c>
      <c r="BC22" s="50">
        <v>0</v>
      </c>
      <c r="BD22" s="50">
        <v>0</v>
      </c>
      <c r="BE22" s="83">
        <f t="shared" si="14"/>
        <v>0</v>
      </c>
      <c r="BF22" s="50">
        <v>0</v>
      </c>
      <c r="BG22" s="50">
        <v>0</v>
      </c>
      <c r="BH22" s="50">
        <v>0</v>
      </c>
      <c r="BI22" s="50">
        <v>0</v>
      </c>
      <c r="BJ22" s="50">
        <v>45</v>
      </c>
      <c r="BK22" s="50">
        <v>0</v>
      </c>
      <c r="BL22" s="50">
        <v>0</v>
      </c>
      <c r="BM22" s="50">
        <v>0</v>
      </c>
      <c r="BN22" s="83">
        <f t="shared" si="15"/>
        <v>2437560</v>
      </c>
      <c r="BO22" s="50">
        <v>0</v>
      </c>
      <c r="BP22" s="50">
        <v>0</v>
      </c>
      <c r="BQ22" s="50">
        <v>0</v>
      </c>
      <c r="BR22" s="50">
        <v>0</v>
      </c>
      <c r="BS22" s="50">
        <v>0</v>
      </c>
      <c r="BT22" s="50">
        <v>0</v>
      </c>
      <c r="BU22" s="50">
        <v>0</v>
      </c>
      <c r="BV22" s="50">
        <v>0</v>
      </c>
      <c r="BW22" s="83">
        <f t="shared" si="16"/>
        <v>0</v>
      </c>
      <c r="BX22" s="50">
        <v>0</v>
      </c>
      <c r="BY22" s="50">
        <v>0</v>
      </c>
      <c r="BZ22" s="50">
        <v>0</v>
      </c>
      <c r="CA22" s="50">
        <v>0</v>
      </c>
      <c r="CB22" s="50">
        <v>0</v>
      </c>
      <c r="CC22" s="50">
        <v>0</v>
      </c>
      <c r="CD22" s="50">
        <v>0</v>
      </c>
      <c r="CE22" s="50">
        <v>0</v>
      </c>
      <c r="CF22" s="83">
        <f t="shared" si="17"/>
        <v>0</v>
      </c>
      <c r="CG22" s="50">
        <v>0</v>
      </c>
      <c r="CH22" s="50">
        <v>0</v>
      </c>
      <c r="CI22" s="50">
        <v>0</v>
      </c>
      <c r="CJ22" s="50">
        <v>0</v>
      </c>
      <c r="CK22" s="50">
        <v>0</v>
      </c>
      <c r="CL22" s="50">
        <v>0</v>
      </c>
      <c r="CM22" s="50">
        <v>0</v>
      </c>
      <c r="CN22" s="50">
        <v>0</v>
      </c>
      <c r="CO22" s="83">
        <f t="shared" si="18"/>
        <v>0</v>
      </c>
      <c r="CP22" s="50">
        <v>0</v>
      </c>
      <c r="CQ22" s="50">
        <v>0</v>
      </c>
      <c r="CR22" s="50">
        <v>0</v>
      </c>
      <c r="CS22" s="50">
        <v>0</v>
      </c>
      <c r="CT22" s="50">
        <v>0</v>
      </c>
      <c r="CU22" s="50">
        <v>0</v>
      </c>
      <c r="CV22" s="50">
        <v>0</v>
      </c>
      <c r="CW22" s="50">
        <v>0</v>
      </c>
      <c r="CX22" s="83">
        <f t="shared" si="19"/>
        <v>0</v>
      </c>
      <c r="CY22" s="50">
        <v>0</v>
      </c>
      <c r="CZ22" s="50">
        <v>0</v>
      </c>
      <c r="DA22" s="50">
        <v>0</v>
      </c>
      <c r="DB22" s="50">
        <v>0</v>
      </c>
      <c r="DC22" s="50">
        <v>0</v>
      </c>
      <c r="DD22" s="50">
        <v>0</v>
      </c>
      <c r="DE22" s="50">
        <v>0</v>
      </c>
      <c r="DF22" s="50">
        <v>0</v>
      </c>
      <c r="DG22" s="83">
        <f t="shared" si="20"/>
        <v>0</v>
      </c>
      <c r="DH22" s="50">
        <v>0</v>
      </c>
      <c r="DI22" s="50">
        <v>0</v>
      </c>
      <c r="DJ22" s="50">
        <v>0</v>
      </c>
      <c r="DK22" s="50">
        <v>0</v>
      </c>
      <c r="DL22" s="50">
        <v>0</v>
      </c>
      <c r="DM22" s="50">
        <v>0</v>
      </c>
      <c r="DN22" s="50">
        <v>0</v>
      </c>
      <c r="DO22" s="50">
        <v>0</v>
      </c>
      <c r="DP22" s="83">
        <f t="shared" si="21"/>
        <v>0</v>
      </c>
      <c r="DQ22" s="50">
        <v>0</v>
      </c>
      <c r="DR22" s="50">
        <v>0</v>
      </c>
      <c r="DS22" s="50">
        <v>0</v>
      </c>
      <c r="DT22" s="50">
        <v>0</v>
      </c>
      <c r="DU22" s="50">
        <v>0</v>
      </c>
      <c r="DV22" s="50">
        <v>0</v>
      </c>
      <c r="DW22" s="50">
        <v>0</v>
      </c>
      <c r="DX22" s="50">
        <v>0</v>
      </c>
      <c r="DY22" s="83">
        <f t="shared" si="22"/>
        <v>0</v>
      </c>
      <c r="DZ22" s="50">
        <v>0</v>
      </c>
      <c r="EA22" s="50">
        <v>0</v>
      </c>
      <c r="EB22" s="50">
        <v>0</v>
      </c>
      <c r="EC22" s="50">
        <v>0</v>
      </c>
      <c r="ED22" s="50">
        <v>0</v>
      </c>
      <c r="EE22" s="50">
        <v>0</v>
      </c>
      <c r="EF22" s="50">
        <v>0</v>
      </c>
      <c r="EG22" s="50">
        <v>0</v>
      </c>
      <c r="EH22" s="83">
        <f t="shared" si="23"/>
        <v>0</v>
      </c>
      <c r="EI22" s="50">
        <v>0</v>
      </c>
      <c r="EJ22" s="50">
        <v>127</v>
      </c>
      <c r="EK22" s="50">
        <v>0</v>
      </c>
      <c r="EL22" s="50">
        <v>0</v>
      </c>
      <c r="EM22" s="50">
        <v>40</v>
      </c>
      <c r="EN22" s="50">
        <v>26</v>
      </c>
      <c r="EO22" s="50">
        <v>0</v>
      </c>
      <c r="EP22" s="50">
        <v>0</v>
      </c>
      <c r="EQ22" s="83">
        <f t="shared" si="24"/>
        <v>31239552</v>
      </c>
      <c r="ER22" s="50">
        <v>0</v>
      </c>
      <c r="ES22" s="50">
        <v>0</v>
      </c>
      <c r="ET22" s="50">
        <v>0</v>
      </c>
      <c r="EU22" s="50">
        <v>0</v>
      </c>
      <c r="EV22" s="50">
        <v>0</v>
      </c>
      <c r="EW22" s="50">
        <v>0</v>
      </c>
      <c r="EX22" s="50">
        <v>0</v>
      </c>
      <c r="EY22" s="50">
        <v>0</v>
      </c>
      <c r="EZ22" s="83">
        <f t="shared" si="25"/>
        <v>0</v>
      </c>
      <c r="FA22" s="50">
        <v>0</v>
      </c>
      <c r="FB22" s="50">
        <v>0</v>
      </c>
      <c r="FC22" s="50">
        <v>0</v>
      </c>
      <c r="FD22" s="50">
        <v>0</v>
      </c>
      <c r="FE22" s="50">
        <v>0</v>
      </c>
      <c r="FF22" s="50">
        <v>0</v>
      </c>
      <c r="FG22" s="50">
        <v>0</v>
      </c>
      <c r="FH22" s="50">
        <v>0</v>
      </c>
      <c r="FI22" s="83">
        <f t="shared" si="26"/>
        <v>0</v>
      </c>
      <c r="FJ22" s="50">
        <v>0</v>
      </c>
      <c r="FK22" s="50">
        <v>0</v>
      </c>
      <c r="FL22" s="50">
        <v>0</v>
      </c>
      <c r="FM22" s="50">
        <v>0</v>
      </c>
      <c r="FN22" s="50">
        <v>0</v>
      </c>
      <c r="FO22" s="50">
        <v>0</v>
      </c>
      <c r="FP22" s="50">
        <v>0</v>
      </c>
      <c r="FQ22" s="50">
        <v>0</v>
      </c>
      <c r="FR22" s="83">
        <f t="shared" si="27"/>
        <v>0</v>
      </c>
      <c r="FS22" s="50">
        <v>0</v>
      </c>
      <c r="FT22" s="50">
        <v>0</v>
      </c>
      <c r="FU22" s="50">
        <v>0</v>
      </c>
      <c r="FV22" s="50">
        <v>0</v>
      </c>
      <c r="FW22" s="50">
        <v>0</v>
      </c>
      <c r="FX22" s="50">
        <v>0</v>
      </c>
      <c r="FY22" s="50">
        <v>0</v>
      </c>
      <c r="FZ22" s="50">
        <v>0</v>
      </c>
      <c r="GA22" s="83">
        <f t="shared" si="28"/>
        <v>0</v>
      </c>
      <c r="GB22" s="50">
        <v>0</v>
      </c>
      <c r="GC22" s="50">
        <v>0</v>
      </c>
      <c r="GD22" s="50">
        <v>0</v>
      </c>
      <c r="GE22" s="50">
        <v>0</v>
      </c>
      <c r="GF22" s="50">
        <v>0</v>
      </c>
      <c r="GG22" s="50">
        <v>0</v>
      </c>
      <c r="GH22" s="50">
        <v>0</v>
      </c>
      <c r="GI22" s="50">
        <v>0</v>
      </c>
      <c r="GJ22" s="83">
        <f t="shared" si="29"/>
        <v>0</v>
      </c>
      <c r="GK22" s="50">
        <v>0</v>
      </c>
      <c r="GL22" s="50">
        <v>0</v>
      </c>
      <c r="GM22" s="50">
        <v>0</v>
      </c>
      <c r="GN22" s="50">
        <v>0</v>
      </c>
      <c r="GO22" s="50">
        <v>0</v>
      </c>
      <c r="GP22" s="50">
        <v>0</v>
      </c>
      <c r="GQ22" s="50">
        <v>0</v>
      </c>
      <c r="GR22" s="50">
        <v>0</v>
      </c>
      <c r="GS22" s="83">
        <f t="shared" si="30"/>
        <v>0</v>
      </c>
      <c r="GT22" s="50">
        <v>0</v>
      </c>
      <c r="GU22" s="50">
        <v>0</v>
      </c>
      <c r="GV22" s="50">
        <v>0</v>
      </c>
      <c r="GW22" s="50">
        <v>0</v>
      </c>
      <c r="GX22" s="50">
        <v>0</v>
      </c>
      <c r="GY22" s="50">
        <v>0</v>
      </c>
      <c r="GZ22" s="50">
        <v>0</v>
      </c>
      <c r="HA22" s="50">
        <v>0</v>
      </c>
      <c r="HB22" s="83">
        <f t="shared" si="31"/>
        <v>0</v>
      </c>
      <c r="HC22" s="84"/>
      <c r="HD22" s="84"/>
      <c r="HE22" s="90"/>
      <c r="HF22" s="91"/>
      <c r="HG22" s="91"/>
      <c r="HH22" s="92"/>
      <c r="HI22" s="93"/>
      <c r="HJ22" s="94"/>
    </row>
    <row r="23" spans="1:218" s="95" customFormat="1" x14ac:dyDescent="0.25">
      <c r="A23" s="88">
        <v>16</v>
      </c>
      <c r="B23" s="89" t="s">
        <v>145</v>
      </c>
      <c r="C23" s="83">
        <f t="shared" si="1"/>
        <v>261</v>
      </c>
      <c r="D23" s="83">
        <f t="shared" si="2"/>
        <v>43</v>
      </c>
      <c r="E23" s="83">
        <f t="shared" si="3"/>
        <v>62</v>
      </c>
      <c r="F23" s="83">
        <f t="shared" si="4"/>
        <v>1</v>
      </c>
      <c r="G23" s="83">
        <f t="shared" si="5"/>
        <v>0</v>
      </c>
      <c r="H23" s="83">
        <f t="shared" si="6"/>
        <v>91</v>
      </c>
      <c r="I23" s="83">
        <f t="shared" si="7"/>
        <v>64</v>
      </c>
      <c r="J23" s="83">
        <f t="shared" si="8"/>
        <v>0</v>
      </c>
      <c r="K23" s="83">
        <f t="shared" si="9"/>
        <v>0</v>
      </c>
      <c r="L23" s="83">
        <f t="shared" si="9"/>
        <v>31528956</v>
      </c>
      <c r="M23" s="50">
        <v>2</v>
      </c>
      <c r="N23" s="50">
        <v>1</v>
      </c>
      <c r="O23" s="50">
        <v>0</v>
      </c>
      <c r="P23" s="50">
        <v>0</v>
      </c>
      <c r="Q23" s="50">
        <v>0</v>
      </c>
      <c r="R23" s="50">
        <v>1</v>
      </c>
      <c r="S23" s="50">
        <v>0</v>
      </c>
      <c r="T23" s="50">
        <v>0</v>
      </c>
      <c r="U23" s="83">
        <f t="shared" si="10"/>
        <v>218988</v>
      </c>
      <c r="V23" s="50">
        <v>0</v>
      </c>
      <c r="W23" s="50">
        <v>0</v>
      </c>
      <c r="X23" s="50">
        <v>0</v>
      </c>
      <c r="Y23" s="50">
        <v>0</v>
      </c>
      <c r="Z23" s="50">
        <v>0</v>
      </c>
      <c r="AA23" s="50">
        <v>1</v>
      </c>
      <c r="AB23" s="50">
        <v>0</v>
      </c>
      <c r="AC23" s="50">
        <v>0</v>
      </c>
      <c r="AD23" s="83">
        <f t="shared" si="11"/>
        <v>123120</v>
      </c>
      <c r="AE23" s="50">
        <v>1</v>
      </c>
      <c r="AF23" s="50">
        <v>1</v>
      </c>
      <c r="AG23" s="50">
        <v>0</v>
      </c>
      <c r="AH23" s="50">
        <v>0</v>
      </c>
      <c r="AI23" s="50">
        <v>0</v>
      </c>
      <c r="AJ23" s="50">
        <v>0</v>
      </c>
      <c r="AK23" s="50">
        <v>0</v>
      </c>
      <c r="AL23" s="50">
        <v>0</v>
      </c>
      <c r="AM23" s="83">
        <f t="shared" si="12"/>
        <v>126012</v>
      </c>
      <c r="AN23" s="50">
        <v>1</v>
      </c>
      <c r="AO23" s="50">
        <v>1</v>
      </c>
      <c r="AP23" s="50">
        <v>0</v>
      </c>
      <c r="AQ23" s="50">
        <v>0</v>
      </c>
      <c r="AR23" s="50">
        <v>29</v>
      </c>
      <c r="AS23" s="50">
        <v>0</v>
      </c>
      <c r="AT23" s="50">
        <v>0</v>
      </c>
      <c r="AU23" s="50">
        <v>0</v>
      </c>
      <c r="AV23" s="83">
        <f t="shared" si="13"/>
        <v>1671492</v>
      </c>
      <c r="AW23" s="50">
        <v>0</v>
      </c>
      <c r="AX23" s="50">
        <v>0</v>
      </c>
      <c r="AY23" s="50">
        <v>1</v>
      </c>
      <c r="AZ23" s="50">
        <v>0</v>
      </c>
      <c r="BA23" s="50">
        <v>1</v>
      </c>
      <c r="BB23" s="50">
        <v>1</v>
      </c>
      <c r="BC23" s="50">
        <v>0</v>
      </c>
      <c r="BD23" s="50">
        <v>0</v>
      </c>
      <c r="BE23" s="83">
        <f t="shared" si="14"/>
        <v>259860</v>
      </c>
      <c r="BF23" s="50">
        <v>3</v>
      </c>
      <c r="BG23" s="50">
        <v>8</v>
      </c>
      <c r="BH23" s="50">
        <v>0</v>
      </c>
      <c r="BI23" s="50">
        <v>0</v>
      </c>
      <c r="BJ23" s="50">
        <v>27</v>
      </c>
      <c r="BK23" s="50">
        <v>20</v>
      </c>
      <c r="BL23" s="50">
        <v>0</v>
      </c>
      <c r="BM23" s="50">
        <v>0</v>
      </c>
      <c r="BN23" s="83">
        <f t="shared" si="15"/>
        <v>3671856</v>
      </c>
      <c r="BO23" s="50">
        <v>0</v>
      </c>
      <c r="BP23" s="50">
        <v>0</v>
      </c>
      <c r="BQ23" s="50">
        <v>0</v>
      </c>
      <c r="BR23" s="50">
        <v>0</v>
      </c>
      <c r="BS23" s="50">
        <v>0</v>
      </c>
      <c r="BT23" s="50">
        <v>0</v>
      </c>
      <c r="BU23" s="50">
        <v>0</v>
      </c>
      <c r="BV23" s="50">
        <v>0</v>
      </c>
      <c r="BW23" s="83">
        <f t="shared" si="16"/>
        <v>0</v>
      </c>
      <c r="BX23" s="50">
        <v>0</v>
      </c>
      <c r="BY23" s="50">
        <v>0</v>
      </c>
      <c r="BZ23" s="50">
        <v>0</v>
      </c>
      <c r="CA23" s="50">
        <v>0</v>
      </c>
      <c r="CB23" s="50">
        <v>0</v>
      </c>
      <c r="CC23" s="50">
        <v>0</v>
      </c>
      <c r="CD23" s="50">
        <v>0</v>
      </c>
      <c r="CE23" s="50">
        <v>0</v>
      </c>
      <c r="CF23" s="83">
        <f t="shared" si="17"/>
        <v>0</v>
      </c>
      <c r="CG23" s="50">
        <v>0</v>
      </c>
      <c r="CH23" s="50">
        <v>0</v>
      </c>
      <c r="CI23" s="50">
        <v>0</v>
      </c>
      <c r="CJ23" s="50">
        <v>0</v>
      </c>
      <c r="CK23" s="50">
        <v>0</v>
      </c>
      <c r="CL23" s="50">
        <v>0</v>
      </c>
      <c r="CM23" s="50">
        <v>0</v>
      </c>
      <c r="CN23" s="50">
        <v>0</v>
      </c>
      <c r="CO23" s="83">
        <f t="shared" si="18"/>
        <v>0</v>
      </c>
      <c r="CP23" s="50">
        <v>0</v>
      </c>
      <c r="CQ23" s="50">
        <v>0</v>
      </c>
      <c r="CR23" s="50">
        <v>0</v>
      </c>
      <c r="CS23" s="50">
        <v>0</v>
      </c>
      <c r="CT23" s="50">
        <v>0</v>
      </c>
      <c r="CU23" s="50">
        <v>0</v>
      </c>
      <c r="CV23" s="50">
        <v>0</v>
      </c>
      <c r="CW23" s="50">
        <v>0</v>
      </c>
      <c r="CX23" s="83">
        <f t="shared" si="19"/>
        <v>0</v>
      </c>
      <c r="CY23" s="50">
        <v>0</v>
      </c>
      <c r="CZ23" s="50">
        <v>0</v>
      </c>
      <c r="DA23" s="50">
        <v>0</v>
      </c>
      <c r="DB23" s="50">
        <v>0</v>
      </c>
      <c r="DC23" s="50">
        <v>0</v>
      </c>
      <c r="DD23" s="50">
        <v>0</v>
      </c>
      <c r="DE23" s="50">
        <v>0</v>
      </c>
      <c r="DF23" s="50">
        <v>0</v>
      </c>
      <c r="DG23" s="83">
        <f t="shared" si="20"/>
        <v>0</v>
      </c>
      <c r="DH23" s="50">
        <v>0</v>
      </c>
      <c r="DI23" s="50">
        <v>0</v>
      </c>
      <c r="DJ23" s="50">
        <v>0</v>
      </c>
      <c r="DK23" s="50">
        <v>0</v>
      </c>
      <c r="DL23" s="50">
        <v>0</v>
      </c>
      <c r="DM23" s="50">
        <v>0</v>
      </c>
      <c r="DN23" s="50">
        <v>0</v>
      </c>
      <c r="DO23" s="50">
        <v>0</v>
      </c>
      <c r="DP23" s="83">
        <f t="shared" si="21"/>
        <v>0</v>
      </c>
      <c r="DQ23" s="50">
        <v>2</v>
      </c>
      <c r="DR23" s="50">
        <v>0</v>
      </c>
      <c r="DS23" s="50">
        <v>0</v>
      </c>
      <c r="DT23" s="50">
        <v>0</v>
      </c>
      <c r="DU23" s="50">
        <v>3</v>
      </c>
      <c r="DV23" s="50">
        <v>0</v>
      </c>
      <c r="DW23" s="50">
        <v>0</v>
      </c>
      <c r="DX23" s="50">
        <v>0</v>
      </c>
      <c r="DY23" s="83">
        <f t="shared" si="22"/>
        <v>681612</v>
      </c>
      <c r="DZ23" s="50">
        <v>0</v>
      </c>
      <c r="EA23" s="50">
        <v>0</v>
      </c>
      <c r="EB23" s="50">
        <v>0</v>
      </c>
      <c r="EC23" s="50">
        <v>0</v>
      </c>
      <c r="ED23" s="50">
        <v>0</v>
      </c>
      <c r="EE23" s="50">
        <v>0</v>
      </c>
      <c r="EF23" s="50">
        <v>0</v>
      </c>
      <c r="EG23" s="50">
        <v>0</v>
      </c>
      <c r="EH23" s="83">
        <f t="shared" si="23"/>
        <v>0</v>
      </c>
      <c r="EI23" s="50">
        <v>34</v>
      </c>
      <c r="EJ23" s="50">
        <v>51</v>
      </c>
      <c r="EK23" s="50">
        <v>0</v>
      </c>
      <c r="EL23" s="50">
        <v>0</v>
      </c>
      <c r="EM23" s="50">
        <v>27</v>
      </c>
      <c r="EN23" s="50">
        <v>40</v>
      </c>
      <c r="EO23" s="50">
        <v>0</v>
      </c>
      <c r="EP23" s="50">
        <v>0</v>
      </c>
      <c r="EQ23" s="83">
        <f t="shared" si="24"/>
        <v>23949780</v>
      </c>
      <c r="ER23" s="50">
        <v>0</v>
      </c>
      <c r="ES23" s="50">
        <v>0</v>
      </c>
      <c r="ET23" s="50">
        <v>0</v>
      </c>
      <c r="EU23" s="50">
        <v>0</v>
      </c>
      <c r="EV23" s="50">
        <v>0</v>
      </c>
      <c r="EW23" s="50">
        <v>0</v>
      </c>
      <c r="EX23" s="50">
        <v>0</v>
      </c>
      <c r="EY23" s="50">
        <v>0</v>
      </c>
      <c r="EZ23" s="83">
        <f t="shared" si="25"/>
        <v>0</v>
      </c>
      <c r="FA23" s="50">
        <v>0</v>
      </c>
      <c r="FB23" s="50">
        <v>0</v>
      </c>
      <c r="FC23" s="50">
        <v>0</v>
      </c>
      <c r="FD23" s="50">
        <v>0</v>
      </c>
      <c r="FE23" s="50">
        <v>0</v>
      </c>
      <c r="FF23" s="50">
        <v>0</v>
      </c>
      <c r="FG23" s="50">
        <v>0</v>
      </c>
      <c r="FH23" s="50">
        <v>0</v>
      </c>
      <c r="FI23" s="83">
        <f t="shared" si="26"/>
        <v>0</v>
      </c>
      <c r="FJ23" s="50">
        <v>0</v>
      </c>
      <c r="FK23" s="50">
        <v>0</v>
      </c>
      <c r="FL23" s="50">
        <v>0</v>
      </c>
      <c r="FM23" s="50">
        <v>0</v>
      </c>
      <c r="FN23" s="50">
        <v>0</v>
      </c>
      <c r="FO23" s="50">
        <v>0</v>
      </c>
      <c r="FP23" s="50">
        <v>0</v>
      </c>
      <c r="FQ23" s="50">
        <v>0</v>
      </c>
      <c r="FR23" s="83">
        <f t="shared" si="27"/>
        <v>0</v>
      </c>
      <c r="FS23" s="50">
        <v>0</v>
      </c>
      <c r="FT23" s="50">
        <v>0</v>
      </c>
      <c r="FU23" s="50">
        <v>0</v>
      </c>
      <c r="FV23" s="50">
        <v>0</v>
      </c>
      <c r="FW23" s="50">
        <v>0</v>
      </c>
      <c r="FX23" s="50">
        <v>0</v>
      </c>
      <c r="FY23" s="50">
        <v>0</v>
      </c>
      <c r="FZ23" s="50">
        <v>0</v>
      </c>
      <c r="GA23" s="83">
        <f t="shared" si="28"/>
        <v>0</v>
      </c>
      <c r="GB23" s="50">
        <v>0</v>
      </c>
      <c r="GC23" s="50">
        <v>0</v>
      </c>
      <c r="GD23" s="50">
        <v>0</v>
      </c>
      <c r="GE23" s="50">
        <v>0</v>
      </c>
      <c r="GF23" s="50">
        <v>4</v>
      </c>
      <c r="GG23" s="50">
        <v>1</v>
      </c>
      <c r="GH23" s="50">
        <v>0</v>
      </c>
      <c r="GI23" s="50">
        <v>0</v>
      </c>
      <c r="GJ23" s="83">
        <f t="shared" si="29"/>
        <v>826236</v>
      </c>
      <c r="GK23" s="50">
        <v>0</v>
      </c>
      <c r="GL23" s="50">
        <v>0</v>
      </c>
      <c r="GM23" s="50">
        <v>0</v>
      </c>
      <c r="GN23" s="50">
        <v>0</v>
      </c>
      <c r="GO23" s="50">
        <v>0</v>
      </c>
      <c r="GP23" s="50">
        <v>0</v>
      </c>
      <c r="GQ23" s="50">
        <v>0</v>
      </c>
      <c r="GR23" s="50">
        <v>0</v>
      </c>
      <c r="GS23" s="83">
        <f t="shared" si="30"/>
        <v>0</v>
      </c>
      <c r="GT23" s="50">
        <v>0</v>
      </c>
      <c r="GU23" s="50">
        <v>0</v>
      </c>
      <c r="GV23" s="50">
        <v>0</v>
      </c>
      <c r="GW23" s="50">
        <v>0</v>
      </c>
      <c r="GX23" s="50">
        <v>0</v>
      </c>
      <c r="GY23" s="50">
        <v>0</v>
      </c>
      <c r="GZ23" s="50">
        <v>0</v>
      </c>
      <c r="HA23" s="50">
        <v>0</v>
      </c>
      <c r="HB23" s="83">
        <f t="shared" si="31"/>
        <v>0</v>
      </c>
      <c r="HC23" s="84"/>
      <c r="HD23" s="84"/>
      <c r="HE23" s="90"/>
      <c r="HF23" s="91"/>
      <c r="HG23" s="91"/>
      <c r="HH23" s="92"/>
      <c r="HI23" s="93"/>
      <c r="HJ23" s="94"/>
    </row>
    <row r="24" spans="1:218" s="95" customFormat="1" x14ac:dyDescent="0.25">
      <c r="A24" s="88">
        <v>17</v>
      </c>
      <c r="B24" s="89" t="s">
        <v>146</v>
      </c>
      <c r="C24" s="83">
        <f t="shared" si="1"/>
        <v>567</v>
      </c>
      <c r="D24" s="83">
        <f t="shared" si="2"/>
        <v>10</v>
      </c>
      <c r="E24" s="83">
        <f t="shared" si="3"/>
        <v>70</v>
      </c>
      <c r="F24" s="83">
        <f t="shared" si="4"/>
        <v>0</v>
      </c>
      <c r="G24" s="83">
        <f t="shared" si="5"/>
        <v>0</v>
      </c>
      <c r="H24" s="83">
        <f t="shared" si="6"/>
        <v>176</v>
      </c>
      <c r="I24" s="83">
        <f t="shared" si="7"/>
        <v>310</v>
      </c>
      <c r="J24" s="83">
        <f t="shared" si="8"/>
        <v>1</v>
      </c>
      <c r="K24" s="83">
        <f t="shared" si="9"/>
        <v>0</v>
      </c>
      <c r="L24" s="83">
        <f t="shared" si="9"/>
        <v>39202512</v>
      </c>
      <c r="M24" s="50">
        <v>0</v>
      </c>
      <c r="N24" s="50">
        <v>0</v>
      </c>
      <c r="O24" s="50">
        <v>0</v>
      </c>
      <c r="P24" s="50">
        <v>0</v>
      </c>
      <c r="Q24" s="50">
        <v>1</v>
      </c>
      <c r="R24" s="50">
        <v>0</v>
      </c>
      <c r="S24" s="50">
        <v>0</v>
      </c>
      <c r="T24" s="50">
        <v>0</v>
      </c>
      <c r="U24" s="83">
        <f t="shared" si="10"/>
        <v>54168</v>
      </c>
      <c r="V24" s="50">
        <v>0</v>
      </c>
      <c r="W24" s="50">
        <v>0</v>
      </c>
      <c r="X24" s="50">
        <v>0</v>
      </c>
      <c r="Y24" s="50">
        <v>0</v>
      </c>
      <c r="Z24" s="50">
        <v>0</v>
      </c>
      <c r="AA24" s="50">
        <v>0</v>
      </c>
      <c r="AB24" s="50">
        <v>0</v>
      </c>
      <c r="AC24" s="50">
        <v>0</v>
      </c>
      <c r="AD24" s="83">
        <f t="shared" si="11"/>
        <v>0</v>
      </c>
      <c r="AE24" s="50">
        <v>0</v>
      </c>
      <c r="AF24" s="50">
        <v>0</v>
      </c>
      <c r="AG24" s="50">
        <v>0</v>
      </c>
      <c r="AH24" s="50">
        <v>0</v>
      </c>
      <c r="AI24" s="50">
        <v>0</v>
      </c>
      <c r="AJ24" s="50">
        <v>0</v>
      </c>
      <c r="AK24" s="50">
        <v>0</v>
      </c>
      <c r="AL24" s="50">
        <v>0</v>
      </c>
      <c r="AM24" s="83">
        <f t="shared" si="12"/>
        <v>0</v>
      </c>
      <c r="AN24" s="50">
        <v>0</v>
      </c>
      <c r="AO24" s="50">
        <v>0</v>
      </c>
      <c r="AP24" s="50">
        <v>0</v>
      </c>
      <c r="AQ24" s="50">
        <v>0</v>
      </c>
      <c r="AR24" s="50">
        <v>0</v>
      </c>
      <c r="AS24" s="50">
        <v>1</v>
      </c>
      <c r="AT24" s="50">
        <v>0</v>
      </c>
      <c r="AU24" s="50">
        <v>0</v>
      </c>
      <c r="AV24" s="83">
        <f t="shared" si="13"/>
        <v>79848</v>
      </c>
      <c r="AW24" s="50">
        <v>0</v>
      </c>
      <c r="AX24" s="50">
        <v>0</v>
      </c>
      <c r="AY24" s="50">
        <v>0</v>
      </c>
      <c r="AZ24" s="50">
        <v>0</v>
      </c>
      <c r="BA24" s="50">
        <v>1</v>
      </c>
      <c r="BB24" s="50">
        <v>0</v>
      </c>
      <c r="BC24" s="50">
        <v>1</v>
      </c>
      <c r="BD24" s="50">
        <v>0</v>
      </c>
      <c r="BE24" s="83">
        <f t="shared" si="14"/>
        <v>186384</v>
      </c>
      <c r="BF24" s="50">
        <v>10</v>
      </c>
      <c r="BG24" s="50">
        <v>70</v>
      </c>
      <c r="BH24" s="50">
        <v>0</v>
      </c>
      <c r="BI24" s="50">
        <v>0</v>
      </c>
      <c r="BJ24" s="50">
        <v>170</v>
      </c>
      <c r="BK24" s="50">
        <v>309</v>
      </c>
      <c r="BL24" s="50">
        <v>0</v>
      </c>
      <c r="BM24" s="50">
        <v>0</v>
      </c>
      <c r="BN24" s="83">
        <f t="shared" si="15"/>
        <v>38613792</v>
      </c>
      <c r="BO24" s="50">
        <v>0</v>
      </c>
      <c r="BP24" s="50">
        <v>0</v>
      </c>
      <c r="BQ24" s="50">
        <v>0</v>
      </c>
      <c r="BR24" s="50">
        <v>0</v>
      </c>
      <c r="BS24" s="50">
        <v>4</v>
      </c>
      <c r="BT24" s="50">
        <v>0</v>
      </c>
      <c r="BU24" s="50">
        <v>0</v>
      </c>
      <c r="BV24" s="50">
        <v>0</v>
      </c>
      <c r="BW24" s="83">
        <f t="shared" si="16"/>
        <v>268320</v>
      </c>
      <c r="BX24" s="50">
        <v>0</v>
      </c>
      <c r="BY24" s="50">
        <v>0</v>
      </c>
      <c r="BZ24" s="50">
        <v>0</v>
      </c>
      <c r="CA24" s="50">
        <v>0</v>
      </c>
      <c r="CB24" s="50">
        <v>0</v>
      </c>
      <c r="CC24" s="50">
        <v>0</v>
      </c>
      <c r="CD24" s="50">
        <v>0</v>
      </c>
      <c r="CE24" s="50">
        <v>0</v>
      </c>
      <c r="CF24" s="83">
        <f t="shared" si="17"/>
        <v>0</v>
      </c>
      <c r="CG24" s="50">
        <v>0</v>
      </c>
      <c r="CH24" s="50">
        <v>0</v>
      </c>
      <c r="CI24" s="50">
        <v>0</v>
      </c>
      <c r="CJ24" s="50">
        <v>0</v>
      </c>
      <c r="CK24" s="50">
        <v>0</v>
      </c>
      <c r="CL24" s="50">
        <v>0</v>
      </c>
      <c r="CM24" s="50">
        <v>0</v>
      </c>
      <c r="CN24" s="50">
        <v>0</v>
      </c>
      <c r="CO24" s="83">
        <f t="shared" si="18"/>
        <v>0</v>
      </c>
      <c r="CP24" s="50">
        <v>0</v>
      </c>
      <c r="CQ24" s="50">
        <v>0</v>
      </c>
      <c r="CR24" s="50">
        <v>0</v>
      </c>
      <c r="CS24" s="50">
        <v>0</v>
      </c>
      <c r="CT24" s="50">
        <v>0</v>
      </c>
      <c r="CU24" s="50">
        <v>0</v>
      </c>
      <c r="CV24" s="50">
        <v>0</v>
      </c>
      <c r="CW24" s="50">
        <v>0</v>
      </c>
      <c r="CX24" s="83">
        <f t="shared" si="19"/>
        <v>0</v>
      </c>
      <c r="CY24" s="50">
        <v>0</v>
      </c>
      <c r="CZ24" s="50">
        <v>0</v>
      </c>
      <c r="DA24" s="50">
        <v>0</v>
      </c>
      <c r="DB24" s="50">
        <v>0</v>
      </c>
      <c r="DC24" s="50">
        <v>0</v>
      </c>
      <c r="DD24" s="50">
        <v>0</v>
      </c>
      <c r="DE24" s="50">
        <v>0</v>
      </c>
      <c r="DF24" s="50">
        <v>0</v>
      </c>
      <c r="DG24" s="83">
        <f t="shared" si="20"/>
        <v>0</v>
      </c>
      <c r="DH24" s="50">
        <v>0</v>
      </c>
      <c r="DI24" s="50">
        <v>0</v>
      </c>
      <c r="DJ24" s="50">
        <v>0</v>
      </c>
      <c r="DK24" s="50">
        <v>0</v>
      </c>
      <c r="DL24" s="50">
        <v>0</v>
      </c>
      <c r="DM24" s="50">
        <v>0</v>
      </c>
      <c r="DN24" s="50">
        <v>0</v>
      </c>
      <c r="DO24" s="50">
        <v>0</v>
      </c>
      <c r="DP24" s="83">
        <f t="shared" si="21"/>
        <v>0</v>
      </c>
      <c r="DQ24" s="50">
        <v>0</v>
      </c>
      <c r="DR24" s="50">
        <v>0</v>
      </c>
      <c r="DS24" s="50">
        <v>0</v>
      </c>
      <c r="DT24" s="50">
        <v>0</v>
      </c>
      <c r="DU24" s="50">
        <v>0</v>
      </c>
      <c r="DV24" s="50">
        <v>0</v>
      </c>
      <c r="DW24" s="50">
        <v>0</v>
      </c>
      <c r="DX24" s="50">
        <v>0</v>
      </c>
      <c r="DY24" s="83">
        <f t="shared" si="22"/>
        <v>0</v>
      </c>
      <c r="DZ24" s="50">
        <v>0</v>
      </c>
      <c r="EA24" s="50">
        <v>0</v>
      </c>
      <c r="EB24" s="50">
        <v>0</v>
      </c>
      <c r="EC24" s="50">
        <v>0</v>
      </c>
      <c r="ED24" s="50">
        <v>0</v>
      </c>
      <c r="EE24" s="50">
        <v>0</v>
      </c>
      <c r="EF24" s="50">
        <v>0</v>
      </c>
      <c r="EG24" s="50">
        <v>0</v>
      </c>
      <c r="EH24" s="83">
        <f t="shared" si="23"/>
        <v>0</v>
      </c>
      <c r="EI24" s="50">
        <v>0</v>
      </c>
      <c r="EJ24" s="50">
        <v>0</v>
      </c>
      <c r="EK24" s="50">
        <v>0</v>
      </c>
      <c r="EL24" s="50">
        <v>0</v>
      </c>
      <c r="EM24" s="50">
        <v>0</v>
      </c>
      <c r="EN24" s="50">
        <v>0</v>
      </c>
      <c r="EO24" s="50">
        <v>0</v>
      </c>
      <c r="EP24" s="50">
        <v>0</v>
      </c>
      <c r="EQ24" s="83">
        <f t="shared" si="24"/>
        <v>0</v>
      </c>
      <c r="ER24" s="50">
        <v>0</v>
      </c>
      <c r="ES24" s="50">
        <v>0</v>
      </c>
      <c r="ET24" s="50">
        <v>0</v>
      </c>
      <c r="EU24" s="50">
        <v>0</v>
      </c>
      <c r="EV24" s="50">
        <v>0</v>
      </c>
      <c r="EW24" s="50">
        <v>0</v>
      </c>
      <c r="EX24" s="50">
        <v>0</v>
      </c>
      <c r="EY24" s="50">
        <v>0</v>
      </c>
      <c r="EZ24" s="83">
        <f t="shared" si="25"/>
        <v>0</v>
      </c>
      <c r="FA24" s="50">
        <v>0</v>
      </c>
      <c r="FB24" s="50">
        <v>0</v>
      </c>
      <c r="FC24" s="50">
        <v>0</v>
      </c>
      <c r="FD24" s="50">
        <v>0</v>
      </c>
      <c r="FE24" s="50">
        <v>0</v>
      </c>
      <c r="FF24" s="50">
        <v>0</v>
      </c>
      <c r="FG24" s="50">
        <v>0</v>
      </c>
      <c r="FH24" s="50">
        <v>0</v>
      </c>
      <c r="FI24" s="83">
        <f t="shared" si="26"/>
        <v>0</v>
      </c>
      <c r="FJ24" s="50">
        <v>0</v>
      </c>
      <c r="FK24" s="50">
        <v>0</v>
      </c>
      <c r="FL24" s="50">
        <v>0</v>
      </c>
      <c r="FM24" s="50">
        <v>0</v>
      </c>
      <c r="FN24" s="50">
        <v>0</v>
      </c>
      <c r="FO24" s="50">
        <v>0</v>
      </c>
      <c r="FP24" s="50">
        <v>0</v>
      </c>
      <c r="FQ24" s="50">
        <v>0</v>
      </c>
      <c r="FR24" s="83">
        <f t="shared" si="27"/>
        <v>0</v>
      </c>
      <c r="FS24" s="50">
        <v>0</v>
      </c>
      <c r="FT24" s="50">
        <v>0</v>
      </c>
      <c r="FU24" s="50">
        <v>0</v>
      </c>
      <c r="FV24" s="50">
        <v>0</v>
      </c>
      <c r="FW24" s="50">
        <v>0</v>
      </c>
      <c r="FX24" s="50">
        <v>0</v>
      </c>
      <c r="FY24" s="50">
        <v>0</v>
      </c>
      <c r="FZ24" s="50">
        <v>0</v>
      </c>
      <c r="GA24" s="83">
        <f t="shared" si="28"/>
        <v>0</v>
      </c>
      <c r="GB24" s="50">
        <v>0</v>
      </c>
      <c r="GC24" s="50">
        <v>0</v>
      </c>
      <c r="GD24" s="50">
        <v>0</v>
      </c>
      <c r="GE24" s="50">
        <v>0</v>
      </c>
      <c r="GF24" s="50">
        <v>0</v>
      </c>
      <c r="GG24" s="50">
        <v>0</v>
      </c>
      <c r="GH24" s="50">
        <v>0</v>
      </c>
      <c r="GI24" s="50">
        <v>0</v>
      </c>
      <c r="GJ24" s="83">
        <f t="shared" si="29"/>
        <v>0</v>
      </c>
      <c r="GK24" s="50">
        <v>0</v>
      </c>
      <c r="GL24" s="50">
        <v>0</v>
      </c>
      <c r="GM24" s="50">
        <v>0</v>
      </c>
      <c r="GN24" s="50">
        <v>0</v>
      </c>
      <c r="GO24" s="50">
        <v>0</v>
      </c>
      <c r="GP24" s="50">
        <v>0</v>
      </c>
      <c r="GQ24" s="50">
        <v>0</v>
      </c>
      <c r="GR24" s="50">
        <v>0</v>
      </c>
      <c r="GS24" s="83">
        <f t="shared" si="30"/>
        <v>0</v>
      </c>
      <c r="GT24" s="50">
        <v>0</v>
      </c>
      <c r="GU24" s="50">
        <v>0</v>
      </c>
      <c r="GV24" s="50">
        <v>0</v>
      </c>
      <c r="GW24" s="50">
        <v>0</v>
      </c>
      <c r="GX24" s="50">
        <v>0</v>
      </c>
      <c r="GY24" s="50">
        <v>0</v>
      </c>
      <c r="GZ24" s="50">
        <v>0</v>
      </c>
      <c r="HA24" s="50">
        <v>0</v>
      </c>
      <c r="HB24" s="83">
        <f t="shared" si="31"/>
        <v>0</v>
      </c>
      <c r="HC24" s="84"/>
      <c r="HD24" s="84"/>
      <c r="HE24" s="90"/>
      <c r="HF24" s="91"/>
      <c r="HG24" s="91"/>
      <c r="HH24" s="92"/>
      <c r="HI24" s="93"/>
      <c r="HJ24" s="94"/>
    </row>
    <row r="25" spans="1:218" s="95" customFormat="1" x14ac:dyDescent="0.25">
      <c r="A25" s="88">
        <v>18</v>
      </c>
      <c r="B25" s="89" t="s">
        <v>147</v>
      </c>
      <c r="C25" s="83">
        <f t="shared" si="1"/>
        <v>280</v>
      </c>
      <c r="D25" s="83">
        <f t="shared" si="2"/>
        <v>28</v>
      </c>
      <c r="E25" s="83">
        <f t="shared" si="3"/>
        <v>162</v>
      </c>
      <c r="F25" s="83">
        <f t="shared" si="4"/>
        <v>0</v>
      </c>
      <c r="G25" s="83">
        <f t="shared" si="5"/>
        <v>0</v>
      </c>
      <c r="H25" s="83">
        <f t="shared" si="6"/>
        <v>90</v>
      </c>
      <c r="I25" s="83">
        <f t="shared" si="7"/>
        <v>0</v>
      </c>
      <c r="J25" s="83">
        <f t="shared" si="8"/>
        <v>0</v>
      </c>
      <c r="K25" s="83">
        <f t="shared" si="9"/>
        <v>0</v>
      </c>
      <c r="L25" s="83">
        <f t="shared" si="9"/>
        <v>22693080</v>
      </c>
      <c r="M25" s="50">
        <v>1</v>
      </c>
      <c r="N25" s="50">
        <v>0</v>
      </c>
      <c r="O25" s="50">
        <v>0</v>
      </c>
      <c r="P25" s="50">
        <v>0</v>
      </c>
      <c r="Q25" s="50">
        <v>1</v>
      </c>
      <c r="R25" s="50">
        <v>0</v>
      </c>
      <c r="S25" s="50">
        <v>0</v>
      </c>
      <c r="T25" s="50">
        <v>0</v>
      </c>
      <c r="U25" s="83">
        <f t="shared" si="10"/>
        <v>92688</v>
      </c>
      <c r="V25" s="50">
        <v>0</v>
      </c>
      <c r="W25" s="50">
        <v>0</v>
      </c>
      <c r="X25" s="50">
        <v>0</v>
      </c>
      <c r="Y25" s="50">
        <v>0</v>
      </c>
      <c r="Z25" s="50">
        <v>0</v>
      </c>
      <c r="AA25" s="50">
        <v>0</v>
      </c>
      <c r="AB25" s="50">
        <v>0</v>
      </c>
      <c r="AC25" s="50">
        <v>0</v>
      </c>
      <c r="AD25" s="83">
        <f t="shared" si="11"/>
        <v>0</v>
      </c>
      <c r="AE25" s="50">
        <v>0</v>
      </c>
      <c r="AF25" s="50">
        <v>4</v>
      </c>
      <c r="AG25" s="50">
        <v>0</v>
      </c>
      <c r="AH25" s="50">
        <v>0</v>
      </c>
      <c r="AI25" s="50">
        <v>1</v>
      </c>
      <c r="AJ25" s="50">
        <v>0</v>
      </c>
      <c r="AK25" s="50">
        <v>0</v>
      </c>
      <c r="AL25" s="50">
        <v>0</v>
      </c>
      <c r="AM25" s="83">
        <f t="shared" si="12"/>
        <v>377436</v>
      </c>
      <c r="AN25" s="50">
        <v>0</v>
      </c>
      <c r="AO25" s="50">
        <v>2</v>
      </c>
      <c r="AP25" s="50">
        <v>0</v>
      </c>
      <c r="AQ25" s="50">
        <v>0</v>
      </c>
      <c r="AR25" s="50">
        <v>23</v>
      </c>
      <c r="AS25" s="50">
        <v>0</v>
      </c>
      <c r="AT25" s="50">
        <v>0</v>
      </c>
      <c r="AU25" s="50">
        <v>0</v>
      </c>
      <c r="AV25" s="83">
        <f t="shared" si="13"/>
        <v>1370064</v>
      </c>
      <c r="AW25" s="50">
        <v>0</v>
      </c>
      <c r="AX25" s="50">
        <v>0</v>
      </c>
      <c r="AY25" s="50">
        <v>0</v>
      </c>
      <c r="AZ25" s="50">
        <v>0</v>
      </c>
      <c r="BA25" s="50">
        <v>0</v>
      </c>
      <c r="BB25" s="50">
        <v>0</v>
      </c>
      <c r="BC25" s="50">
        <v>0</v>
      </c>
      <c r="BD25" s="50">
        <v>0</v>
      </c>
      <c r="BE25" s="83">
        <f t="shared" si="14"/>
        <v>0</v>
      </c>
      <c r="BF25" s="50">
        <v>24</v>
      </c>
      <c r="BG25" s="50">
        <v>132</v>
      </c>
      <c r="BH25" s="50">
        <v>0</v>
      </c>
      <c r="BI25" s="50">
        <v>0</v>
      </c>
      <c r="BJ25" s="50">
        <v>36</v>
      </c>
      <c r="BK25" s="50">
        <v>0</v>
      </c>
      <c r="BL25" s="50">
        <v>0</v>
      </c>
      <c r="BM25" s="50">
        <v>0</v>
      </c>
      <c r="BN25" s="83">
        <f t="shared" si="15"/>
        <v>11071728</v>
      </c>
      <c r="BO25" s="50">
        <v>0</v>
      </c>
      <c r="BP25" s="50">
        <v>0</v>
      </c>
      <c r="BQ25" s="50">
        <v>0</v>
      </c>
      <c r="BR25" s="50">
        <v>0</v>
      </c>
      <c r="BS25" s="50">
        <v>0</v>
      </c>
      <c r="BT25" s="50">
        <v>0</v>
      </c>
      <c r="BU25" s="50">
        <v>0</v>
      </c>
      <c r="BV25" s="50">
        <v>0</v>
      </c>
      <c r="BW25" s="83">
        <f t="shared" si="16"/>
        <v>0</v>
      </c>
      <c r="BX25" s="50">
        <v>0</v>
      </c>
      <c r="BY25" s="50">
        <v>0</v>
      </c>
      <c r="BZ25" s="50">
        <v>0</v>
      </c>
      <c r="CA25" s="50">
        <v>0</v>
      </c>
      <c r="CB25" s="50">
        <v>0</v>
      </c>
      <c r="CC25" s="50">
        <v>0</v>
      </c>
      <c r="CD25" s="50">
        <v>0</v>
      </c>
      <c r="CE25" s="50">
        <v>0</v>
      </c>
      <c r="CF25" s="83">
        <f t="shared" si="17"/>
        <v>0</v>
      </c>
      <c r="CG25" s="50">
        <v>0</v>
      </c>
      <c r="CH25" s="50">
        <v>1</v>
      </c>
      <c r="CI25" s="50">
        <v>0</v>
      </c>
      <c r="CJ25" s="50">
        <v>0</v>
      </c>
      <c r="CK25" s="50">
        <v>0</v>
      </c>
      <c r="CL25" s="50">
        <v>0</v>
      </c>
      <c r="CM25" s="50">
        <v>0</v>
      </c>
      <c r="CN25" s="50">
        <v>0</v>
      </c>
      <c r="CO25" s="83">
        <f t="shared" si="18"/>
        <v>307920</v>
      </c>
      <c r="CP25" s="50">
        <v>0</v>
      </c>
      <c r="CQ25" s="50">
        <v>0</v>
      </c>
      <c r="CR25" s="50">
        <v>0</v>
      </c>
      <c r="CS25" s="50">
        <v>0</v>
      </c>
      <c r="CT25" s="50">
        <v>0</v>
      </c>
      <c r="CU25" s="50">
        <v>0</v>
      </c>
      <c r="CV25" s="50">
        <v>0</v>
      </c>
      <c r="CW25" s="50">
        <v>0</v>
      </c>
      <c r="CX25" s="83">
        <f t="shared" si="19"/>
        <v>0</v>
      </c>
      <c r="CY25" s="50">
        <v>0</v>
      </c>
      <c r="CZ25" s="50">
        <v>0</v>
      </c>
      <c r="DA25" s="50">
        <v>0</v>
      </c>
      <c r="DB25" s="50">
        <v>0</v>
      </c>
      <c r="DC25" s="50">
        <v>0</v>
      </c>
      <c r="DD25" s="50">
        <v>0</v>
      </c>
      <c r="DE25" s="50">
        <v>0</v>
      </c>
      <c r="DF25" s="50">
        <v>0</v>
      </c>
      <c r="DG25" s="83">
        <f t="shared" si="20"/>
        <v>0</v>
      </c>
      <c r="DH25" s="50">
        <v>0</v>
      </c>
      <c r="DI25" s="50">
        <v>12</v>
      </c>
      <c r="DJ25" s="50">
        <v>0</v>
      </c>
      <c r="DK25" s="50">
        <v>0</v>
      </c>
      <c r="DL25" s="50">
        <v>3</v>
      </c>
      <c r="DM25" s="50">
        <v>0</v>
      </c>
      <c r="DN25" s="50">
        <v>0</v>
      </c>
      <c r="DO25" s="50">
        <v>0</v>
      </c>
      <c r="DP25" s="83">
        <f t="shared" si="21"/>
        <v>2544228</v>
      </c>
      <c r="DQ25" s="50">
        <v>0</v>
      </c>
      <c r="DR25" s="50">
        <v>0</v>
      </c>
      <c r="DS25" s="50">
        <v>0</v>
      </c>
      <c r="DT25" s="50">
        <v>0</v>
      </c>
      <c r="DU25" s="50">
        <v>0</v>
      </c>
      <c r="DV25" s="50">
        <v>0</v>
      </c>
      <c r="DW25" s="50">
        <v>0</v>
      </c>
      <c r="DX25" s="50">
        <v>0</v>
      </c>
      <c r="DY25" s="83">
        <f t="shared" si="22"/>
        <v>0</v>
      </c>
      <c r="DZ25" s="50">
        <v>0</v>
      </c>
      <c r="EA25" s="50">
        <v>1</v>
      </c>
      <c r="EB25" s="50">
        <v>0</v>
      </c>
      <c r="EC25" s="50">
        <v>0</v>
      </c>
      <c r="ED25" s="50">
        <v>1</v>
      </c>
      <c r="EE25" s="50">
        <v>0</v>
      </c>
      <c r="EF25" s="50">
        <v>0</v>
      </c>
      <c r="EG25" s="50">
        <v>0</v>
      </c>
      <c r="EH25" s="83">
        <f t="shared" si="23"/>
        <v>739152</v>
      </c>
      <c r="EI25" s="50">
        <v>3</v>
      </c>
      <c r="EJ25" s="50">
        <v>9</v>
      </c>
      <c r="EK25" s="50">
        <v>0</v>
      </c>
      <c r="EL25" s="50">
        <v>0</v>
      </c>
      <c r="EM25" s="50">
        <v>23</v>
      </c>
      <c r="EN25" s="50">
        <v>0</v>
      </c>
      <c r="EO25" s="50">
        <v>0</v>
      </c>
      <c r="EP25" s="50">
        <v>0</v>
      </c>
      <c r="EQ25" s="83">
        <f t="shared" si="24"/>
        <v>5294424</v>
      </c>
      <c r="ER25" s="50">
        <v>0</v>
      </c>
      <c r="ES25" s="50">
        <v>1</v>
      </c>
      <c r="ET25" s="50">
        <v>0</v>
      </c>
      <c r="EU25" s="50">
        <v>0</v>
      </c>
      <c r="EV25" s="50">
        <v>0</v>
      </c>
      <c r="EW25" s="50">
        <v>0</v>
      </c>
      <c r="EX25" s="50">
        <v>0</v>
      </c>
      <c r="EY25" s="50">
        <v>0</v>
      </c>
      <c r="EZ25" s="83">
        <f t="shared" si="25"/>
        <v>155160</v>
      </c>
      <c r="FA25" s="50">
        <v>0</v>
      </c>
      <c r="FB25" s="50">
        <v>0</v>
      </c>
      <c r="FC25" s="50">
        <v>0</v>
      </c>
      <c r="FD25" s="50">
        <v>0</v>
      </c>
      <c r="FE25" s="50">
        <v>0</v>
      </c>
      <c r="FF25" s="50">
        <v>0</v>
      </c>
      <c r="FG25" s="50">
        <v>0</v>
      </c>
      <c r="FH25" s="50">
        <v>0</v>
      </c>
      <c r="FI25" s="83">
        <f t="shared" si="26"/>
        <v>0</v>
      </c>
      <c r="FJ25" s="50">
        <v>0</v>
      </c>
      <c r="FK25" s="50">
        <v>0</v>
      </c>
      <c r="FL25" s="50">
        <v>0</v>
      </c>
      <c r="FM25" s="50">
        <v>0</v>
      </c>
      <c r="FN25" s="50">
        <v>1</v>
      </c>
      <c r="FO25" s="50">
        <v>0</v>
      </c>
      <c r="FP25" s="50">
        <v>0</v>
      </c>
      <c r="FQ25" s="50">
        <v>0</v>
      </c>
      <c r="FR25" s="83">
        <f t="shared" si="27"/>
        <v>370140</v>
      </c>
      <c r="FS25" s="50">
        <v>0</v>
      </c>
      <c r="FT25" s="50">
        <v>0</v>
      </c>
      <c r="FU25" s="50">
        <v>0</v>
      </c>
      <c r="FV25" s="50">
        <v>0</v>
      </c>
      <c r="FW25" s="50">
        <v>0</v>
      </c>
      <c r="FX25" s="50">
        <v>0</v>
      </c>
      <c r="FY25" s="50">
        <v>0</v>
      </c>
      <c r="FZ25" s="50">
        <v>0</v>
      </c>
      <c r="GA25" s="83">
        <f t="shared" si="28"/>
        <v>0</v>
      </c>
      <c r="GB25" s="50">
        <v>0</v>
      </c>
      <c r="GC25" s="50">
        <v>0</v>
      </c>
      <c r="GD25" s="50">
        <v>0</v>
      </c>
      <c r="GE25" s="50">
        <v>0</v>
      </c>
      <c r="GF25" s="50">
        <v>0</v>
      </c>
      <c r="GG25" s="50">
        <v>0</v>
      </c>
      <c r="GH25" s="50">
        <v>0</v>
      </c>
      <c r="GI25" s="50">
        <v>0</v>
      </c>
      <c r="GJ25" s="83">
        <f t="shared" si="29"/>
        <v>0</v>
      </c>
      <c r="GK25" s="50">
        <v>0</v>
      </c>
      <c r="GL25" s="50">
        <v>0</v>
      </c>
      <c r="GM25" s="50">
        <v>0</v>
      </c>
      <c r="GN25" s="50">
        <v>0</v>
      </c>
      <c r="GO25" s="50">
        <v>1</v>
      </c>
      <c r="GP25" s="50">
        <v>0</v>
      </c>
      <c r="GQ25" s="50">
        <v>0</v>
      </c>
      <c r="GR25" s="50">
        <v>0</v>
      </c>
      <c r="GS25" s="83">
        <f t="shared" si="30"/>
        <v>370140</v>
      </c>
      <c r="GT25" s="50">
        <v>0</v>
      </c>
      <c r="GU25" s="50">
        <v>0</v>
      </c>
      <c r="GV25" s="50">
        <v>0</v>
      </c>
      <c r="GW25" s="50">
        <v>0</v>
      </c>
      <c r="GX25" s="50">
        <v>0</v>
      </c>
      <c r="GY25" s="50">
        <v>0</v>
      </c>
      <c r="GZ25" s="50">
        <v>0</v>
      </c>
      <c r="HA25" s="50">
        <v>0</v>
      </c>
      <c r="HB25" s="83">
        <f t="shared" si="31"/>
        <v>0</v>
      </c>
      <c r="HC25" s="84"/>
      <c r="HD25" s="84"/>
      <c r="HE25" s="90"/>
      <c r="HF25" s="91"/>
      <c r="HG25" s="91"/>
      <c r="HH25" s="92"/>
      <c r="HI25" s="93"/>
      <c r="HJ25" s="94"/>
    </row>
    <row r="26" spans="1:218" s="102" customFormat="1" x14ac:dyDescent="0.25">
      <c r="A26" s="97"/>
      <c r="B26" s="97" t="s">
        <v>178</v>
      </c>
      <c r="C26" s="98">
        <f>SUM(C8:C25)</f>
        <v>5003</v>
      </c>
      <c r="D26" s="98">
        <f>SUM(D8:D25)</f>
        <v>339</v>
      </c>
      <c r="E26" s="98">
        <f t="shared" ref="E26:L26" si="32">SUM(E8:E25)</f>
        <v>1663</v>
      </c>
      <c r="F26" s="98">
        <f t="shared" si="32"/>
        <v>3</v>
      </c>
      <c r="G26" s="98">
        <f t="shared" si="32"/>
        <v>0</v>
      </c>
      <c r="H26" s="98">
        <f t="shared" si="32"/>
        <v>1786</v>
      </c>
      <c r="I26" s="98">
        <f t="shared" si="32"/>
        <v>1207</v>
      </c>
      <c r="J26" s="98">
        <f t="shared" si="32"/>
        <v>5</v>
      </c>
      <c r="K26" s="98">
        <f t="shared" si="32"/>
        <v>0</v>
      </c>
      <c r="L26" s="98">
        <f t="shared" si="32"/>
        <v>492799776</v>
      </c>
      <c r="M26" s="98">
        <f>SUM(M8:M25)</f>
        <v>4</v>
      </c>
      <c r="N26" s="98">
        <f t="shared" ref="N26:BY26" si="33">SUM(N8:N25)</f>
        <v>6</v>
      </c>
      <c r="O26" s="98">
        <f t="shared" si="33"/>
        <v>0</v>
      </c>
      <c r="P26" s="98">
        <f t="shared" si="33"/>
        <v>0</v>
      </c>
      <c r="Q26" s="98">
        <f t="shared" si="33"/>
        <v>5</v>
      </c>
      <c r="R26" s="98">
        <f t="shared" si="33"/>
        <v>11</v>
      </c>
      <c r="S26" s="98">
        <f t="shared" si="33"/>
        <v>0</v>
      </c>
      <c r="T26" s="98">
        <f t="shared" si="33"/>
        <v>0</v>
      </c>
      <c r="U26" s="98">
        <f t="shared" si="33"/>
        <v>1675848</v>
      </c>
      <c r="V26" s="98">
        <f t="shared" si="33"/>
        <v>0</v>
      </c>
      <c r="W26" s="98">
        <f t="shared" si="33"/>
        <v>0</v>
      </c>
      <c r="X26" s="98">
        <f t="shared" si="33"/>
        <v>0</v>
      </c>
      <c r="Y26" s="98">
        <f t="shared" si="33"/>
        <v>0</v>
      </c>
      <c r="Z26" s="98">
        <f t="shared" si="33"/>
        <v>0</v>
      </c>
      <c r="AA26" s="98">
        <f t="shared" si="33"/>
        <v>1</v>
      </c>
      <c r="AB26" s="98">
        <f t="shared" si="33"/>
        <v>0</v>
      </c>
      <c r="AC26" s="98">
        <f t="shared" si="33"/>
        <v>0</v>
      </c>
      <c r="AD26" s="98">
        <f t="shared" si="33"/>
        <v>123120</v>
      </c>
      <c r="AE26" s="98">
        <f t="shared" si="33"/>
        <v>2</v>
      </c>
      <c r="AF26" s="98">
        <f t="shared" si="33"/>
        <v>26</v>
      </c>
      <c r="AG26" s="98">
        <f t="shared" si="33"/>
        <v>0</v>
      </c>
      <c r="AH26" s="98">
        <f t="shared" si="33"/>
        <v>0</v>
      </c>
      <c r="AI26" s="98">
        <f t="shared" si="33"/>
        <v>14</v>
      </c>
      <c r="AJ26" s="98">
        <f t="shared" si="33"/>
        <v>11</v>
      </c>
      <c r="AK26" s="98">
        <f t="shared" si="33"/>
        <v>0</v>
      </c>
      <c r="AL26" s="98">
        <f t="shared" si="33"/>
        <v>0</v>
      </c>
      <c r="AM26" s="98">
        <f t="shared" si="33"/>
        <v>4157628</v>
      </c>
      <c r="AN26" s="98">
        <f t="shared" si="33"/>
        <v>19</v>
      </c>
      <c r="AO26" s="98">
        <f t="shared" si="33"/>
        <v>12</v>
      </c>
      <c r="AP26" s="98">
        <f t="shared" si="33"/>
        <v>0</v>
      </c>
      <c r="AQ26" s="98">
        <f t="shared" si="33"/>
        <v>0</v>
      </c>
      <c r="AR26" s="98">
        <f t="shared" si="33"/>
        <v>215</v>
      </c>
      <c r="AS26" s="98">
        <f t="shared" si="33"/>
        <v>32</v>
      </c>
      <c r="AT26" s="98">
        <f t="shared" si="33"/>
        <v>1</v>
      </c>
      <c r="AU26" s="98">
        <f t="shared" si="33"/>
        <v>0</v>
      </c>
      <c r="AV26" s="98">
        <f t="shared" si="33"/>
        <v>15774732</v>
      </c>
      <c r="AW26" s="98">
        <f t="shared" si="33"/>
        <v>2</v>
      </c>
      <c r="AX26" s="98">
        <f t="shared" si="33"/>
        <v>12</v>
      </c>
      <c r="AY26" s="98">
        <f t="shared" si="33"/>
        <v>3</v>
      </c>
      <c r="AZ26" s="98">
        <f t="shared" si="33"/>
        <v>0</v>
      </c>
      <c r="BA26" s="98">
        <f t="shared" si="33"/>
        <v>22</v>
      </c>
      <c r="BB26" s="98">
        <f t="shared" si="33"/>
        <v>22</v>
      </c>
      <c r="BC26" s="98">
        <f t="shared" si="33"/>
        <v>4</v>
      </c>
      <c r="BD26" s="98">
        <f t="shared" si="33"/>
        <v>0</v>
      </c>
      <c r="BE26" s="98">
        <f t="shared" si="33"/>
        <v>5427588</v>
      </c>
      <c r="BF26" s="98">
        <f t="shared" si="33"/>
        <v>218</v>
      </c>
      <c r="BG26" s="98">
        <f t="shared" si="33"/>
        <v>1099</v>
      </c>
      <c r="BH26" s="98">
        <f t="shared" si="33"/>
        <v>0</v>
      </c>
      <c r="BI26" s="98">
        <f t="shared" si="33"/>
        <v>0</v>
      </c>
      <c r="BJ26" s="98">
        <f t="shared" si="33"/>
        <v>849</v>
      </c>
      <c r="BK26" s="98">
        <f t="shared" si="33"/>
        <v>716</v>
      </c>
      <c r="BL26" s="98">
        <f t="shared" si="33"/>
        <v>0</v>
      </c>
      <c r="BM26" s="98">
        <f t="shared" si="33"/>
        <v>0</v>
      </c>
      <c r="BN26" s="98">
        <f t="shared" si="33"/>
        <v>179805060</v>
      </c>
      <c r="BO26" s="98">
        <f t="shared" si="33"/>
        <v>0</v>
      </c>
      <c r="BP26" s="98">
        <f t="shared" si="33"/>
        <v>1</v>
      </c>
      <c r="BQ26" s="98">
        <f t="shared" si="33"/>
        <v>0</v>
      </c>
      <c r="BR26" s="98">
        <f t="shared" si="33"/>
        <v>0</v>
      </c>
      <c r="BS26" s="98">
        <f t="shared" si="33"/>
        <v>5</v>
      </c>
      <c r="BT26" s="98">
        <f t="shared" si="33"/>
        <v>3</v>
      </c>
      <c r="BU26" s="98">
        <f t="shared" si="33"/>
        <v>0</v>
      </c>
      <c r="BV26" s="98">
        <f t="shared" si="33"/>
        <v>0</v>
      </c>
      <c r="BW26" s="98">
        <f t="shared" si="33"/>
        <v>708852</v>
      </c>
      <c r="BX26" s="98">
        <f t="shared" si="33"/>
        <v>0</v>
      </c>
      <c r="BY26" s="98">
        <f t="shared" si="33"/>
        <v>0</v>
      </c>
      <c r="BZ26" s="98">
        <f t="shared" ref="BZ26:EK26" si="34">SUM(BZ8:BZ25)</f>
        <v>0</v>
      </c>
      <c r="CA26" s="98">
        <f t="shared" si="34"/>
        <v>0</v>
      </c>
      <c r="CB26" s="98">
        <f t="shared" si="34"/>
        <v>0</v>
      </c>
      <c r="CC26" s="98">
        <f t="shared" si="34"/>
        <v>0</v>
      </c>
      <c r="CD26" s="98">
        <f t="shared" si="34"/>
        <v>0</v>
      </c>
      <c r="CE26" s="98">
        <f t="shared" si="34"/>
        <v>0</v>
      </c>
      <c r="CF26" s="98">
        <f t="shared" si="34"/>
        <v>0</v>
      </c>
      <c r="CG26" s="98">
        <f t="shared" si="34"/>
        <v>0</v>
      </c>
      <c r="CH26" s="98">
        <f t="shared" si="34"/>
        <v>1</v>
      </c>
      <c r="CI26" s="98">
        <f t="shared" si="34"/>
        <v>0</v>
      </c>
      <c r="CJ26" s="98">
        <f t="shared" si="34"/>
        <v>0</v>
      </c>
      <c r="CK26" s="98">
        <f t="shared" si="34"/>
        <v>0</v>
      </c>
      <c r="CL26" s="98">
        <f t="shared" si="34"/>
        <v>0</v>
      </c>
      <c r="CM26" s="98">
        <f t="shared" si="34"/>
        <v>0</v>
      </c>
      <c r="CN26" s="98">
        <f t="shared" si="34"/>
        <v>0</v>
      </c>
      <c r="CO26" s="98">
        <f t="shared" si="34"/>
        <v>307920</v>
      </c>
      <c r="CP26" s="98">
        <f t="shared" si="34"/>
        <v>0</v>
      </c>
      <c r="CQ26" s="98">
        <f t="shared" si="34"/>
        <v>0</v>
      </c>
      <c r="CR26" s="98">
        <f t="shared" si="34"/>
        <v>0</v>
      </c>
      <c r="CS26" s="98">
        <f t="shared" si="34"/>
        <v>0</v>
      </c>
      <c r="CT26" s="98">
        <f t="shared" si="34"/>
        <v>2</v>
      </c>
      <c r="CU26" s="98">
        <f t="shared" si="34"/>
        <v>0</v>
      </c>
      <c r="CV26" s="98">
        <f t="shared" si="34"/>
        <v>0</v>
      </c>
      <c r="CW26" s="98">
        <f t="shared" si="34"/>
        <v>0</v>
      </c>
      <c r="CX26" s="98">
        <f t="shared" si="34"/>
        <v>529944</v>
      </c>
      <c r="CY26" s="98">
        <f t="shared" si="34"/>
        <v>0</v>
      </c>
      <c r="CZ26" s="98">
        <f t="shared" si="34"/>
        <v>0</v>
      </c>
      <c r="DA26" s="98">
        <f t="shared" si="34"/>
        <v>0</v>
      </c>
      <c r="DB26" s="98">
        <f t="shared" si="34"/>
        <v>0</v>
      </c>
      <c r="DC26" s="98">
        <f t="shared" si="34"/>
        <v>1</v>
      </c>
      <c r="DD26" s="98">
        <f t="shared" si="34"/>
        <v>0</v>
      </c>
      <c r="DE26" s="98">
        <f t="shared" si="34"/>
        <v>0</v>
      </c>
      <c r="DF26" s="98">
        <f t="shared" si="34"/>
        <v>0</v>
      </c>
      <c r="DG26" s="98">
        <f t="shared" si="34"/>
        <v>225816</v>
      </c>
      <c r="DH26" s="98">
        <f t="shared" si="34"/>
        <v>0</v>
      </c>
      <c r="DI26" s="98">
        <f t="shared" si="34"/>
        <v>12</v>
      </c>
      <c r="DJ26" s="98">
        <f t="shared" si="34"/>
        <v>0</v>
      </c>
      <c r="DK26" s="98">
        <f t="shared" si="34"/>
        <v>0</v>
      </c>
      <c r="DL26" s="98">
        <f t="shared" si="34"/>
        <v>7</v>
      </c>
      <c r="DM26" s="98">
        <f t="shared" si="34"/>
        <v>0</v>
      </c>
      <c r="DN26" s="98">
        <f t="shared" si="34"/>
        <v>0</v>
      </c>
      <c r="DO26" s="98">
        <f t="shared" si="34"/>
        <v>0</v>
      </c>
      <c r="DP26" s="98">
        <f t="shared" si="34"/>
        <v>3223764</v>
      </c>
      <c r="DQ26" s="98">
        <f t="shared" si="34"/>
        <v>2</v>
      </c>
      <c r="DR26" s="98">
        <f t="shared" si="34"/>
        <v>0</v>
      </c>
      <c r="DS26" s="98">
        <f t="shared" si="34"/>
        <v>0</v>
      </c>
      <c r="DT26" s="98">
        <f t="shared" si="34"/>
        <v>0</v>
      </c>
      <c r="DU26" s="98">
        <f t="shared" si="34"/>
        <v>18</v>
      </c>
      <c r="DV26" s="98">
        <f t="shared" si="34"/>
        <v>0</v>
      </c>
      <c r="DW26" s="98">
        <f t="shared" si="34"/>
        <v>0</v>
      </c>
      <c r="DX26" s="98">
        <f t="shared" si="34"/>
        <v>0</v>
      </c>
      <c r="DY26" s="98">
        <f t="shared" si="34"/>
        <v>3013152</v>
      </c>
      <c r="DZ26" s="98">
        <f t="shared" si="34"/>
        <v>0</v>
      </c>
      <c r="EA26" s="98">
        <f t="shared" si="34"/>
        <v>1</v>
      </c>
      <c r="EB26" s="98">
        <f t="shared" si="34"/>
        <v>0</v>
      </c>
      <c r="EC26" s="98">
        <f t="shared" si="34"/>
        <v>0</v>
      </c>
      <c r="ED26" s="98">
        <f t="shared" si="34"/>
        <v>3</v>
      </c>
      <c r="EE26" s="98">
        <f t="shared" si="34"/>
        <v>2</v>
      </c>
      <c r="EF26" s="98">
        <f t="shared" si="34"/>
        <v>0</v>
      </c>
      <c r="EG26" s="98">
        <f t="shared" si="34"/>
        <v>0</v>
      </c>
      <c r="EH26" s="98">
        <f t="shared" si="34"/>
        <v>2452344</v>
      </c>
      <c r="EI26" s="98">
        <f t="shared" si="34"/>
        <v>46</v>
      </c>
      <c r="EJ26" s="98">
        <f t="shared" si="34"/>
        <v>371</v>
      </c>
      <c r="EK26" s="98">
        <f t="shared" si="34"/>
        <v>0</v>
      </c>
      <c r="EL26" s="98">
        <f t="shared" ref="EL26:GW26" si="35">SUM(EL8:EL25)</f>
        <v>0</v>
      </c>
      <c r="EM26" s="98">
        <f t="shared" si="35"/>
        <v>544</v>
      </c>
      <c r="EN26" s="98">
        <f t="shared" si="35"/>
        <v>380</v>
      </c>
      <c r="EO26" s="98">
        <f t="shared" si="35"/>
        <v>0</v>
      </c>
      <c r="EP26" s="98">
        <f t="shared" si="35"/>
        <v>0</v>
      </c>
      <c r="EQ26" s="98">
        <f t="shared" si="35"/>
        <v>224780496</v>
      </c>
      <c r="ER26" s="98">
        <f t="shared" si="35"/>
        <v>0</v>
      </c>
      <c r="ES26" s="98">
        <f t="shared" si="35"/>
        <v>1</v>
      </c>
      <c r="ET26" s="98">
        <f t="shared" si="35"/>
        <v>0</v>
      </c>
      <c r="EU26" s="98">
        <f t="shared" si="35"/>
        <v>0</v>
      </c>
      <c r="EV26" s="98">
        <f t="shared" si="35"/>
        <v>3</v>
      </c>
      <c r="EW26" s="98">
        <f t="shared" si="35"/>
        <v>0</v>
      </c>
      <c r="EX26" s="98">
        <f t="shared" si="35"/>
        <v>0</v>
      </c>
      <c r="EY26" s="98">
        <f t="shared" si="35"/>
        <v>0</v>
      </c>
      <c r="EZ26" s="98">
        <f t="shared" si="35"/>
        <v>621468</v>
      </c>
      <c r="FA26" s="98">
        <f t="shared" si="35"/>
        <v>0</v>
      </c>
      <c r="FB26" s="98">
        <f t="shared" si="35"/>
        <v>0</v>
      </c>
      <c r="FC26" s="98">
        <f t="shared" si="35"/>
        <v>0</v>
      </c>
      <c r="FD26" s="98">
        <f t="shared" si="35"/>
        <v>0</v>
      </c>
      <c r="FE26" s="98">
        <f t="shared" si="35"/>
        <v>1</v>
      </c>
      <c r="FF26" s="98">
        <f t="shared" si="35"/>
        <v>0</v>
      </c>
      <c r="FG26" s="98">
        <f t="shared" si="35"/>
        <v>0</v>
      </c>
      <c r="FH26" s="98">
        <f t="shared" si="35"/>
        <v>0</v>
      </c>
      <c r="FI26" s="98">
        <f t="shared" si="35"/>
        <v>225816</v>
      </c>
      <c r="FJ26" s="98">
        <f t="shared" si="35"/>
        <v>0</v>
      </c>
      <c r="FK26" s="98">
        <f t="shared" si="35"/>
        <v>0</v>
      </c>
      <c r="FL26" s="98">
        <f t="shared" si="35"/>
        <v>0</v>
      </c>
      <c r="FM26" s="98">
        <f t="shared" si="35"/>
        <v>0</v>
      </c>
      <c r="FN26" s="98">
        <f t="shared" si="35"/>
        <v>1</v>
      </c>
      <c r="FO26" s="98">
        <f t="shared" si="35"/>
        <v>0</v>
      </c>
      <c r="FP26" s="98">
        <f t="shared" si="35"/>
        <v>0</v>
      </c>
      <c r="FQ26" s="98">
        <f t="shared" si="35"/>
        <v>0</v>
      </c>
      <c r="FR26" s="98">
        <f t="shared" si="35"/>
        <v>370140</v>
      </c>
      <c r="FS26" s="98">
        <f t="shared" si="35"/>
        <v>4</v>
      </c>
      <c r="FT26" s="98">
        <f t="shared" si="35"/>
        <v>0</v>
      </c>
      <c r="FU26" s="98">
        <f t="shared" si="35"/>
        <v>0</v>
      </c>
      <c r="FV26" s="98">
        <f t="shared" si="35"/>
        <v>0</v>
      </c>
      <c r="FW26" s="98">
        <f t="shared" si="35"/>
        <v>4</v>
      </c>
      <c r="FX26" s="98">
        <f t="shared" si="35"/>
        <v>0</v>
      </c>
      <c r="FY26" s="98">
        <f t="shared" si="35"/>
        <v>0</v>
      </c>
      <c r="FZ26" s="98">
        <f t="shared" si="35"/>
        <v>0</v>
      </c>
      <c r="GA26" s="98">
        <f t="shared" si="35"/>
        <v>1398384</v>
      </c>
      <c r="GB26" s="98">
        <f t="shared" si="35"/>
        <v>38</v>
      </c>
      <c r="GC26" s="98">
        <f t="shared" si="35"/>
        <v>112</v>
      </c>
      <c r="GD26" s="98">
        <f t="shared" si="35"/>
        <v>0</v>
      </c>
      <c r="GE26" s="98">
        <f t="shared" si="35"/>
        <v>0</v>
      </c>
      <c r="GF26" s="98">
        <f t="shared" si="35"/>
        <v>83</v>
      </c>
      <c r="GG26" s="98">
        <f t="shared" si="35"/>
        <v>29</v>
      </c>
      <c r="GH26" s="98">
        <f t="shared" si="35"/>
        <v>0</v>
      </c>
      <c r="GI26" s="98">
        <f t="shared" si="35"/>
        <v>0</v>
      </c>
      <c r="GJ26" s="98">
        <f t="shared" si="35"/>
        <v>40300152</v>
      </c>
      <c r="GK26" s="98">
        <f t="shared" si="35"/>
        <v>0</v>
      </c>
      <c r="GL26" s="98">
        <f t="shared" si="35"/>
        <v>0</v>
      </c>
      <c r="GM26" s="98">
        <f t="shared" si="35"/>
        <v>0</v>
      </c>
      <c r="GN26" s="98">
        <f t="shared" si="35"/>
        <v>0</v>
      </c>
      <c r="GO26" s="98">
        <f t="shared" si="35"/>
        <v>1</v>
      </c>
      <c r="GP26" s="98">
        <f t="shared" si="35"/>
        <v>0</v>
      </c>
      <c r="GQ26" s="98">
        <f t="shared" si="35"/>
        <v>0</v>
      </c>
      <c r="GR26" s="98">
        <f t="shared" si="35"/>
        <v>0</v>
      </c>
      <c r="GS26" s="98">
        <f t="shared" si="35"/>
        <v>370140</v>
      </c>
      <c r="GT26" s="98">
        <f t="shared" si="35"/>
        <v>4</v>
      </c>
      <c r="GU26" s="98">
        <f t="shared" si="35"/>
        <v>9</v>
      </c>
      <c r="GV26" s="98">
        <f t="shared" si="35"/>
        <v>0</v>
      </c>
      <c r="GW26" s="98">
        <f t="shared" si="35"/>
        <v>0</v>
      </c>
      <c r="GX26" s="98">
        <f>SUM(GX8:GX25)</f>
        <v>8</v>
      </c>
      <c r="GY26" s="98">
        <f>SUM(GY8:GY25)</f>
        <v>0</v>
      </c>
      <c r="GZ26" s="98">
        <f>SUM(GZ8:GZ25)</f>
        <v>0</v>
      </c>
      <c r="HA26" s="98">
        <f>SUM(HA8:HA25)</f>
        <v>0</v>
      </c>
      <c r="HB26" s="98">
        <f>SUM(HB8:HB25)</f>
        <v>7307412</v>
      </c>
      <c r="HC26" s="99"/>
      <c r="HD26" s="99"/>
      <c r="HE26" s="99"/>
      <c r="HF26" s="99"/>
      <c r="HG26" s="99"/>
      <c r="HH26" s="100"/>
      <c r="HI26" s="99"/>
      <c r="HJ26" s="101"/>
    </row>
    <row r="27" spans="1:218" s="68" customFormat="1" ht="15" hidden="1" customHeight="1" x14ac:dyDescent="0.25">
      <c r="A27" s="103"/>
      <c r="B27" s="103"/>
      <c r="C27" s="103" t="e">
        <f>C26=#REF!</f>
        <v>#REF!</v>
      </c>
      <c r="D27" s="104"/>
      <c r="E27" s="104"/>
      <c r="F27" s="104"/>
      <c r="G27" s="104"/>
      <c r="H27" s="104"/>
      <c r="I27" s="104"/>
      <c r="J27" s="104"/>
      <c r="K27" s="104"/>
      <c r="L27" s="104" t="e">
        <f>L26=#REF!</f>
        <v>#REF!</v>
      </c>
      <c r="U27" s="68" t="e">
        <f>U26=#REF!</f>
        <v>#REF!</v>
      </c>
      <c r="AD27" s="68" t="e">
        <f>AD26=#REF!</f>
        <v>#REF!</v>
      </c>
      <c r="AM27" s="68" t="e">
        <f>AM26=#REF!</f>
        <v>#REF!</v>
      </c>
      <c r="AV27" s="68" t="e">
        <f>AV26=#REF!</f>
        <v>#REF!</v>
      </c>
      <c r="BE27" s="68" t="e">
        <f>BE26=#REF!</f>
        <v>#REF!</v>
      </c>
      <c r="BN27" s="68" t="e">
        <f>BN26=#REF!</f>
        <v>#REF!</v>
      </c>
      <c r="BW27" s="68" t="e">
        <f>BW26=#REF!</f>
        <v>#REF!</v>
      </c>
      <c r="CF27" s="68" t="e">
        <f>CF26=#REF!</f>
        <v>#REF!</v>
      </c>
      <c r="CO27" s="68" t="e">
        <f>CO26=#REF!</f>
        <v>#REF!</v>
      </c>
      <c r="CX27" s="68" t="e">
        <f>CX26=#REF!</f>
        <v>#REF!</v>
      </c>
      <c r="DG27" s="68" t="e">
        <f>DG26=#REF!</f>
        <v>#REF!</v>
      </c>
      <c r="DP27" s="68" t="e">
        <f>DP26=#REF!</f>
        <v>#REF!</v>
      </c>
      <c r="DY27" s="68" t="e">
        <f>DY26=#REF!</f>
        <v>#REF!</v>
      </c>
      <c r="EH27" s="68" t="e">
        <f>EH26=#REF!</f>
        <v>#REF!</v>
      </c>
      <c r="EQ27" s="68" t="e">
        <f>EQ26=#REF!</f>
        <v>#REF!</v>
      </c>
      <c r="EZ27" s="68" t="e">
        <f>EZ26=#REF!</f>
        <v>#REF!</v>
      </c>
      <c r="FI27" s="68" t="e">
        <f>FI26=#REF!</f>
        <v>#REF!</v>
      </c>
      <c r="FR27" s="68" t="e">
        <f>FR26=#REF!</f>
        <v>#REF!</v>
      </c>
      <c r="GA27" s="68" t="e">
        <f>GA26=#REF!</f>
        <v>#REF!</v>
      </c>
      <c r="GJ27" s="68" t="e">
        <f>GJ26=#REF!</f>
        <v>#REF!</v>
      </c>
      <c r="GS27" s="68" t="e">
        <f>GS26=#REF!</f>
        <v>#REF!</v>
      </c>
      <c r="HB27" s="68" t="e">
        <f>HB26=#REF!</f>
        <v>#REF!</v>
      </c>
      <c r="HE27" s="105"/>
    </row>
    <row r="31" spans="1:218" ht="13.95" customHeight="1" x14ac:dyDescent="0.25"/>
  </sheetData>
  <sheetProtection selectLockedCells="1" selectUnlockedCells="1"/>
  <mergeCells count="108">
    <mergeCell ref="GO5:GR5"/>
    <mergeCell ref="GT5:GW5"/>
    <mergeCell ref="GJ4:GJ6"/>
    <mergeCell ref="GK4:GR4"/>
    <mergeCell ref="GS4:GS6"/>
    <mergeCell ref="GT4:HA4"/>
    <mergeCell ref="GX5:HA5"/>
    <mergeCell ref="FJ5:FM5"/>
    <mergeCell ref="FN5:FQ5"/>
    <mergeCell ref="FS4:FZ4"/>
    <mergeCell ref="FI4:FI6"/>
    <mergeCell ref="FW5:FZ5"/>
    <mergeCell ref="GK5:GN5"/>
    <mergeCell ref="I5:I6"/>
    <mergeCell ref="J5:J6"/>
    <mergeCell ref="K5:K6"/>
    <mergeCell ref="M5:P5"/>
    <mergeCell ref="Q5:T5"/>
    <mergeCell ref="V5:Y5"/>
    <mergeCell ref="Z5:AC5"/>
    <mergeCell ref="EZ4:EZ6"/>
    <mergeCell ref="DU5:DX5"/>
    <mergeCell ref="DP4:DP6"/>
    <mergeCell ref="DQ4:DX4"/>
    <mergeCell ref="EM5:EP5"/>
    <mergeCell ref="ER5:EU5"/>
    <mergeCell ref="EV5:EY5"/>
    <mergeCell ref="CG4:CN4"/>
    <mergeCell ref="CO4:CO6"/>
    <mergeCell ref="CP4:CW4"/>
    <mergeCell ref="GB4:GI4"/>
    <mergeCell ref="DL5:DO5"/>
    <mergeCell ref="GA4:GA6"/>
    <mergeCell ref="DQ5:DT5"/>
    <mergeCell ref="CY5:DB5"/>
    <mergeCell ref="DC5:DF5"/>
    <mergeCell ref="DH5:DK5"/>
    <mergeCell ref="DG4:DG6"/>
    <mergeCell ref="DH4:DO4"/>
    <mergeCell ref="EI5:EL5"/>
    <mergeCell ref="DY4:DY6"/>
    <mergeCell ref="DZ4:EG4"/>
    <mergeCell ref="DZ5:EC5"/>
    <mergeCell ref="ED5:EG5"/>
    <mergeCell ref="EH4:EH6"/>
    <mergeCell ref="EI4:EP4"/>
    <mergeCell ref="EQ4:EQ6"/>
    <mergeCell ref="ER4:EY4"/>
    <mergeCell ref="FA4:FH4"/>
    <mergeCell ref="FJ4:FQ4"/>
    <mergeCell ref="FR4:FR6"/>
    <mergeCell ref="FS5:FV5"/>
    <mergeCell ref="GB5:GE5"/>
    <mergeCell ref="GF5:GI5"/>
    <mergeCell ref="GK3:HB3"/>
    <mergeCell ref="CG3:EZ3"/>
    <mergeCell ref="CK5:CN5"/>
    <mergeCell ref="CP5:CS5"/>
    <mergeCell ref="CT5:CW5"/>
    <mergeCell ref="CY4:DF4"/>
    <mergeCell ref="D4:G4"/>
    <mergeCell ref="H4:K4"/>
    <mergeCell ref="L4:L6"/>
    <mergeCell ref="M4:T4"/>
    <mergeCell ref="U4:U6"/>
    <mergeCell ref="CF4:CF6"/>
    <mergeCell ref="AE5:AH5"/>
    <mergeCell ref="AI5:AL5"/>
    <mergeCell ref="AN5:AQ5"/>
    <mergeCell ref="AR5:AU5"/>
    <mergeCell ref="V4:AC4"/>
    <mergeCell ref="AD4:AD6"/>
    <mergeCell ref="BW4:BW6"/>
    <mergeCell ref="FA3:GJ3"/>
    <mergeCell ref="HB4:HB6"/>
    <mergeCell ref="D5:D6"/>
    <mergeCell ref="BX5:CA5"/>
    <mergeCell ref="BE4:BE6"/>
    <mergeCell ref="A3:A6"/>
    <mergeCell ref="B3:B6"/>
    <mergeCell ref="C3:L3"/>
    <mergeCell ref="M3:CF3"/>
    <mergeCell ref="CB5:CE5"/>
    <mergeCell ref="BO4:BV4"/>
    <mergeCell ref="C4:C6"/>
    <mergeCell ref="FA5:FD5"/>
    <mergeCell ref="FE5:FH5"/>
    <mergeCell ref="BX4:CE4"/>
    <mergeCell ref="CX4:CX6"/>
    <mergeCell ref="CG5:CJ5"/>
    <mergeCell ref="C1:K1"/>
    <mergeCell ref="AM4:AM6"/>
    <mergeCell ref="AN4:AU4"/>
    <mergeCell ref="AV4:AV6"/>
    <mergeCell ref="AW4:BD4"/>
    <mergeCell ref="AE4:AL4"/>
    <mergeCell ref="BF4:BM4"/>
    <mergeCell ref="BN4:BN6"/>
    <mergeCell ref="G5:G6"/>
    <mergeCell ref="H5:H6"/>
    <mergeCell ref="AW5:AZ5"/>
    <mergeCell ref="BA5:BD5"/>
    <mergeCell ref="BF5:BI5"/>
    <mergeCell ref="BJ5:BM5"/>
    <mergeCell ref="BO5:BR5"/>
    <mergeCell ref="BS5:BV5"/>
    <mergeCell ref="E5:E6"/>
    <mergeCell ref="F5:F6"/>
  </mergeCells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  <headerFooter alignWithMargins="0">
    <oddHeader>&amp;RРасчеты на реализацию общего образования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</sheetPr>
  <dimension ref="A1:IG30"/>
  <sheetViews>
    <sheetView zoomScale="90" zoomScaleNormal="90" workbookViewId="0">
      <pane xSplit="2" ySplit="5" topLeftCell="C6" activePane="bottomRight" state="frozen"/>
      <selection pane="topRight" activeCell="C1" sqref="C1"/>
      <selection pane="bottomLeft" activeCell="A8" sqref="A8"/>
      <selection pane="bottomRight" activeCell="HI6" sqref="HI6"/>
    </sheetView>
  </sheetViews>
  <sheetFormatPr defaultColWidth="11.33203125" defaultRowHeight="13.2" x14ac:dyDescent="0.25"/>
  <cols>
    <col min="1" max="1" width="4.109375" style="26" customWidth="1"/>
    <col min="2" max="2" width="18.33203125" style="26" customWidth="1"/>
    <col min="3" max="3" width="9" style="26" customWidth="1"/>
    <col min="4" max="4" width="8.5546875" style="26" customWidth="1"/>
    <col min="5" max="5" width="10.6640625" style="26" customWidth="1"/>
    <col min="6" max="6" width="8.44140625" style="26" customWidth="1"/>
    <col min="7" max="7" width="10.33203125" style="26" customWidth="1"/>
    <col min="8" max="10" width="10" style="26" customWidth="1"/>
    <col min="11" max="11" width="11.33203125" style="26" customWidth="1"/>
    <col min="12" max="12" width="16.5546875" style="26" customWidth="1"/>
    <col min="13" max="13" width="10" style="26" customWidth="1"/>
    <col min="14" max="14" width="9.33203125" style="26" customWidth="1"/>
    <col min="15" max="15" width="8.33203125" style="26" customWidth="1"/>
    <col min="16" max="17" width="8.44140625" style="26" customWidth="1"/>
    <col min="18" max="18" width="9.33203125" style="26" customWidth="1"/>
    <col min="19" max="19" width="8.33203125" style="26" customWidth="1"/>
    <col min="20" max="21" width="8.6640625" style="26" customWidth="1"/>
    <col min="22" max="22" width="17.33203125" style="26" customWidth="1"/>
    <col min="23" max="23" width="8.44140625" style="26" customWidth="1"/>
    <col min="24" max="25" width="8.88671875" style="26" customWidth="1"/>
    <col min="26" max="26" width="8.6640625" style="26" customWidth="1"/>
    <col min="27" max="27" width="9.109375" style="26" customWidth="1"/>
    <col min="28" max="28" width="8.33203125" style="26" customWidth="1"/>
    <col min="29" max="29" width="9" style="26" customWidth="1"/>
    <col min="30" max="30" width="7.88671875" style="26" customWidth="1"/>
    <col min="31" max="31" width="8.88671875" style="26" customWidth="1"/>
    <col min="32" max="32" width="13.33203125" style="26" customWidth="1"/>
    <col min="33" max="34" width="9.6640625" style="26" customWidth="1"/>
    <col min="35" max="35" width="11.5546875" style="26" customWidth="1"/>
    <col min="36" max="36" width="8.44140625" style="26" customWidth="1"/>
    <col min="37" max="37" width="9.33203125" style="26" customWidth="1"/>
    <col min="38" max="38" width="8.88671875" style="26" customWidth="1"/>
    <col min="39" max="39" width="8.5546875" style="26" customWidth="1"/>
    <col min="40" max="40" width="8.109375" style="26" customWidth="1"/>
    <col min="41" max="41" width="8.44140625" style="26" customWidth="1"/>
    <col min="42" max="42" width="8.109375" style="26" customWidth="1"/>
    <col min="43" max="43" width="7.88671875" style="26" customWidth="1"/>
    <col min="44" max="44" width="8.88671875" style="26" customWidth="1"/>
    <col min="45" max="45" width="7.88671875" style="26" customWidth="1"/>
    <col min="46" max="46" width="12.6640625" style="26" customWidth="1"/>
    <col min="47" max="47" width="11.6640625" style="26" customWidth="1"/>
    <col min="48" max="49" width="11.5546875" style="26" customWidth="1"/>
    <col min="50" max="50" width="9.33203125" style="26" customWidth="1"/>
    <col min="51" max="51" width="9.44140625" style="26" customWidth="1"/>
    <col min="52" max="52" width="8.44140625" style="26" customWidth="1"/>
    <col min="53" max="53" width="8.109375" style="26" customWidth="1"/>
    <col min="54" max="54" width="8.44140625" style="26" customWidth="1"/>
    <col min="55" max="55" width="9.33203125" style="26" customWidth="1"/>
    <col min="56" max="59" width="7.88671875" style="26" customWidth="1"/>
    <col min="60" max="60" width="16" style="26" customWidth="1"/>
    <col min="61" max="61" width="11" style="26" customWidth="1"/>
    <col min="62" max="62" width="10.33203125" style="26" customWidth="1"/>
    <col min="63" max="63" width="11.5546875" style="26" customWidth="1"/>
    <col min="64" max="64" width="10.33203125" style="26" customWidth="1"/>
    <col min="65" max="65" width="9.44140625" style="26" customWidth="1"/>
    <col min="66" max="66" width="9.33203125" style="26" customWidth="1"/>
    <col min="67" max="67" width="13.33203125" style="26" customWidth="1"/>
    <col min="68" max="68" width="8.33203125" style="26" customWidth="1"/>
    <col min="69" max="70" width="7.88671875" style="26" customWidth="1"/>
    <col min="71" max="76" width="8.6640625" style="26" customWidth="1"/>
    <col min="77" max="77" width="13.44140625" style="26" customWidth="1"/>
    <col min="78" max="78" width="13.33203125" style="26" customWidth="1"/>
    <col min="79" max="80" width="11.5546875" style="26" customWidth="1"/>
    <col min="81" max="82" width="8.44140625" style="26" customWidth="1"/>
    <col min="83" max="83" width="7.5546875" style="26" customWidth="1"/>
    <col min="84" max="84" width="17.33203125" style="26" customWidth="1"/>
    <col min="85" max="87" width="9" style="26" customWidth="1"/>
    <col min="88" max="89" width="9.44140625" style="26" customWidth="1"/>
    <col min="90" max="90" width="8.109375" style="26" customWidth="1"/>
    <col min="91" max="92" width="6.6640625" style="26" customWidth="1"/>
    <col min="93" max="93" width="8.44140625" style="26" customWidth="1"/>
    <col min="94" max="94" width="16.5546875" style="26" customWidth="1"/>
    <col min="95" max="95" width="10.6640625" style="26" customWidth="1"/>
    <col min="96" max="97" width="11.5546875" style="26" customWidth="1"/>
    <col min="98" max="98" width="9.5546875" style="26" customWidth="1"/>
    <col min="99" max="99" width="9.44140625" style="26" customWidth="1"/>
    <col min="100" max="103" width="6.6640625" style="26" customWidth="1"/>
    <col min="104" max="107" width="9.33203125" style="26" customWidth="1"/>
    <col min="108" max="108" width="15.5546875" style="26" customWidth="1"/>
    <col min="109" max="109" width="10.5546875" style="26" customWidth="1"/>
    <col min="110" max="111" width="11.5546875" style="26" customWidth="1"/>
    <col min="112" max="112" width="8.44140625" style="26" customWidth="1"/>
    <col min="113" max="113" width="8.33203125" style="26" customWidth="1"/>
    <col min="114" max="115" width="6.6640625" style="26" customWidth="1"/>
    <col min="116" max="117" width="9.44140625" style="26" customWidth="1"/>
    <col min="118" max="121" width="10.33203125" style="26" customWidth="1"/>
    <col min="122" max="122" width="14.6640625" style="26" customWidth="1"/>
    <col min="123" max="123" width="12.5546875" style="26" customWidth="1"/>
    <col min="124" max="125" width="11.5546875" style="26" customWidth="1"/>
    <col min="126" max="126" width="8.44140625" style="26" customWidth="1"/>
    <col min="127" max="127" width="11" style="26" customWidth="1"/>
    <col min="128" max="128" width="8.33203125" style="26" customWidth="1"/>
    <col min="129" max="129" width="10.33203125" style="26" customWidth="1"/>
    <col min="130" max="130" width="9.6640625" style="26" customWidth="1"/>
    <col min="131" max="131" width="7.6640625" style="26" customWidth="1"/>
    <col min="132" max="135" width="10.33203125" style="26" customWidth="1"/>
    <col min="136" max="136" width="13.6640625" style="26" customWidth="1"/>
    <col min="137" max="137" width="10.6640625" style="26" customWidth="1"/>
    <col min="138" max="139" width="11.5546875" style="26" customWidth="1"/>
    <col min="140" max="140" width="8.44140625" style="26" customWidth="1"/>
    <col min="141" max="141" width="10.6640625" style="26" customWidth="1"/>
    <col min="142" max="149" width="10.33203125" style="26" customWidth="1"/>
    <col min="150" max="150" width="13.33203125" style="26" customWidth="1"/>
    <col min="151" max="151" width="11.44140625" style="26" customWidth="1"/>
    <col min="152" max="152" width="11.5546875" style="26" customWidth="1"/>
    <col min="153" max="153" width="8.6640625" style="26" customWidth="1"/>
    <col min="154" max="155" width="8.44140625" style="26" customWidth="1"/>
    <col min="156" max="156" width="9.6640625" style="26" customWidth="1"/>
    <col min="157" max="157" width="11.88671875" style="26" customWidth="1"/>
    <col min="158" max="158" width="8.33203125" style="26" customWidth="1"/>
    <col min="159" max="160" width="6.6640625" style="26" customWidth="1"/>
    <col min="161" max="161" width="9.33203125" style="26" customWidth="1"/>
    <col min="162" max="166" width="6.6640625" style="26" customWidth="1"/>
    <col min="167" max="167" width="13.6640625" style="26" customWidth="1"/>
    <col min="168" max="168" width="8.44140625" style="26" customWidth="1"/>
    <col min="169" max="176" width="6.6640625" style="26" customWidth="1"/>
    <col min="177" max="177" width="16.33203125" style="26" customWidth="1"/>
    <col min="178" max="178" width="9.33203125" style="26" customWidth="1"/>
    <col min="179" max="179" width="10.33203125" style="26" customWidth="1"/>
    <col min="180" max="181" width="9.88671875" style="26" customWidth="1"/>
    <col min="182" max="182" width="8.33203125" style="26" customWidth="1"/>
    <col min="183" max="183" width="8.6640625" style="26" customWidth="1"/>
    <col min="184" max="185" width="8.5546875" style="26" customWidth="1"/>
    <col min="186" max="186" width="9.109375" style="26" customWidth="1"/>
    <col min="187" max="187" width="15.33203125" style="26" customWidth="1"/>
    <col min="188" max="188" width="7.33203125" style="26" customWidth="1"/>
    <col min="189" max="189" width="9.109375" style="26" customWidth="1"/>
    <col min="190" max="190" width="9.44140625" style="26" customWidth="1"/>
    <col min="191" max="196" width="7.88671875" style="26" customWidth="1"/>
    <col min="197" max="197" width="11.6640625" style="26" customWidth="1"/>
    <col min="198" max="198" width="12.88671875" style="26" customWidth="1"/>
    <col min="199" max="199" width="9.6640625" style="26" customWidth="1"/>
    <col min="200" max="200" width="9.5546875" style="26" customWidth="1"/>
    <col min="201" max="206" width="10.109375" style="26" customWidth="1"/>
    <col min="207" max="207" width="17.5546875" style="26" customWidth="1"/>
    <col min="208" max="208" width="9.33203125" style="26" customWidth="1"/>
    <col min="209" max="209" width="7.44140625" style="26" customWidth="1"/>
    <col min="210" max="211" width="9.33203125" style="26" customWidth="1"/>
    <col min="212" max="216" width="8.6640625" style="26" customWidth="1"/>
    <col min="217" max="217" width="15" style="26" customWidth="1"/>
    <col min="218" max="218" width="11.33203125" style="26" customWidth="1"/>
    <col min="219" max="226" width="10.33203125" style="26" customWidth="1"/>
    <col min="227" max="227" width="19.109375" style="26" customWidth="1"/>
    <col min="228" max="229" width="18" style="26" customWidth="1"/>
    <col min="230" max="232" width="18.6640625" style="26" customWidth="1"/>
    <col min="233" max="233" width="17" style="26" customWidth="1"/>
    <col min="234" max="234" width="11.33203125" style="26" hidden="1" customWidth="1"/>
    <col min="235" max="16384" width="11.33203125" style="26"/>
  </cols>
  <sheetData>
    <row r="1" spans="1:241" s="38" customFormat="1" ht="81" customHeight="1" x14ac:dyDescent="0.25">
      <c r="C1" s="280" t="s">
        <v>228</v>
      </c>
      <c r="D1" s="280"/>
      <c r="E1" s="280"/>
      <c r="F1" s="280"/>
      <c r="G1" s="280"/>
      <c r="H1" s="280"/>
      <c r="I1" s="280"/>
      <c r="J1" s="280"/>
      <c r="K1" s="280"/>
      <c r="L1" s="280"/>
      <c r="M1" s="280"/>
      <c r="N1" s="280"/>
      <c r="O1" s="280"/>
      <c r="P1" s="280"/>
      <c r="Q1" s="280"/>
      <c r="FB1" s="39"/>
    </row>
    <row r="2" spans="1:241" s="40" customFormat="1" ht="63" customHeight="1" x14ac:dyDescent="0.25">
      <c r="A2" s="281" t="s">
        <v>170</v>
      </c>
      <c r="B2" s="282" t="s">
        <v>171</v>
      </c>
      <c r="C2" s="281" t="s">
        <v>181</v>
      </c>
      <c r="D2" s="281"/>
      <c r="E2" s="281"/>
      <c r="F2" s="281"/>
      <c r="G2" s="281"/>
      <c r="H2" s="281"/>
      <c r="I2" s="281"/>
      <c r="J2" s="281"/>
      <c r="K2" s="281"/>
      <c r="L2" s="281"/>
      <c r="M2" s="281" t="s">
        <v>76</v>
      </c>
      <c r="N2" s="281"/>
      <c r="O2" s="281"/>
      <c r="P2" s="281"/>
      <c r="Q2" s="281"/>
      <c r="R2" s="281"/>
      <c r="S2" s="281"/>
      <c r="T2" s="281"/>
      <c r="U2" s="281"/>
      <c r="V2" s="281"/>
      <c r="W2" s="281" t="s">
        <v>182</v>
      </c>
      <c r="X2" s="281"/>
      <c r="Y2" s="281"/>
      <c r="Z2" s="281"/>
      <c r="AA2" s="281"/>
      <c r="AB2" s="281"/>
      <c r="AC2" s="281"/>
      <c r="AD2" s="281"/>
      <c r="AE2" s="281"/>
      <c r="AF2" s="281"/>
      <c r="AG2" s="284" t="s">
        <v>183</v>
      </c>
      <c r="AH2" s="284"/>
      <c r="AI2" s="284"/>
      <c r="AJ2" s="284"/>
      <c r="AK2" s="281" t="s">
        <v>184</v>
      </c>
      <c r="AL2" s="281"/>
      <c r="AM2" s="281"/>
      <c r="AN2" s="281"/>
      <c r="AO2" s="281"/>
      <c r="AP2" s="281"/>
      <c r="AQ2" s="281"/>
      <c r="AR2" s="281"/>
      <c r="AS2" s="281"/>
      <c r="AT2" s="281"/>
      <c r="AU2" s="284" t="s">
        <v>185</v>
      </c>
      <c r="AV2" s="284"/>
      <c r="AW2" s="284"/>
      <c r="AX2" s="284"/>
      <c r="AY2" s="281" t="s">
        <v>186</v>
      </c>
      <c r="AZ2" s="281"/>
      <c r="BA2" s="281"/>
      <c r="BB2" s="281"/>
      <c r="BC2" s="281"/>
      <c r="BD2" s="281"/>
      <c r="BE2" s="281"/>
      <c r="BF2" s="281"/>
      <c r="BG2" s="281"/>
      <c r="BH2" s="281"/>
      <c r="BI2" s="281" t="s">
        <v>187</v>
      </c>
      <c r="BJ2" s="281"/>
      <c r="BK2" s="281"/>
      <c r="BL2" s="281"/>
      <c r="BM2" s="281"/>
      <c r="BN2" s="281"/>
      <c r="BO2" s="281"/>
      <c r="BP2" s="281" t="s">
        <v>188</v>
      </c>
      <c r="BQ2" s="281"/>
      <c r="BR2" s="281"/>
      <c r="BS2" s="281"/>
      <c r="BT2" s="281"/>
      <c r="BU2" s="281"/>
      <c r="BV2" s="281"/>
      <c r="BW2" s="281"/>
      <c r="BX2" s="281"/>
      <c r="BY2" s="281"/>
      <c r="BZ2" s="281" t="s">
        <v>189</v>
      </c>
      <c r="CA2" s="281"/>
      <c r="CB2" s="281"/>
      <c r="CC2" s="281"/>
      <c r="CD2" s="281"/>
      <c r="CE2" s="281"/>
      <c r="CF2" s="281"/>
      <c r="CG2" s="281" t="s">
        <v>190</v>
      </c>
      <c r="CH2" s="281"/>
      <c r="CI2" s="281"/>
      <c r="CJ2" s="281"/>
      <c r="CK2" s="281"/>
      <c r="CL2" s="281"/>
      <c r="CM2" s="281"/>
      <c r="CN2" s="281"/>
      <c r="CO2" s="281"/>
      <c r="CP2" s="281"/>
      <c r="CQ2" s="284" t="s">
        <v>191</v>
      </c>
      <c r="CR2" s="284"/>
      <c r="CS2" s="284"/>
      <c r="CT2" s="284"/>
      <c r="CU2" s="281" t="s">
        <v>192</v>
      </c>
      <c r="CV2" s="281"/>
      <c r="CW2" s="281"/>
      <c r="CX2" s="281"/>
      <c r="CY2" s="281"/>
      <c r="CZ2" s="281"/>
      <c r="DA2" s="281"/>
      <c r="DB2" s="281"/>
      <c r="DC2" s="281"/>
      <c r="DD2" s="281"/>
      <c r="DE2" s="284" t="s">
        <v>193</v>
      </c>
      <c r="DF2" s="284"/>
      <c r="DG2" s="284"/>
      <c r="DH2" s="284"/>
      <c r="DI2" s="281" t="s">
        <v>194</v>
      </c>
      <c r="DJ2" s="281"/>
      <c r="DK2" s="281"/>
      <c r="DL2" s="281"/>
      <c r="DM2" s="281"/>
      <c r="DN2" s="281"/>
      <c r="DO2" s="281"/>
      <c r="DP2" s="281"/>
      <c r="DQ2" s="281"/>
      <c r="DR2" s="281"/>
      <c r="DS2" s="284" t="s">
        <v>195</v>
      </c>
      <c r="DT2" s="284"/>
      <c r="DU2" s="284"/>
      <c r="DV2" s="284"/>
      <c r="DW2" s="281" t="s">
        <v>196</v>
      </c>
      <c r="DX2" s="281"/>
      <c r="DY2" s="281"/>
      <c r="DZ2" s="281"/>
      <c r="EA2" s="281"/>
      <c r="EB2" s="281"/>
      <c r="EC2" s="281"/>
      <c r="ED2" s="281"/>
      <c r="EE2" s="281"/>
      <c r="EF2" s="281"/>
      <c r="EG2" s="284" t="s">
        <v>197</v>
      </c>
      <c r="EH2" s="284"/>
      <c r="EI2" s="284"/>
      <c r="EJ2" s="284"/>
      <c r="EK2" s="281" t="s">
        <v>198</v>
      </c>
      <c r="EL2" s="281"/>
      <c r="EM2" s="281"/>
      <c r="EN2" s="281"/>
      <c r="EO2" s="281"/>
      <c r="EP2" s="281"/>
      <c r="EQ2" s="281"/>
      <c r="ER2" s="281"/>
      <c r="ES2" s="281"/>
      <c r="ET2" s="281"/>
      <c r="EU2" s="281" t="s">
        <v>199</v>
      </c>
      <c r="EV2" s="281"/>
      <c r="EW2" s="281"/>
      <c r="EX2" s="281"/>
      <c r="EY2" s="281"/>
      <c r="EZ2" s="281"/>
      <c r="FA2" s="281"/>
      <c r="FB2" s="281" t="s">
        <v>200</v>
      </c>
      <c r="FC2" s="281"/>
      <c r="FD2" s="281"/>
      <c r="FE2" s="281"/>
      <c r="FF2" s="281"/>
      <c r="FG2" s="281"/>
      <c r="FH2" s="281"/>
      <c r="FI2" s="281"/>
      <c r="FJ2" s="281"/>
      <c r="FK2" s="281"/>
      <c r="FL2" s="281" t="s">
        <v>201</v>
      </c>
      <c r="FM2" s="281"/>
      <c r="FN2" s="281"/>
      <c r="FO2" s="281"/>
      <c r="FP2" s="281"/>
      <c r="FQ2" s="281"/>
      <c r="FR2" s="281"/>
      <c r="FS2" s="281"/>
      <c r="FT2" s="281"/>
      <c r="FU2" s="281"/>
      <c r="FV2" s="281" t="s">
        <v>202</v>
      </c>
      <c r="FW2" s="281"/>
      <c r="FX2" s="281"/>
      <c r="FY2" s="281"/>
      <c r="FZ2" s="281"/>
      <c r="GA2" s="281"/>
      <c r="GB2" s="281"/>
      <c r="GC2" s="281"/>
      <c r="GD2" s="281"/>
      <c r="GE2" s="281"/>
      <c r="GF2" s="281" t="s">
        <v>203</v>
      </c>
      <c r="GG2" s="281"/>
      <c r="GH2" s="281"/>
      <c r="GI2" s="281"/>
      <c r="GJ2" s="281"/>
      <c r="GK2" s="281"/>
      <c r="GL2" s="281"/>
      <c r="GM2" s="281"/>
      <c r="GN2" s="281"/>
      <c r="GO2" s="281"/>
      <c r="GP2" s="286" t="s">
        <v>204</v>
      </c>
      <c r="GQ2" s="286"/>
      <c r="GR2" s="286"/>
      <c r="GS2" s="286"/>
      <c r="GT2" s="286"/>
      <c r="GU2" s="286"/>
      <c r="GV2" s="286"/>
      <c r="GW2" s="286"/>
      <c r="GX2" s="286"/>
      <c r="GY2" s="286"/>
      <c r="GZ2" s="281" t="s">
        <v>205</v>
      </c>
      <c r="HA2" s="281"/>
      <c r="HB2" s="281"/>
      <c r="HC2" s="281"/>
      <c r="HD2" s="281"/>
      <c r="HE2" s="281"/>
      <c r="HF2" s="281"/>
      <c r="HG2" s="281"/>
      <c r="HH2" s="281"/>
      <c r="HI2" s="281"/>
      <c r="HJ2" s="281" t="s">
        <v>206</v>
      </c>
      <c r="HK2" s="281"/>
      <c r="HL2" s="281"/>
      <c r="HM2" s="281"/>
      <c r="HN2" s="281"/>
      <c r="HO2" s="281"/>
      <c r="HP2" s="281"/>
      <c r="HQ2" s="281"/>
      <c r="HR2" s="281"/>
      <c r="HS2" s="281"/>
      <c r="HT2" s="277" t="s">
        <v>207</v>
      </c>
      <c r="HU2" s="277" t="s">
        <v>129</v>
      </c>
      <c r="HV2" s="277" t="s">
        <v>180</v>
      </c>
      <c r="HW2" s="287" t="s">
        <v>229</v>
      </c>
      <c r="HX2" s="288"/>
      <c r="HY2" s="281" t="s">
        <v>208</v>
      </c>
      <c r="HZ2" s="281" t="s">
        <v>209</v>
      </c>
      <c r="IA2" s="42"/>
      <c r="IB2" s="42"/>
      <c r="IC2" s="42"/>
      <c r="ID2" s="42"/>
      <c r="IE2" s="42"/>
      <c r="IF2" s="42"/>
      <c r="IG2" s="42"/>
    </row>
    <row r="3" spans="1:241" s="43" customFormat="1" ht="26.4" customHeight="1" x14ac:dyDescent="0.25">
      <c r="A3" s="281"/>
      <c r="B3" s="281"/>
      <c r="C3" s="272" t="s">
        <v>127</v>
      </c>
      <c r="D3" s="272"/>
      <c r="E3" s="272"/>
      <c r="F3" s="272"/>
      <c r="G3" s="272" t="s">
        <v>128</v>
      </c>
      <c r="H3" s="272"/>
      <c r="I3" s="272"/>
      <c r="J3" s="272"/>
      <c r="K3" s="272" t="s">
        <v>210</v>
      </c>
      <c r="L3" s="277" t="s">
        <v>211</v>
      </c>
      <c r="M3" s="272" t="s">
        <v>127</v>
      </c>
      <c r="N3" s="272"/>
      <c r="O3" s="272"/>
      <c r="P3" s="272"/>
      <c r="Q3" s="272" t="s">
        <v>128</v>
      </c>
      <c r="R3" s="272"/>
      <c r="S3" s="272"/>
      <c r="T3" s="272"/>
      <c r="U3" s="272" t="s">
        <v>210</v>
      </c>
      <c r="V3" s="277" t="s">
        <v>211</v>
      </c>
      <c r="W3" s="272" t="s">
        <v>127</v>
      </c>
      <c r="X3" s="272"/>
      <c r="Y3" s="272"/>
      <c r="Z3" s="272"/>
      <c r="AA3" s="272" t="s">
        <v>128</v>
      </c>
      <c r="AB3" s="272"/>
      <c r="AC3" s="272"/>
      <c r="AD3" s="272"/>
      <c r="AE3" s="272" t="s">
        <v>210</v>
      </c>
      <c r="AF3" s="277" t="s">
        <v>211</v>
      </c>
      <c r="AG3" s="283" t="s">
        <v>212</v>
      </c>
      <c r="AH3" s="283"/>
      <c r="AI3" s="283"/>
      <c r="AJ3" s="283"/>
      <c r="AK3" s="272" t="s">
        <v>127</v>
      </c>
      <c r="AL3" s="272"/>
      <c r="AM3" s="272"/>
      <c r="AN3" s="272"/>
      <c r="AO3" s="272" t="s">
        <v>128</v>
      </c>
      <c r="AP3" s="272"/>
      <c r="AQ3" s="272"/>
      <c r="AR3" s="272"/>
      <c r="AS3" s="272" t="s">
        <v>210</v>
      </c>
      <c r="AT3" s="277" t="s">
        <v>211</v>
      </c>
      <c r="AU3" s="283" t="s">
        <v>212</v>
      </c>
      <c r="AV3" s="283"/>
      <c r="AW3" s="283"/>
      <c r="AX3" s="283"/>
      <c r="AY3" s="272" t="s">
        <v>127</v>
      </c>
      <c r="AZ3" s="272"/>
      <c r="BA3" s="272"/>
      <c r="BB3" s="272"/>
      <c r="BC3" s="272" t="s">
        <v>128</v>
      </c>
      <c r="BD3" s="272"/>
      <c r="BE3" s="272"/>
      <c r="BF3" s="272"/>
      <c r="BG3" s="272" t="s">
        <v>210</v>
      </c>
      <c r="BH3" s="277" t="s">
        <v>211</v>
      </c>
      <c r="BI3" s="277" t="s">
        <v>212</v>
      </c>
      <c r="BJ3" s="277"/>
      <c r="BK3" s="277"/>
      <c r="BL3" s="277"/>
      <c r="BM3" s="277"/>
      <c r="BN3" s="277"/>
      <c r="BO3" s="277" t="s">
        <v>211</v>
      </c>
      <c r="BP3" s="272" t="s">
        <v>127</v>
      </c>
      <c r="BQ3" s="272"/>
      <c r="BR3" s="272"/>
      <c r="BS3" s="272"/>
      <c r="BT3" s="272" t="s">
        <v>128</v>
      </c>
      <c r="BU3" s="272"/>
      <c r="BV3" s="272"/>
      <c r="BW3" s="272"/>
      <c r="BX3" s="272" t="s">
        <v>210</v>
      </c>
      <c r="BY3" s="277" t="s">
        <v>211</v>
      </c>
      <c r="BZ3" s="277" t="s">
        <v>212</v>
      </c>
      <c r="CA3" s="277"/>
      <c r="CB3" s="277"/>
      <c r="CC3" s="277"/>
      <c r="CD3" s="277"/>
      <c r="CE3" s="277"/>
      <c r="CF3" s="277" t="s">
        <v>211</v>
      </c>
      <c r="CG3" s="272" t="s">
        <v>127</v>
      </c>
      <c r="CH3" s="272"/>
      <c r="CI3" s="272"/>
      <c r="CJ3" s="272"/>
      <c r="CK3" s="272" t="s">
        <v>128</v>
      </c>
      <c r="CL3" s="272"/>
      <c r="CM3" s="272"/>
      <c r="CN3" s="272"/>
      <c r="CO3" s="272" t="s">
        <v>210</v>
      </c>
      <c r="CP3" s="277" t="s">
        <v>211</v>
      </c>
      <c r="CQ3" s="283" t="s">
        <v>212</v>
      </c>
      <c r="CR3" s="283"/>
      <c r="CS3" s="283"/>
      <c r="CT3" s="283"/>
      <c r="CU3" s="272" t="s">
        <v>127</v>
      </c>
      <c r="CV3" s="272"/>
      <c r="CW3" s="272"/>
      <c r="CX3" s="272"/>
      <c r="CY3" s="272" t="s">
        <v>128</v>
      </c>
      <c r="CZ3" s="272"/>
      <c r="DA3" s="272"/>
      <c r="DB3" s="272"/>
      <c r="DC3" s="272" t="s">
        <v>210</v>
      </c>
      <c r="DD3" s="277" t="s">
        <v>211</v>
      </c>
      <c r="DE3" s="283" t="s">
        <v>212</v>
      </c>
      <c r="DF3" s="283"/>
      <c r="DG3" s="283"/>
      <c r="DH3" s="283"/>
      <c r="DI3" s="272" t="s">
        <v>127</v>
      </c>
      <c r="DJ3" s="272"/>
      <c r="DK3" s="272"/>
      <c r="DL3" s="272"/>
      <c r="DM3" s="272" t="s">
        <v>128</v>
      </c>
      <c r="DN3" s="272"/>
      <c r="DO3" s="272"/>
      <c r="DP3" s="272"/>
      <c r="DQ3" s="272" t="s">
        <v>210</v>
      </c>
      <c r="DR3" s="277" t="s">
        <v>211</v>
      </c>
      <c r="DS3" s="283" t="s">
        <v>212</v>
      </c>
      <c r="DT3" s="283"/>
      <c r="DU3" s="283"/>
      <c r="DV3" s="283"/>
      <c r="DW3" s="272" t="s">
        <v>127</v>
      </c>
      <c r="DX3" s="272"/>
      <c r="DY3" s="272"/>
      <c r="DZ3" s="272"/>
      <c r="EA3" s="272" t="s">
        <v>128</v>
      </c>
      <c r="EB3" s="272"/>
      <c r="EC3" s="272"/>
      <c r="ED3" s="272"/>
      <c r="EE3" s="272" t="s">
        <v>210</v>
      </c>
      <c r="EF3" s="277" t="s">
        <v>211</v>
      </c>
      <c r="EG3" s="283" t="s">
        <v>212</v>
      </c>
      <c r="EH3" s="283"/>
      <c r="EI3" s="283"/>
      <c r="EJ3" s="283"/>
      <c r="EK3" s="272" t="s">
        <v>127</v>
      </c>
      <c r="EL3" s="272"/>
      <c r="EM3" s="272"/>
      <c r="EN3" s="272"/>
      <c r="EO3" s="272" t="s">
        <v>128</v>
      </c>
      <c r="EP3" s="272"/>
      <c r="EQ3" s="272"/>
      <c r="ER3" s="272"/>
      <c r="ES3" s="272" t="s">
        <v>210</v>
      </c>
      <c r="ET3" s="277" t="s">
        <v>211</v>
      </c>
      <c r="EU3" s="277" t="s">
        <v>212</v>
      </c>
      <c r="EV3" s="277"/>
      <c r="EW3" s="277"/>
      <c r="EX3" s="277"/>
      <c r="EY3" s="277"/>
      <c r="EZ3" s="277"/>
      <c r="FA3" s="277" t="s">
        <v>211</v>
      </c>
      <c r="FB3" s="272" t="s">
        <v>127</v>
      </c>
      <c r="FC3" s="272"/>
      <c r="FD3" s="272"/>
      <c r="FE3" s="272"/>
      <c r="FF3" s="272" t="s">
        <v>128</v>
      </c>
      <c r="FG3" s="272"/>
      <c r="FH3" s="272"/>
      <c r="FI3" s="272"/>
      <c r="FJ3" s="272" t="s">
        <v>210</v>
      </c>
      <c r="FK3" s="277" t="s">
        <v>211</v>
      </c>
      <c r="FL3" s="272" t="s">
        <v>127</v>
      </c>
      <c r="FM3" s="272"/>
      <c r="FN3" s="272"/>
      <c r="FO3" s="272"/>
      <c r="FP3" s="272" t="s">
        <v>128</v>
      </c>
      <c r="FQ3" s="272"/>
      <c r="FR3" s="272"/>
      <c r="FS3" s="272"/>
      <c r="FT3" s="272" t="s">
        <v>210</v>
      </c>
      <c r="FU3" s="277" t="s">
        <v>211</v>
      </c>
      <c r="FV3" s="272" t="s">
        <v>127</v>
      </c>
      <c r="FW3" s="272"/>
      <c r="FX3" s="272"/>
      <c r="FY3" s="272"/>
      <c r="FZ3" s="272" t="s">
        <v>128</v>
      </c>
      <c r="GA3" s="272"/>
      <c r="GB3" s="272"/>
      <c r="GC3" s="272"/>
      <c r="GD3" s="272" t="s">
        <v>210</v>
      </c>
      <c r="GE3" s="277" t="s">
        <v>211</v>
      </c>
      <c r="GF3" s="272" t="s">
        <v>127</v>
      </c>
      <c r="GG3" s="272"/>
      <c r="GH3" s="272"/>
      <c r="GI3" s="272"/>
      <c r="GJ3" s="272" t="s">
        <v>128</v>
      </c>
      <c r="GK3" s="272"/>
      <c r="GL3" s="272"/>
      <c r="GM3" s="272"/>
      <c r="GN3" s="272" t="s">
        <v>210</v>
      </c>
      <c r="GO3" s="277" t="s">
        <v>211</v>
      </c>
      <c r="GP3" s="267" t="s">
        <v>127</v>
      </c>
      <c r="GQ3" s="267"/>
      <c r="GR3" s="267"/>
      <c r="GS3" s="267"/>
      <c r="GT3" s="272" t="s">
        <v>128</v>
      </c>
      <c r="GU3" s="272"/>
      <c r="GV3" s="272"/>
      <c r="GW3" s="272"/>
      <c r="GX3" s="289" t="s">
        <v>129</v>
      </c>
      <c r="GY3" s="290" t="s">
        <v>213</v>
      </c>
      <c r="GZ3" s="267" t="s">
        <v>127</v>
      </c>
      <c r="HA3" s="267"/>
      <c r="HB3" s="267"/>
      <c r="HC3" s="267"/>
      <c r="HD3" s="272" t="s">
        <v>128</v>
      </c>
      <c r="HE3" s="272"/>
      <c r="HF3" s="272"/>
      <c r="HG3" s="272"/>
      <c r="HH3" s="277" t="s">
        <v>214</v>
      </c>
      <c r="HI3" s="277" t="s">
        <v>213</v>
      </c>
      <c r="HJ3" s="272" t="s">
        <v>127</v>
      </c>
      <c r="HK3" s="272"/>
      <c r="HL3" s="272"/>
      <c r="HM3" s="272"/>
      <c r="HN3" s="272" t="s">
        <v>128</v>
      </c>
      <c r="HO3" s="272"/>
      <c r="HP3" s="272"/>
      <c r="HQ3" s="272"/>
      <c r="HR3" s="272" t="s">
        <v>210</v>
      </c>
      <c r="HS3" s="277" t="s">
        <v>211</v>
      </c>
      <c r="HT3" s="277"/>
      <c r="HU3" s="277"/>
      <c r="HV3" s="283"/>
      <c r="HW3" s="161" t="s">
        <v>230</v>
      </c>
      <c r="HX3" s="162" t="s">
        <v>231</v>
      </c>
      <c r="HY3" s="285"/>
      <c r="HZ3" s="281"/>
      <c r="IA3" s="45"/>
      <c r="IB3" s="45"/>
      <c r="IC3" s="45"/>
      <c r="ID3" s="45"/>
      <c r="IE3" s="45"/>
      <c r="IF3" s="45"/>
      <c r="IG3" s="45"/>
    </row>
    <row r="4" spans="1:241" s="41" customFormat="1" ht="39" customHeight="1" x14ac:dyDescent="0.25">
      <c r="A4" s="281"/>
      <c r="B4" s="281"/>
      <c r="C4" s="46" t="s">
        <v>68</v>
      </c>
      <c r="D4" s="25" t="s">
        <v>69</v>
      </c>
      <c r="E4" s="25" t="s">
        <v>72</v>
      </c>
      <c r="F4" s="25" t="s">
        <v>215</v>
      </c>
      <c r="G4" s="46" t="s">
        <v>68</v>
      </c>
      <c r="H4" s="25" t="s">
        <v>69</v>
      </c>
      <c r="I4" s="25" t="s">
        <v>72</v>
      </c>
      <c r="J4" s="25" t="s">
        <v>215</v>
      </c>
      <c r="K4" s="272"/>
      <c r="L4" s="277"/>
      <c r="M4" s="46" t="s">
        <v>68</v>
      </c>
      <c r="N4" s="25" t="s">
        <v>69</v>
      </c>
      <c r="O4" s="25" t="s">
        <v>72</v>
      </c>
      <c r="P4" s="25" t="s">
        <v>215</v>
      </c>
      <c r="Q4" s="46" t="s">
        <v>68</v>
      </c>
      <c r="R4" s="25" t="s">
        <v>69</v>
      </c>
      <c r="S4" s="25" t="s">
        <v>72</v>
      </c>
      <c r="T4" s="25" t="s">
        <v>215</v>
      </c>
      <c r="U4" s="272"/>
      <c r="V4" s="277"/>
      <c r="W4" s="46" t="s">
        <v>68</v>
      </c>
      <c r="X4" s="25" t="s">
        <v>69</v>
      </c>
      <c r="Y4" s="25" t="s">
        <v>72</v>
      </c>
      <c r="Z4" s="25" t="s">
        <v>215</v>
      </c>
      <c r="AA4" s="46" t="s">
        <v>68</v>
      </c>
      <c r="AB4" s="25" t="s">
        <v>69</v>
      </c>
      <c r="AC4" s="25" t="s">
        <v>72</v>
      </c>
      <c r="AD4" s="25" t="s">
        <v>215</v>
      </c>
      <c r="AE4" s="272"/>
      <c r="AF4" s="277"/>
      <c r="AG4" s="47" t="s">
        <v>216</v>
      </c>
      <c r="AH4" s="47" t="s">
        <v>217</v>
      </c>
      <c r="AI4" s="47" t="s">
        <v>218</v>
      </c>
      <c r="AJ4" s="47" t="s">
        <v>219</v>
      </c>
      <c r="AK4" s="46" t="s">
        <v>68</v>
      </c>
      <c r="AL4" s="25" t="s">
        <v>69</v>
      </c>
      <c r="AM4" s="25" t="s">
        <v>72</v>
      </c>
      <c r="AN4" s="25" t="s">
        <v>215</v>
      </c>
      <c r="AO4" s="46" t="s">
        <v>68</v>
      </c>
      <c r="AP4" s="25" t="s">
        <v>69</v>
      </c>
      <c r="AQ4" s="25" t="s">
        <v>72</v>
      </c>
      <c r="AR4" s="25" t="s">
        <v>215</v>
      </c>
      <c r="AS4" s="272"/>
      <c r="AT4" s="277"/>
      <c r="AU4" s="40" t="s">
        <v>216</v>
      </c>
      <c r="AV4" s="47" t="s">
        <v>217</v>
      </c>
      <c r="AW4" s="47" t="s">
        <v>218</v>
      </c>
      <c r="AX4" s="47" t="s">
        <v>219</v>
      </c>
      <c r="AY4" s="46" t="s">
        <v>68</v>
      </c>
      <c r="AZ4" s="25" t="s">
        <v>69</v>
      </c>
      <c r="BA4" s="25" t="s">
        <v>72</v>
      </c>
      <c r="BB4" s="25" t="s">
        <v>215</v>
      </c>
      <c r="BC4" s="46" t="s">
        <v>68</v>
      </c>
      <c r="BD4" s="25" t="s">
        <v>69</v>
      </c>
      <c r="BE4" s="25" t="s">
        <v>72</v>
      </c>
      <c r="BF4" s="25" t="s">
        <v>215</v>
      </c>
      <c r="BG4" s="272"/>
      <c r="BH4" s="277"/>
      <c r="BI4" s="40" t="s">
        <v>216</v>
      </c>
      <c r="BJ4" s="47" t="s">
        <v>217</v>
      </c>
      <c r="BK4" s="47" t="s">
        <v>218</v>
      </c>
      <c r="BL4" s="47" t="s">
        <v>219</v>
      </c>
      <c r="BM4" s="47" t="s">
        <v>220</v>
      </c>
      <c r="BN4" s="47" t="s">
        <v>221</v>
      </c>
      <c r="BO4" s="277"/>
      <c r="BP4" s="46" t="s">
        <v>68</v>
      </c>
      <c r="BQ4" s="25" t="s">
        <v>69</v>
      </c>
      <c r="BR4" s="25" t="s">
        <v>72</v>
      </c>
      <c r="BS4" s="25" t="s">
        <v>215</v>
      </c>
      <c r="BT4" s="46" t="s">
        <v>68</v>
      </c>
      <c r="BU4" s="25" t="s">
        <v>69</v>
      </c>
      <c r="BV4" s="25" t="s">
        <v>72</v>
      </c>
      <c r="BW4" s="25" t="s">
        <v>215</v>
      </c>
      <c r="BX4" s="272"/>
      <c r="BY4" s="277"/>
      <c r="BZ4" s="40" t="s">
        <v>216</v>
      </c>
      <c r="CA4" s="47" t="s">
        <v>217</v>
      </c>
      <c r="CB4" s="47" t="s">
        <v>218</v>
      </c>
      <c r="CC4" s="47" t="s">
        <v>219</v>
      </c>
      <c r="CD4" s="47" t="s">
        <v>220</v>
      </c>
      <c r="CE4" s="47" t="s">
        <v>221</v>
      </c>
      <c r="CF4" s="277"/>
      <c r="CG4" s="46" t="s">
        <v>68</v>
      </c>
      <c r="CH4" s="25" t="s">
        <v>69</v>
      </c>
      <c r="CI4" s="25" t="s">
        <v>72</v>
      </c>
      <c r="CJ4" s="25" t="s">
        <v>215</v>
      </c>
      <c r="CK4" s="46" t="s">
        <v>68</v>
      </c>
      <c r="CL4" s="25" t="s">
        <v>69</v>
      </c>
      <c r="CM4" s="25" t="s">
        <v>72</v>
      </c>
      <c r="CN4" s="25" t="s">
        <v>215</v>
      </c>
      <c r="CO4" s="272"/>
      <c r="CP4" s="277"/>
      <c r="CQ4" s="40" t="s">
        <v>216</v>
      </c>
      <c r="CR4" s="47" t="s">
        <v>217</v>
      </c>
      <c r="CS4" s="47" t="s">
        <v>218</v>
      </c>
      <c r="CT4" s="47" t="s">
        <v>219</v>
      </c>
      <c r="CU4" s="46" t="s">
        <v>68</v>
      </c>
      <c r="CV4" s="25" t="s">
        <v>69</v>
      </c>
      <c r="CW4" s="25" t="s">
        <v>72</v>
      </c>
      <c r="CX4" s="25" t="s">
        <v>215</v>
      </c>
      <c r="CY4" s="46" t="s">
        <v>68</v>
      </c>
      <c r="CZ4" s="25" t="s">
        <v>69</v>
      </c>
      <c r="DA4" s="25" t="s">
        <v>72</v>
      </c>
      <c r="DB4" s="25" t="s">
        <v>215</v>
      </c>
      <c r="DC4" s="272"/>
      <c r="DD4" s="277"/>
      <c r="DE4" s="40" t="s">
        <v>216</v>
      </c>
      <c r="DF4" s="47" t="s">
        <v>217</v>
      </c>
      <c r="DG4" s="47" t="s">
        <v>218</v>
      </c>
      <c r="DH4" s="47" t="s">
        <v>219</v>
      </c>
      <c r="DI4" s="46" t="s">
        <v>68</v>
      </c>
      <c r="DJ4" s="25" t="s">
        <v>69</v>
      </c>
      <c r="DK4" s="25" t="s">
        <v>72</v>
      </c>
      <c r="DL4" s="25" t="s">
        <v>215</v>
      </c>
      <c r="DM4" s="46" t="s">
        <v>68</v>
      </c>
      <c r="DN4" s="25" t="s">
        <v>69</v>
      </c>
      <c r="DO4" s="25" t="s">
        <v>72</v>
      </c>
      <c r="DP4" s="25" t="s">
        <v>215</v>
      </c>
      <c r="DQ4" s="272"/>
      <c r="DR4" s="277"/>
      <c r="DS4" s="40" t="s">
        <v>216</v>
      </c>
      <c r="DT4" s="47" t="s">
        <v>217</v>
      </c>
      <c r="DU4" s="47" t="s">
        <v>218</v>
      </c>
      <c r="DV4" s="47" t="s">
        <v>219</v>
      </c>
      <c r="DW4" s="46" t="s">
        <v>68</v>
      </c>
      <c r="DX4" s="25" t="s">
        <v>69</v>
      </c>
      <c r="DY4" s="25" t="s">
        <v>72</v>
      </c>
      <c r="DZ4" s="25" t="s">
        <v>215</v>
      </c>
      <c r="EA4" s="46" t="s">
        <v>68</v>
      </c>
      <c r="EB4" s="25" t="s">
        <v>69</v>
      </c>
      <c r="EC4" s="25" t="s">
        <v>72</v>
      </c>
      <c r="ED4" s="25" t="s">
        <v>215</v>
      </c>
      <c r="EE4" s="272"/>
      <c r="EF4" s="277"/>
      <c r="EG4" s="40" t="s">
        <v>216</v>
      </c>
      <c r="EH4" s="47" t="s">
        <v>217</v>
      </c>
      <c r="EI4" s="47" t="s">
        <v>218</v>
      </c>
      <c r="EJ4" s="47" t="s">
        <v>219</v>
      </c>
      <c r="EK4" s="46" t="s">
        <v>68</v>
      </c>
      <c r="EL4" s="25" t="s">
        <v>69</v>
      </c>
      <c r="EM4" s="25" t="s">
        <v>72</v>
      </c>
      <c r="EN4" s="25" t="s">
        <v>215</v>
      </c>
      <c r="EO4" s="46" t="s">
        <v>68</v>
      </c>
      <c r="EP4" s="25" t="s">
        <v>69</v>
      </c>
      <c r="EQ4" s="25" t="s">
        <v>72</v>
      </c>
      <c r="ER4" s="25" t="s">
        <v>215</v>
      </c>
      <c r="ES4" s="272"/>
      <c r="ET4" s="277"/>
      <c r="EU4" s="40" t="s">
        <v>216</v>
      </c>
      <c r="EV4" s="47" t="s">
        <v>217</v>
      </c>
      <c r="EW4" s="47" t="s">
        <v>218</v>
      </c>
      <c r="EX4" s="47" t="s">
        <v>219</v>
      </c>
      <c r="EY4" s="47" t="s">
        <v>220</v>
      </c>
      <c r="EZ4" s="47" t="s">
        <v>221</v>
      </c>
      <c r="FA4" s="277"/>
      <c r="FB4" s="46" t="s">
        <v>68</v>
      </c>
      <c r="FC4" s="25" t="s">
        <v>69</v>
      </c>
      <c r="FD4" s="25" t="s">
        <v>72</v>
      </c>
      <c r="FE4" s="25" t="s">
        <v>215</v>
      </c>
      <c r="FF4" s="46" t="s">
        <v>68</v>
      </c>
      <c r="FG4" s="25" t="s">
        <v>69</v>
      </c>
      <c r="FH4" s="25" t="s">
        <v>72</v>
      </c>
      <c r="FI4" s="25" t="s">
        <v>215</v>
      </c>
      <c r="FJ4" s="272"/>
      <c r="FK4" s="277"/>
      <c r="FL4" s="46" t="s">
        <v>68</v>
      </c>
      <c r="FM4" s="25" t="s">
        <v>69</v>
      </c>
      <c r="FN4" s="25" t="s">
        <v>72</v>
      </c>
      <c r="FO4" s="25" t="s">
        <v>215</v>
      </c>
      <c r="FP4" s="46" t="s">
        <v>68</v>
      </c>
      <c r="FQ4" s="25" t="s">
        <v>69</v>
      </c>
      <c r="FR4" s="25" t="s">
        <v>72</v>
      </c>
      <c r="FS4" s="25" t="s">
        <v>215</v>
      </c>
      <c r="FT4" s="272"/>
      <c r="FU4" s="277"/>
      <c r="FV4" s="46" t="s">
        <v>68</v>
      </c>
      <c r="FW4" s="25" t="s">
        <v>69</v>
      </c>
      <c r="FX4" s="25" t="s">
        <v>72</v>
      </c>
      <c r="FY4" s="25" t="s">
        <v>215</v>
      </c>
      <c r="FZ4" s="46" t="s">
        <v>68</v>
      </c>
      <c r="GA4" s="25" t="s">
        <v>69</v>
      </c>
      <c r="GB4" s="25" t="s">
        <v>72</v>
      </c>
      <c r="GC4" s="25" t="s">
        <v>215</v>
      </c>
      <c r="GD4" s="272"/>
      <c r="GE4" s="277"/>
      <c r="GF4" s="46" t="s">
        <v>68</v>
      </c>
      <c r="GG4" s="25" t="s">
        <v>69</v>
      </c>
      <c r="GH4" s="25" t="s">
        <v>72</v>
      </c>
      <c r="GI4" s="25" t="s">
        <v>215</v>
      </c>
      <c r="GJ4" s="46" t="s">
        <v>68</v>
      </c>
      <c r="GK4" s="25" t="s">
        <v>69</v>
      </c>
      <c r="GL4" s="25" t="s">
        <v>72</v>
      </c>
      <c r="GM4" s="25" t="s">
        <v>215</v>
      </c>
      <c r="GN4" s="272"/>
      <c r="GO4" s="277"/>
      <c r="GP4" s="48" t="s">
        <v>68</v>
      </c>
      <c r="GQ4" s="25" t="s">
        <v>69</v>
      </c>
      <c r="GR4" s="25" t="s">
        <v>72</v>
      </c>
      <c r="GS4" s="25" t="s">
        <v>215</v>
      </c>
      <c r="GT4" s="46" t="s">
        <v>68</v>
      </c>
      <c r="GU4" s="25" t="s">
        <v>69</v>
      </c>
      <c r="GV4" s="25" t="s">
        <v>72</v>
      </c>
      <c r="GW4" s="25" t="s">
        <v>215</v>
      </c>
      <c r="GX4" s="289"/>
      <c r="GY4" s="291"/>
      <c r="GZ4" s="48" t="s">
        <v>68</v>
      </c>
      <c r="HA4" s="25" t="s">
        <v>69</v>
      </c>
      <c r="HB4" s="25" t="s">
        <v>72</v>
      </c>
      <c r="HC4" s="25" t="s">
        <v>215</v>
      </c>
      <c r="HD4" s="46" t="s">
        <v>68</v>
      </c>
      <c r="HE4" s="25" t="s">
        <v>69</v>
      </c>
      <c r="HF4" s="25" t="s">
        <v>72</v>
      </c>
      <c r="HG4" s="25" t="s">
        <v>215</v>
      </c>
      <c r="HH4" s="277"/>
      <c r="HI4" s="277"/>
      <c r="HJ4" s="46" t="s">
        <v>68</v>
      </c>
      <c r="HK4" s="25" t="s">
        <v>69</v>
      </c>
      <c r="HL4" s="25" t="s">
        <v>72</v>
      </c>
      <c r="HM4" s="25" t="s">
        <v>215</v>
      </c>
      <c r="HN4" s="46" t="s">
        <v>68</v>
      </c>
      <c r="HO4" s="25" t="s">
        <v>69</v>
      </c>
      <c r="HP4" s="25" t="s">
        <v>72</v>
      </c>
      <c r="HQ4" s="25" t="s">
        <v>215</v>
      </c>
      <c r="HR4" s="272"/>
      <c r="HS4" s="277"/>
      <c r="HT4" s="277"/>
      <c r="HU4" s="277"/>
      <c r="HV4" s="283"/>
      <c r="HW4" s="163">
        <f>HW24/HV24</f>
        <v>0.94778704597645358</v>
      </c>
      <c r="HX4" s="163">
        <f>HX24/HV24</f>
        <v>5.2212954023546372E-2</v>
      </c>
      <c r="HY4" s="285"/>
      <c r="HZ4" s="281"/>
      <c r="IA4" s="42"/>
      <c r="IB4" s="42"/>
      <c r="IC4" s="42"/>
      <c r="ID4" s="42"/>
      <c r="IE4" s="42"/>
      <c r="IF4" s="42"/>
      <c r="IG4" s="42"/>
    </row>
    <row r="5" spans="1:241" s="50" customFormat="1" ht="14.25" customHeight="1" x14ac:dyDescent="0.25">
      <c r="A5" s="49"/>
      <c r="B5" s="49">
        <v>12</v>
      </c>
      <c r="C5" s="50">
        <f>'Нормативы '!D474</f>
        <v>2798</v>
      </c>
      <c r="D5" s="50">
        <f>'Нормативы '!E474</f>
        <v>4457</v>
      </c>
      <c r="E5" s="50">
        <f>'Нормативы '!F474</f>
        <v>5474</v>
      </c>
      <c r="F5" s="50">
        <f>'Нормативы '!G474</f>
        <v>5820</v>
      </c>
      <c r="G5" s="50">
        <f>'Нормативы '!H474</f>
        <v>3917</v>
      </c>
      <c r="H5" s="50">
        <f>'Нормативы '!I474</f>
        <v>5731</v>
      </c>
      <c r="I5" s="50">
        <f>'Нормативы '!J474</f>
        <v>6953</v>
      </c>
      <c r="J5" s="50">
        <f>'Нормативы '!K474</f>
        <v>7393</v>
      </c>
      <c r="M5" s="50">
        <f>'Нормативы '!D475</f>
        <v>3003</v>
      </c>
      <c r="N5" s="50">
        <f>'Нормативы '!E475</f>
        <v>4790</v>
      </c>
      <c r="O5" s="50">
        <f>'Нормативы '!F475</f>
        <v>6409</v>
      </c>
      <c r="P5" s="50">
        <f>'Нормативы '!G475</f>
        <v>6427</v>
      </c>
      <c r="Q5" s="50">
        <f>'Нормативы '!H475</f>
        <v>4205</v>
      </c>
      <c r="R5" s="50">
        <f>'Нормативы '!I475</f>
        <v>6159</v>
      </c>
      <c r="S5" s="50">
        <f>'Нормативы '!J475</f>
        <v>8141</v>
      </c>
      <c r="T5" s="50">
        <f>'Нормативы '!K475</f>
        <v>8165</v>
      </c>
      <c r="W5" s="50">
        <f>'Нормативы '!D476</f>
        <v>2798</v>
      </c>
      <c r="X5" s="50">
        <f>'Нормативы '!E476</f>
        <v>4457</v>
      </c>
      <c r="Y5" s="50">
        <f>'Нормативы '!F476</f>
        <v>5474</v>
      </c>
      <c r="Z5" s="50">
        <f>'Нормативы '!G476</f>
        <v>5820</v>
      </c>
      <c r="AA5" s="50">
        <f>'Нормативы '!H476</f>
        <v>3917</v>
      </c>
      <c r="AB5" s="50">
        <f>'Нормативы '!I476</f>
        <v>5731</v>
      </c>
      <c r="AC5" s="50">
        <f>'Нормативы '!J476</f>
        <v>6953</v>
      </c>
      <c r="AD5" s="50">
        <f>'Нормативы '!K476</f>
        <v>7393</v>
      </c>
      <c r="AK5" s="50">
        <f>'Нормативы '!D477</f>
        <v>3030</v>
      </c>
      <c r="AL5" s="50">
        <f>'Нормативы '!E477</f>
        <v>4827</v>
      </c>
      <c r="AM5" s="50">
        <f>'Нормативы '!F477</f>
        <v>5928</v>
      </c>
      <c r="AN5" s="50">
        <f>'Нормативы '!G477</f>
        <v>6303</v>
      </c>
      <c r="AO5" s="50">
        <f>'Нормативы '!H477</f>
        <v>4242</v>
      </c>
      <c r="AP5" s="50">
        <f>'Нормативы '!I477</f>
        <v>6207</v>
      </c>
      <c r="AQ5" s="50">
        <f>'Нормативы '!J477</f>
        <v>7530</v>
      </c>
      <c r="AR5" s="50">
        <f>'Нормативы '!K477</f>
        <v>8006</v>
      </c>
      <c r="AY5" s="50">
        <f>'Нормативы '!D478</f>
        <v>4577</v>
      </c>
      <c r="AZ5" s="50">
        <f>'Нормативы '!E478</f>
        <v>7295</v>
      </c>
      <c r="BA5" s="50">
        <f>'Нормативы '!F478</f>
        <v>8954</v>
      </c>
      <c r="BB5" s="50">
        <f>'Нормативы '!G478</f>
        <v>9519</v>
      </c>
      <c r="BC5" s="50">
        <f>'Нормативы '!H478</f>
        <v>6408</v>
      </c>
      <c r="BD5" s="50">
        <f>'Нормативы '!I478</f>
        <v>9379</v>
      </c>
      <c r="BE5" s="50">
        <f>'Нормативы '!J478</f>
        <v>11374</v>
      </c>
      <c r="BF5" s="50">
        <f>'Нормативы '!K478</f>
        <v>12092</v>
      </c>
      <c r="BP5" s="50">
        <f>'Нормативы '!D479</f>
        <v>6820</v>
      </c>
      <c r="BQ5" s="50">
        <f>'Нормативы '!E479</f>
        <v>10835</v>
      </c>
      <c r="BR5" s="50">
        <f>'Нормативы '!F479</f>
        <v>13338</v>
      </c>
      <c r="BS5" s="50">
        <f>'Нормативы '!G479</f>
        <v>14175</v>
      </c>
      <c r="BT5" s="50">
        <f>'Нормативы '!H479</f>
        <v>9548</v>
      </c>
      <c r="BU5" s="50">
        <f>'Нормативы '!I479</f>
        <v>13930</v>
      </c>
      <c r="BV5" s="50">
        <f>'Нормативы '!J479</f>
        <v>16943</v>
      </c>
      <c r="BW5" s="50">
        <f>'Нормативы '!K479</f>
        <v>18007</v>
      </c>
      <c r="CG5" s="50">
        <f>'Нормативы '!D480</f>
        <v>3592</v>
      </c>
      <c r="CH5" s="50">
        <f>'Нормативы '!E480</f>
        <v>5702</v>
      </c>
      <c r="CI5" s="50">
        <f>'Нормативы '!F480</f>
        <v>7025</v>
      </c>
      <c r="CJ5" s="50">
        <f>'Нормативы '!G480</f>
        <v>7469</v>
      </c>
      <c r="CK5" s="50">
        <f>'Нормативы '!H480</f>
        <v>5029</v>
      </c>
      <c r="CL5" s="50">
        <f>'Нормативы '!I480</f>
        <v>7331</v>
      </c>
      <c r="CM5" s="50">
        <f>'Нормативы '!J480</f>
        <v>8924</v>
      </c>
      <c r="CN5" s="50">
        <f>'Нормативы '!K480</f>
        <v>9439</v>
      </c>
      <c r="CU5" s="50">
        <f>'Нормативы '!D481</f>
        <v>4128</v>
      </c>
      <c r="CV5" s="50">
        <f>'Нормативы '!E481</f>
        <v>6471</v>
      </c>
      <c r="CW5" s="50">
        <f>'Нормативы '!F481</f>
        <v>8015</v>
      </c>
      <c r="CX5" s="50">
        <f>'Нормативы '!G481</f>
        <v>8506</v>
      </c>
      <c r="CY5" s="50">
        <f>'Нормативы '!H481</f>
        <v>5779</v>
      </c>
      <c r="CZ5" s="50">
        <f>'Нормативы '!I481</f>
        <v>8320</v>
      </c>
      <c r="DA5" s="50">
        <f>'Нормативы '!J481</f>
        <v>10182</v>
      </c>
      <c r="DB5" s="50">
        <f>'Нормативы '!K481</f>
        <v>10740</v>
      </c>
      <c r="DI5" s="50">
        <f>'Нормативы '!D482</f>
        <v>4928</v>
      </c>
      <c r="DJ5" s="50">
        <f>'Нормативы '!E482</f>
        <v>7725</v>
      </c>
      <c r="DK5" s="50">
        <f>'Нормативы '!F482</f>
        <v>9568</v>
      </c>
      <c r="DL5" s="50">
        <f>'Нормативы '!G482</f>
        <v>10153</v>
      </c>
      <c r="DM5" s="50">
        <f>'Нормативы '!H482</f>
        <v>6900</v>
      </c>
      <c r="DN5" s="50">
        <f>'Нормативы '!I482</f>
        <v>9933</v>
      </c>
      <c r="DO5" s="50">
        <f>'Нормативы '!J482</f>
        <v>12154</v>
      </c>
      <c r="DP5" s="50">
        <f>'Нормативы '!K482</f>
        <v>12819</v>
      </c>
      <c r="DW5" s="50">
        <f>'Нормативы '!$D483</f>
        <v>6676</v>
      </c>
      <c r="DX5" s="50">
        <f>'Нормативы '!$E483</f>
        <v>10462</v>
      </c>
      <c r="DY5" s="50">
        <f>'Нормативы '!$F483</f>
        <v>12955</v>
      </c>
      <c r="DZ5" s="50">
        <f>'Нормативы '!$G483</f>
        <v>13746</v>
      </c>
      <c r="EA5" s="50">
        <f>'Нормативы '!$H483</f>
        <v>9346</v>
      </c>
      <c r="EB5" s="50">
        <f>'Нормативы '!$I483</f>
        <v>13451</v>
      </c>
      <c r="EC5" s="50">
        <f>'Нормативы '!$J483</f>
        <v>16456</v>
      </c>
      <c r="ED5" s="50">
        <f>'Нормативы '!$K483</f>
        <v>17354</v>
      </c>
      <c r="EK5" s="50">
        <f>'Нормативы '!D484</f>
        <v>10420</v>
      </c>
      <c r="EL5" s="50">
        <f>'Нормативы '!E484</f>
        <v>16325</v>
      </c>
      <c r="EM5" s="50">
        <f>'Нормативы '!F484</f>
        <v>20213</v>
      </c>
      <c r="EN5" s="50">
        <f>'Нормативы '!G484</f>
        <v>21445</v>
      </c>
      <c r="EO5" s="50">
        <f>'Нормативы '!H484</f>
        <v>14588</v>
      </c>
      <c r="EP5" s="50">
        <f>'Нормативы '!I484</f>
        <v>20989</v>
      </c>
      <c r="EQ5" s="50">
        <f>'Нормативы '!J484</f>
        <v>25676</v>
      </c>
      <c r="ER5" s="50">
        <f>'Нормативы '!K484</f>
        <v>27074</v>
      </c>
      <c r="FB5" s="50">
        <f>'Нормативы '!D485</f>
        <v>2758</v>
      </c>
      <c r="FC5" s="50">
        <f>'Нормативы '!E485</f>
        <v>3026</v>
      </c>
      <c r="FD5" s="50">
        <f>'Нормативы '!F485</f>
        <v>3079</v>
      </c>
      <c r="FE5" s="50">
        <f>'Нормативы '!G485</f>
        <v>0</v>
      </c>
      <c r="FF5" s="50">
        <f>'Нормативы '!H485</f>
        <v>2758</v>
      </c>
      <c r="FG5" s="50">
        <f>'Нормативы '!I485</f>
        <v>3026</v>
      </c>
      <c r="FH5" s="50">
        <f>'Нормативы '!J485</f>
        <v>3079</v>
      </c>
      <c r="FI5" s="50">
        <f>'Нормативы '!K485</f>
        <v>0</v>
      </c>
      <c r="FL5" s="50">
        <f>'Нормативы '!D486</f>
        <v>2858</v>
      </c>
      <c r="FM5" s="50">
        <f>'Нормативы '!E486</f>
        <v>3133</v>
      </c>
      <c r="FN5" s="50">
        <f>'Нормативы '!F486</f>
        <v>3185</v>
      </c>
      <c r="FO5" s="50">
        <f>'Нормативы '!G486</f>
        <v>0</v>
      </c>
      <c r="FP5" s="50">
        <f>'Нормативы '!H486</f>
        <v>2907</v>
      </c>
      <c r="FQ5" s="50">
        <f>'Нормативы '!I486</f>
        <v>3190</v>
      </c>
      <c r="FR5" s="50">
        <f>'Нормативы '!J486</f>
        <v>3254</v>
      </c>
      <c r="FS5" s="50">
        <f>'Нормативы '!K486</f>
        <v>0</v>
      </c>
      <c r="FV5" s="50">
        <f>'Нормативы '!D487</f>
        <v>16913</v>
      </c>
      <c r="FW5" s="50">
        <f>'Нормативы '!E487</f>
        <v>21836</v>
      </c>
      <c r="FX5" s="50">
        <f>'Нормативы '!F487</f>
        <v>24053</v>
      </c>
      <c r="FY5" s="50">
        <f>'Нормативы '!G487</f>
        <v>0</v>
      </c>
      <c r="FZ5" s="50">
        <f>'Нормативы '!H487</f>
        <v>16962</v>
      </c>
      <c r="GA5" s="50">
        <f>'Нормативы '!I487</f>
        <v>21894</v>
      </c>
      <c r="GB5" s="50">
        <f>'Нормативы '!J487</f>
        <v>24121</v>
      </c>
      <c r="GC5" s="50">
        <f>'Нормативы '!K487</f>
        <v>0</v>
      </c>
      <c r="GF5" s="50">
        <f>'Нормативы '!D488</f>
        <v>606</v>
      </c>
      <c r="GG5" s="50">
        <f>'Нормативы '!E488</f>
        <v>1141</v>
      </c>
      <c r="GH5" s="50">
        <f>'Нормативы '!F488</f>
        <v>1305</v>
      </c>
      <c r="GI5" s="50">
        <f>'Нормативы '!G488</f>
        <v>0</v>
      </c>
      <c r="GJ5" s="50">
        <f>'Нормативы '!H488</f>
        <v>656</v>
      </c>
      <c r="GK5" s="50">
        <f>'Нормативы '!I488</f>
        <v>1199</v>
      </c>
      <c r="GL5" s="50">
        <f>'Нормативы '!J488</f>
        <v>1373</v>
      </c>
      <c r="GM5" s="50">
        <f>'Нормативы '!K488</f>
        <v>0</v>
      </c>
      <c r="GP5" s="51"/>
      <c r="GQ5" s="51"/>
      <c r="GR5" s="51"/>
      <c r="GS5" s="51"/>
      <c r="GT5" s="51"/>
      <c r="GU5" s="51"/>
      <c r="GV5" s="51"/>
      <c r="GW5" s="51"/>
      <c r="GX5" s="51"/>
      <c r="GY5" s="51"/>
      <c r="HJ5" s="51"/>
      <c r="HK5" s="51"/>
      <c r="HL5" s="51"/>
      <c r="HM5" s="51"/>
      <c r="HN5" s="51"/>
      <c r="HO5" s="51"/>
      <c r="HP5" s="51"/>
      <c r="HQ5" s="51"/>
      <c r="HR5" s="51"/>
      <c r="HS5" s="52"/>
      <c r="HT5" s="53"/>
      <c r="HU5" s="53"/>
      <c r="HV5" s="53"/>
      <c r="HW5" s="160"/>
      <c r="HX5" s="160"/>
      <c r="HY5" s="53"/>
      <c r="HZ5" s="53"/>
      <c r="IA5" s="54"/>
      <c r="IB5" s="54"/>
      <c r="IC5" s="54"/>
      <c r="ID5" s="54"/>
      <c r="IE5" s="54"/>
      <c r="IF5" s="54"/>
      <c r="IG5" s="54"/>
    </row>
    <row r="6" spans="1:241" s="50" customFormat="1" x14ac:dyDescent="0.25">
      <c r="A6" s="55">
        <v>1</v>
      </c>
      <c r="B6" s="56" t="s">
        <v>130</v>
      </c>
      <c r="C6" s="57"/>
      <c r="D6" s="57"/>
      <c r="E6" s="57"/>
      <c r="F6" s="57">
        <v>146</v>
      </c>
      <c r="G6" s="57">
        <v>1557</v>
      </c>
      <c r="H6" s="57">
        <v>1724</v>
      </c>
      <c r="I6" s="57">
        <v>0</v>
      </c>
      <c r="J6" s="57">
        <v>115</v>
      </c>
      <c r="K6" s="58">
        <f>SUM(C6:J6)</f>
        <v>3542</v>
      </c>
      <c r="L6" s="50">
        <f>(C6*C$5+D6*D$5+E6*E$5+F6*F$5+G6*G$5+H6*H$5+I6*I$5+J6*J$5)*12</f>
        <v>212147136</v>
      </c>
      <c r="M6" s="59"/>
      <c r="N6" s="59"/>
      <c r="O6" s="59"/>
      <c r="P6" s="59"/>
      <c r="Q6" s="59"/>
      <c r="R6" s="59"/>
      <c r="S6" s="59"/>
      <c r="T6" s="59"/>
      <c r="U6" s="58">
        <f>SUM(M6:T6)</f>
        <v>0</v>
      </c>
      <c r="V6" s="50">
        <f>(M6*M$5+N6*N$5+O6*O$5+P6*P$5+Q6*Q$5+R6*R$5+S6*S$5+T6*T$5)*12</f>
        <v>0</v>
      </c>
      <c r="Z6" s="50">
        <v>26</v>
      </c>
      <c r="AA6" s="50">
        <v>122</v>
      </c>
      <c r="AB6" s="50">
        <v>160</v>
      </c>
      <c r="AD6" s="50">
        <v>5</v>
      </c>
      <c r="AE6" s="58">
        <f>SUM(W6:AD6)</f>
        <v>313</v>
      </c>
      <c r="AF6" s="50">
        <f>(W6*W$5+X6*X$5+Y6*Y$5+Z6*Z$5+AA6*AA$5+AB6*AB$5+AC6*AC$5+AD6*AD$5)*12</f>
        <v>18997428</v>
      </c>
      <c r="AS6" s="58">
        <f>SUM(AK6:AR6)</f>
        <v>0</v>
      </c>
      <c r="AT6" s="50">
        <f>(AK6*AK$5+AL6*AL$5+AM6*AM$5+AN6*AN$5+AO6*AO$5+AP6*AP$5+AQ6*AQ$5+AR6*AR$5)*12</f>
        <v>0</v>
      </c>
      <c r="BG6" s="58">
        <f>SUM(AY6:BF6)</f>
        <v>0</v>
      </c>
      <c r="BH6" s="50">
        <f>(AY6*AY$5+AZ6*AZ$5+BA6*BA$5+BB6*BB$5+BC6*BC$5+BD6*BD$5+BE6*BE$5+BF6*BF$5)*12</f>
        <v>0</v>
      </c>
      <c r="BX6" s="58">
        <f>SUM(BP6:BW6)</f>
        <v>0</v>
      </c>
      <c r="BY6" s="50">
        <f>(BP6*BP$5+BQ6*BQ$5+BR6*BR$5+BS6*BS$5+BT6*BT$5+BU6*BU$5+BV6*BV$5+BW6*BW$5)*12</f>
        <v>0</v>
      </c>
      <c r="CO6" s="58">
        <f>SUM(CG6:CN6)</f>
        <v>0</v>
      </c>
      <c r="CP6" s="50">
        <f>(CG6*CG$5+CH6*CH$5+CI6*CI$5+CJ6*CJ$5+CK6*CK$5+CL6*CL$5+CM6*CM$5+CN6*CN$5)*12</f>
        <v>0</v>
      </c>
      <c r="DC6" s="58">
        <f>SUM(CU6:DB6)</f>
        <v>0</v>
      </c>
      <c r="DD6" s="50">
        <f>(CU6*CU$5+CV6*CV$5+CW6*CW$5+CX6*CX$5+CY6*CY$5+CZ6*CZ$5+DA6*DA$5+DB6*DB$5)*12</f>
        <v>0</v>
      </c>
      <c r="DI6" s="50">
        <v>0</v>
      </c>
      <c r="DJ6" s="50">
        <v>0</v>
      </c>
      <c r="DK6" s="50">
        <v>0</v>
      </c>
      <c r="DL6" s="50">
        <v>20</v>
      </c>
      <c r="DM6" s="50">
        <v>63</v>
      </c>
      <c r="DN6" s="50">
        <v>95</v>
      </c>
      <c r="DO6" s="50">
        <v>0</v>
      </c>
      <c r="DP6" s="50">
        <v>0</v>
      </c>
      <c r="DQ6" s="58">
        <f>SUM(DI6:DP6)</f>
        <v>178</v>
      </c>
      <c r="DR6" s="50">
        <f>(DI6*DI$5+DJ6*DJ$5+DK6*DK$5+DL6*DL$5+DM6*DM$5+DN6*DN$5+DO6*DO$5+DP6*DP$5)*12</f>
        <v>18976740</v>
      </c>
      <c r="DW6" s="50">
        <v>0</v>
      </c>
      <c r="DX6" s="50">
        <v>0</v>
      </c>
      <c r="DY6" s="50">
        <v>0</v>
      </c>
      <c r="DZ6" s="50">
        <v>0</v>
      </c>
      <c r="EA6" s="50">
        <v>0</v>
      </c>
      <c r="EB6" s="50">
        <v>0</v>
      </c>
      <c r="EC6" s="50">
        <v>0</v>
      </c>
      <c r="ED6" s="50">
        <v>0</v>
      </c>
      <c r="EE6" s="58">
        <f>SUM(DW6:ED6)</f>
        <v>0</v>
      </c>
      <c r="EF6" s="50">
        <f>(DW6*DW$5+DX6*DX$5+DY6*DY$5+DZ6*DZ$5+EA6*EA$5+EB6*EB$5+EC6*EC$5+ED6*ED$5)*12</f>
        <v>0</v>
      </c>
      <c r="EK6" s="50">
        <v>0</v>
      </c>
      <c r="EL6" s="50">
        <v>0</v>
      </c>
      <c r="EM6" s="50">
        <v>0</v>
      </c>
      <c r="EN6" s="50">
        <v>0</v>
      </c>
      <c r="EO6" s="50">
        <v>102</v>
      </c>
      <c r="EP6" s="50">
        <v>105</v>
      </c>
      <c r="EQ6" s="50">
        <v>0</v>
      </c>
      <c r="ER6" s="50">
        <v>0</v>
      </c>
      <c r="ES6" s="58">
        <f>SUM(EK6:ER6)</f>
        <v>207</v>
      </c>
      <c r="ET6" s="50">
        <f>(EK6*EK$5+EL6*EL$5+EM6*EM$5+EN6*EN$5+EO6*EO$5+EP6*EP$5+EQ6*EQ$5+ER6*ER$5)*12</f>
        <v>44301852</v>
      </c>
      <c r="FB6" s="50">
        <v>0</v>
      </c>
      <c r="FC6" s="50">
        <v>0</v>
      </c>
      <c r="FD6" s="50">
        <v>32</v>
      </c>
      <c r="FE6" s="50">
        <v>0</v>
      </c>
      <c r="FF6" s="50">
        <v>0</v>
      </c>
      <c r="FG6" s="50">
        <v>0</v>
      </c>
      <c r="FH6" s="50">
        <v>0</v>
      </c>
      <c r="FI6" s="50">
        <v>0</v>
      </c>
      <c r="FJ6" s="58">
        <f>SUM(FB6:FI6)</f>
        <v>32</v>
      </c>
      <c r="FK6" s="50">
        <f>(FB6*FB$5+FC6*FC$5+FD6*FD$5+FE6*FE$5+FF6*FF$5+FG6*FG$5+FH6*FH$5+FI6*FI$5)*12</f>
        <v>1182336</v>
      </c>
      <c r="FL6" s="50">
        <v>0</v>
      </c>
      <c r="FM6" s="50">
        <v>0</v>
      </c>
      <c r="FN6" s="50">
        <v>0</v>
      </c>
      <c r="FO6" s="50">
        <v>0</v>
      </c>
      <c r="FP6" s="50">
        <v>0</v>
      </c>
      <c r="FQ6" s="50">
        <v>0</v>
      </c>
      <c r="FR6" s="50">
        <v>0</v>
      </c>
      <c r="FS6" s="50">
        <v>0</v>
      </c>
      <c r="FT6" s="58">
        <f>SUM(FL6:FS6)</f>
        <v>0</v>
      </c>
      <c r="FU6" s="50">
        <f>(FL6*FL$5+FM6*FM$5+FN6*FN$5+FO6*FO$5+FP6*FP$5+FQ6*FQ$5+FR6*FR$5+FS6*FS$5)*12</f>
        <v>0</v>
      </c>
      <c r="FV6" s="50">
        <v>0</v>
      </c>
      <c r="FW6" s="50">
        <v>0</v>
      </c>
      <c r="FX6" s="50">
        <v>0</v>
      </c>
      <c r="FY6" s="50">
        <v>1</v>
      </c>
      <c r="FZ6" s="50">
        <v>18</v>
      </c>
      <c r="GA6" s="50">
        <v>32</v>
      </c>
      <c r="GB6" s="50">
        <v>0</v>
      </c>
      <c r="GC6" s="50">
        <v>0</v>
      </c>
      <c r="GD6" s="58">
        <f>SUM(FV6:GC6)</f>
        <v>51</v>
      </c>
      <c r="GE6" s="50">
        <f>(FV6*FV$5+FW6*FW$5+FX6*FX$5+FY6*FY$5+FZ6*FZ$5+GA6*GA$5+GB6*GB$5+GC6*GC$5)*12</f>
        <v>12071088</v>
      </c>
      <c r="GF6" s="50">
        <v>0</v>
      </c>
      <c r="GG6" s="50">
        <v>0</v>
      </c>
      <c r="GH6" s="50">
        <v>0</v>
      </c>
      <c r="GI6" s="50">
        <v>0</v>
      </c>
      <c r="GJ6" s="50">
        <v>0</v>
      </c>
      <c r="GK6" s="50">
        <v>0</v>
      </c>
      <c r="GL6" s="50">
        <v>0</v>
      </c>
      <c r="GM6" s="50">
        <v>0</v>
      </c>
      <c r="GN6" s="58">
        <f>SUM(GF6:GM6)</f>
        <v>0</v>
      </c>
      <c r="GO6" s="50">
        <f>(GF6*GF$5+GG6*GG$5+GH6*GH$5+GI6*GI$5+GJ6*GJ$5+GK6*GK$5+GL6*GL$5+GM6*GM$5)*12</f>
        <v>0</v>
      </c>
      <c r="GP6" s="60">
        <f>C6+M6+W6+AK6+AY6+BP6+CG6+CU6+DI6+DW6+EK6+FB6+FL6+FV6+GF6</f>
        <v>0</v>
      </c>
      <c r="GQ6" s="60">
        <f t="shared" ref="GQ6:GY6" si="0">D6+N6+X6+AL6+AZ6+BQ6+CH6+CV6+DJ6+DX6+EL6+FC6+FM6+FW6+GG6</f>
        <v>0</v>
      </c>
      <c r="GR6" s="60">
        <f t="shared" si="0"/>
        <v>32</v>
      </c>
      <c r="GS6" s="60">
        <f t="shared" si="0"/>
        <v>193</v>
      </c>
      <c r="GT6" s="60">
        <f t="shared" si="0"/>
        <v>1862</v>
      </c>
      <c r="GU6" s="60">
        <f t="shared" si="0"/>
        <v>2116</v>
      </c>
      <c r="GV6" s="60">
        <f t="shared" si="0"/>
        <v>0</v>
      </c>
      <c r="GW6" s="60">
        <f t="shared" si="0"/>
        <v>120</v>
      </c>
      <c r="GX6" s="60">
        <f>SUM(GP6:GW6)</f>
        <v>4323</v>
      </c>
      <c r="GY6" s="60">
        <f t="shared" si="0"/>
        <v>307676580</v>
      </c>
      <c r="GZ6" s="50">
        <f>ОВЗ!D8</f>
        <v>0</v>
      </c>
      <c r="HA6" s="50">
        <f>ОВЗ!E8</f>
        <v>47</v>
      </c>
      <c r="HB6" s="50">
        <f>ОВЗ!F8</f>
        <v>1</v>
      </c>
      <c r="HC6" s="50">
        <f>ОВЗ!G8</f>
        <v>0</v>
      </c>
      <c r="HD6" s="50">
        <f>ОВЗ!H8</f>
        <v>44</v>
      </c>
      <c r="HE6" s="50">
        <f>ОВЗ!I8</f>
        <v>49</v>
      </c>
      <c r="HF6" s="50">
        <f>ОВЗ!J8</f>
        <v>0</v>
      </c>
      <c r="HG6" s="50">
        <f>ОВЗ!K8</f>
        <v>0</v>
      </c>
      <c r="HH6" s="50">
        <f>SUM(GZ6:HG6)</f>
        <v>141</v>
      </c>
      <c r="HI6" s="50">
        <f>ОВЗ!L8</f>
        <v>22217436</v>
      </c>
      <c r="HJ6" s="60">
        <f>GP6+GZ6</f>
        <v>0</v>
      </c>
      <c r="HK6" s="60">
        <f t="shared" ref="HK6:HQ6" si="1">GQ6+HA6</f>
        <v>47</v>
      </c>
      <c r="HL6" s="60">
        <f t="shared" si="1"/>
        <v>33</v>
      </c>
      <c r="HM6" s="60">
        <f t="shared" si="1"/>
        <v>193</v>
      </c>
      <c r="HN6" s="60">
        <f t="shared" si="1"/>
        <v>1906</v>
      </c>
      <c r="HO6" s="60">
        <f t="shared" si="1"/>
        <v>2165</v>
      </c>
      <c r="HP6" s="60">
        <f t="shared" si="1"/>
        <v>0</v>
      </c>
      <c r="HQ6" s="60">
        <f t="shared" si="1"/>
        <v>120</v>
      </c>
      <c r="HR6" s="60">
        <f>SUM(HJ6:HQ6)</f>
        <v>4464</v>
      </c>
      <c r="HS6" s="60">
        <f>HI6+GY6</f>
        <v>329894016</v>
      </c>
      <c r="HT6" s="60">
        <f>'Классное руководство'!D6*1000</f>
        <v>5522900</v>
      </c>
      <c r="HU6" s="61">
        <f>HS6+HT6</f>
        <v>335416916</v>
      </c>
      <c r="HV6" s="61">
        <f>ROUND(HU6,-2)</f>
        <v>335416900</v>
      </c>
      <c r="HW6" s="61">
        <f>ROUND($HW$25/$HV$24*HV6,-2)</f>
        <v>317903800</v>
      </c>
      <c r="HX6" s="61">
        <f>HV6-HW6</f>
        <v>17513100</v>
      </c>
      <c r="HY6" s="61">
        <v>320394700</v>
      </c>
      <c r="HZ6" s="62" t="e">
        <f>#N/A</f>
        <v>#N/A</v>
      </c>
      <c r="IA6" s="26"/>
      <c r="IB6" s="26"/>
      <c r="IC6" s="26"/>
      <c r="ID6" s="26"/>
      <c r="IE6" s="26"/>
      <c r="IF6" s="26"/>
      <c r="IG6" s="26"/>
    </row>
    <row r="7" spans="1:241" s="50" customFormat="1" x14ac:dyDescent="0.25">
      <c r="A7" s="55">
        <v>2</v>
      </c>
      <c r="B7" s="55" t="s">
        <v>222</v>
      </c>
      <c r="C7" s="57"/>
      <c r="D7" s="57">
        <v>27</v>
      </c>
      <c r="E7" s="57"/>
      <c r="F7" s="57"/>
      <c r="G7" s="57">
        <f>134+138+324</f>
        <v>596</v>
      </c>
      <c r="H7" s="57">
        <f>610+114</f>
        <v>724</v>
      </c>
      <c r="I7" s="57"/>
      <c r="J7" s="57">
        <v>98</v>
      </c>
      <c r="K7" s="58">
        <f t="shared" ref="K7:K23" si="2">SUM(C7:J7)</f>
        <v>1445</v>
      </c>
      <c r="L7" s="50">
        <f t="shared" ref="L7:L23" si="3">(C7*C$5+D7*D$5+E7*E$5+F7*F$5+G7*G$5+H7*H$5+I7*I$5+J7*J$5)*12</f>
        <v>87943548</v>
      </c>
      <c r="U7" s="58">
        <f t="shared" ref="U7:U23" si="4">SUM(M7:T7)</f>
        <v>0</v>
      </c>
      <c r="V7" s="50">
        <f t="shared" ref="V7:V23" si="5">(M7*M$5+N7*N$5+O7*O$5+P7*P$5+Q7*Q$5+R7*R$5+S7*S$5+T7*T$5)*12</f>
        <v>0</v>
      </c>
      <c r="AE7" s="58">
        <f t="shared" ref="AE7:AE23" si="6">SUM(W7:AD7)</f>
        <v>0</v>
      </c>
      <c r="AF7" s="50">
        <f t="shared" ref="AF7:AF23" si="7">(W7*W$5+X7*X$5+Y7*Y$5+Z7*Z$5+AA7*AA$5+AB7*AB$5+AC7*AC$5+AD7*AD$5)*12</f>
        <v>0</v>
      </c>
      <c r="AS7" s="58">
        <f t="shared" ref="AS7:AS23" si="8">SUM(AK7:AR7)</f>
        <v>0</v>
      </c>
      <c r="AT7" s="50">
        <f t="shared" ref="AT7:AT23" si="9">(AK7*AK$5+AL7*AL$5+AM7*AM$5+AN7*AN$5+AO7*AO$5+AP7*AP$5+AQ7*AQ$5+AR7*AR$5)*12</f>
        <v>0</v>
      </c>
      <c r="BG7" s="58">
        <f t="shared" ref="BG7:BG23" si="10">SUM(AY7:BF7)</f>
        <v>0</v>
      </c>
      <c r="BH7" s="50">
        <f t="shared" ref="BH7:BH23" si="11">(AY7*AY$5+AZ7*AZ$5+BA7*BA$5+BB7*BB$5+BC7*BC$5+BD7*BD$5+BE7*BE$5+BF7*BF$5)*12</f>
        <v>0</v>
      </c>
      <c r="BX7" s="58">
        <f t="shared" ref="BX7:BX23" si="12">SUM(BP7:BW7)</f>
        <v>0</v>
      </c>
      <c r="BY7" s="50">
        <f t="shared" ref="BY7:BY23" si="13">(BP7*BP$5+BQ7*BQ$5+BR7*BR$5+BS7*BS$5+BT7*BT$5+BU7*BU$5+BV7*BV$5+BW7*BW$5)*12</f>
        <v>0</v>
      </c>
      <c r="CH7" s="50">
        <v>21</v>
      </c>
      <c r="CI7" s="50">
        <v>6</v>
      </c>
      <c r="CJ7" s="50">
        <v>26</v>
      </c>
      <c r="CK7" s="50">
        <v>433</v>
      </c>
      <c r="CL7" s="50">
        <v>558</v>
      </c>
      <c r="CN7" s="50">
        <v>34</v>
      </c>
      <c r="CO7" s="58">
        <f t="shared" ref="CO7:CO23" si="14">SUM(CG7:CN7)</f>
        <v>1078</v>
      </c>
      <c r="CP7" s="50">
        <f t="shared" ref="CP7:CP23" si="15">(CG7*CG$5+CH7*CH$5+CI7*CI$5+CJ7*CJ$5+CK7*CK$5+CL7*CL$5+CM7*CM$5+CN7*CN$5)*12</f>
        <v>83343204</v>
      </c>
      <c r="CV7" s="50">
        <v>13</v>
      </c>
      <c r="CX7" s="50">
        <v>20</v>
      </c>
      <c r="CY7" s="50">
        <v>104</v>
      </c>
      <c r="CZ7" s="50">
        <v>72</v>
      </c>
      <c r="DC7" s="58">
        <f t="shared" ref="DC7:DC23" si="16">SUM(CU7:DB7)</f>
        <v>209</v>
      </c>
      <c r="DD7" s="50">
        <f t="shared" ref="DD7:DD23" si="17">(CU7*CU$5+CV7*CV$5+CW7*CW$5+CX7*CX$5+CY7*CY$5+CZ7*CZ$5+DA7*DA$5+DB7*DB$5)*12</f>
        <v>17451588</v>
      </c>
      <c r="DI7" s="50">
        <v>0</v>
      </c>
      <c r="DJ7" s="50">
        <v>75</v>
      </c>
      <c r="DK7" s="50">
        <v>0</v>
      </c>
      <c r="DL7" s="50">
        <v>11</v>
      </c>
      <c r="DM7" s="50">
        <v>394</v>
      </c>
      <c r="DN7" s="50">
        <v>369</v>
      </c>
      <c r="DO7" s="50">
        <v>0</v>
      </c>
      <c r="DP7" s="50">
        <v>9</v>
      </c>
      <c r="DQ7" s="58">
        <f t="shared" ref="DQ7:DQ23" si="18">SUM(DI7:DP7)</f>
        <v>858</v>
      </c>
      <c r="DR7" s="50">
        <f t="shared" ref="DR7:DR23" si="19">(DI7*DI$5+DJ7*DJ$5+DK7*DK$5+DL7*DL$5+DM7*DM$5+DN7*DN$5+DO7*DO$5+DP7*DP$5)*12</f>
        <v>86283672</v>
      </c>
      <c r="DW7" s="50">
        <v>0</v>
      </c>
      <c r="DX7" s="50">
        <v>21</v>
      </c>
      <c r="DY7" s="50">
        <v>0</v>
      </c>
      <c r="DZ7" s="50">
        <v>0</v>
      </c>
      <c r="EA7" s="50">
        <v>112</v>
      </c>
      <c r="EB7" s="50">
        <v>68</v>
      </c>
      <c r="EC7" s="50">
        <v>0</v>
      </c>
      <c r="ED7" s="50">
        <v>0</v>
      </c>
      <c r="EE7" s="58">
        <f t="shared" ref="EE7:EE23" si="20">SUM(DW7:ED7)</f>
        <v>201</v>
      </c>
      <c r="EF7" s="50">
        <f t="shared" ref="EF7:EF23" si="21">(DW7*DW$5+DX7*DX$5+DY7*DY$5+DZ7*DZ$5+EA7*EA$5+EB7*EB$5+EC7*EC$5+ED7*ED$5)*12</f>
        <v>26173464</v>
      </c>
      <c r="EK7" s="50">
        <v>0</v>
      </c>
      <c r="EL7" s="50">
        <v>0</v>
      </c>
      <c r="EM7" s="50">
        <v>0</v>
      </c>
      <c r="EN7" s="50">
        <v>0</v>
      </c>
      <c r="EO7" s="50">
        <v>40</v>
      </c>
      <c r="EP7" s="50">
        <v>0</v>
      </c>
      <c r="EQ7" s="50">
        <v>0</v>
      </c>
      <c r="ER7" s="50">
        <v>0</v>
      </c>
      <c r="ES7" s="58">
        <f t="shared" ref="ES7:ES23" si="22">SUM(EK7:ER7)</f>
        <v>40</v>
      </c>
      <c r="ET7" s="50">
        <f t="shared" ref="ET7:ET23" si="23">(EK7*EK$5+EL7*EL$5+EM7*EM$5+EN7*EN$5+EO7*EO$5+EP7*EP$5+EQ7*EQ$5+ER7*ER$5)*12</f>
        <v>7002240</v>
      </c>
      <c r="FB7" s="50">
        <v>0</v>
      </c>
      <c r="FC7" s="50">
        <v>8</v>
      </c>
      <c r="FD7" s="50">
        <v>21</v>
      </c>
      <c r="FE7" s="50">
        <v>0</v>
      </c>
      <c r="FF7" s="50">
        <v>0</v>
      </c>
      <c r="FG7" s="50">
        <v>0</v>
      </c>
      <c r="FH7" s="50">
        <v>0</v>
      </c>
      <c r="FI7" s="50">
        <v>0</v>
      </c>
      <c r="FJ7" s="58">
        <f t="shared" ref="FJ7:FJ23" si="24">SUM(FB7:FI7)</f>
        <v>29</v>
      </c>
      <c r="FK7" s="50">
        <f t="shared" ref="FK7:FK23" si="25">(FB7*FB$5+FC7*FC$5+FD7*FD$5+FE7*FE$5+FF7*FF$5+FG7*FG$5+FH7*FH$5+FI7*FI$5)*12</f>
        <v>1066404</v>
      </c>
      <c r="FL7" s="50">
        <v>0</v>
      </c>
      <c r="FM7" s="50">
        <v>0</v>
      </c>
      <c r="FN7" s="50">
        <v>0</v>
      </c>
      <c r="FO7" s="50">
        <v>0</v>
      </c>
      <c r="FP7" s="50">
        <v>0</v>
      </c>
      <c r="FQ7" s="50">
        <v>0</v>
      </c>
      <c r="FR7" s="50">
        <v>0</v>
      </c>
      <c r="FS7" s="50">
        <v>0</v>
      </c>
      <c r="FT7" s="58">
        <f t="shared" ref="FT7:FT23" si="26">SUM(FL7:FS7)</f>
        <v>0</v>
      </c>
      <c r="FU7" s="50">
        <f t="shared" ref="FU7:FU23" si="27">(FL7*FL$5+FM7*FM$5+FN7*FN$5+FO7*FO$5+FP7*FP$5+FQ7*FQ$5+FR7*FR$5+FS7*FS$5)*12</f>
        <v>0</v>
      </c>
      <c r="FV7" s="50">
        <v>0</v>
      </c>
      <c r="FW7" s="50">
        <v>0</v>
      </c>
      <c r="FX7" s="50">
        <v>0</v>
      </c>
      <c r="FY7" s="50">
        <v>0</v>
      </c>
      <c r="FZ7" s="50">
        <v>6</v>
      </c>
      <c r="GA7" s="50">
        <v>11</v>
      </c>
      <c r="GB7" s="50">
        <v>0</v>
      </c>
      <c r="GC7" s="50">
        <v>0</v>
      </c>
      <c r="GD7" s="58">
        <f t="shared" ref="GD7:GD23" si="28">SUM(FV7:GC7)</f>
        <v>17</v>
      </c>
      <c r="GE7" s="50">
        <f t="shared" ref="GE7:GE23" si="29">(FV7*FV$5+FW7*FW$5+FX7*FX$5+FY7*FY$5+FZ7*FZ$5+GA7*GA$5+GB7*GB$5+GC7*GC$5)*12</f>
        <v>4111272</v>
      </c>
      <c r="GF7" s="50">
        <v>0</v>
      </c>
      <c r="GG7" s="50">
        <v>0</v>
      </c>
      <c r="GH7" s="50">
        <v>0</v>
      </c>
      <c r="GI7" s="50">
        <v>0</v>
      </c>
      <c r="GJ7" s="50">
        <v>0</v>
      </c>
      <c r="GK7" s="50">
        <v>0</v>
      </c>
      <c r="GL7" s="50">
        <v>0</v>
      </c>
      <c r="GM7" s="50">
        <v>0</v>
      </c>
      <c r="GN7" s="58">
        <f t="shared" ref="GN7:GN23" si="30">SUM(GF7:GM7)</f>
        <v>0</v>
      </c>
      <c r="GO7" s="50">
        <f t="shared" ref="GO7:GO23" si="31">(GF7*GF$5+GG7*GG$5+GH7*GH$5+GI7*GI$5+GJ7*GJ$5+GK7*GK$5+GL7*GL$5+GM7*GM$5)*12</f>
        <v>0</v>
      </c>
      <c r="GP7" s="60">
        <f t="shared" ref="GP7:GP23" si="32">C7+M7+W7+AK7+AY7+BP7+CG7+CU7+DI7+DW7+EK7+FB7+FL7+FV7+GF7</f>
        <v>0</v>
      </c>
      <c r="GQ7" s="60">
        <f t="shared" ref="GQ7:GQ23" si="33">D7+N7+X7+AL7+AZ7+BQ7+CH7+CV7+DJ7+DX7+EL7+FC7+FM7+FW7+GG7</f>
        <v>165</v>
      </c>
      <c r="GR7" s="60">
        <f t="shared" ref="GR7:GR23" si="34">E7+O7+Y7+AM7+BA7+BR7+CI7+CW7+DK7+DY7+EM7+FD7+FN7+FX7+GH7</f>
        <v>27</v>
      </c>
      <c r="GS7" s="60">
        <f t="shared" ref="GS7:GS23" si="35">F7+P7+Z7+AN7+BB7+BS7+CJ7+CX7+DL7+DZ7+EN7+FE7+FO7+FY7+GI7</f>
        <v>57</v>
      </c>
      <c r="GT7" s="60">
        <f t="shared" ref="GT7:GT23" si="36">G7+Q7+AA7+AO7+BC7+BT7+CK7+CY7+DM7+EA7+EO7+FF7+FP7+FZ7+GJ7</f>
        <v>1685</v>
      </c>
      <c r="GU7" s="60">
        <f t="shared" ref="GU7:GU23" si="37">H7+R7+AB7+AP7+BD7+BU7+CL7+CZ7+DN7+EB7+EP7+FG7+FQ7+GA7+GK7</f>
        <v>1802</v>
      </c>
      <c r="GV7" s="60">
        <f t="shared" ref="GV7:GV23" si="38">I7+S7+AC7+AQ7+BE7+BV7+CM7+DA7+DO7+EC7+EQ7+FH7+FR7+GB7+GL7</f>
        <v>0</v>
      </c>
      <c r="GW7" s="60">
        <f t="shared" ref="GW7:GY23" si="39">J7+T7+AD7+AR7+BF7+BW7+CN7+DB7+DP7+ED7+ER7+FI7+FS7+GC7+GM7</f>
        <v>141</v>
      </c>
      <c r="GX7" s="60">
        <f t="shared" ref="GX7:GX23" si="40">SUM(GP7:GW7)</f>
        <v>3877</v>
      </c>
      <c r="GY7" s="60">
        <f t="shared" si="39"/>
        <v>313375392</v>
      </c>
      <c r="GZ7" s="50">
        <f>ОВЗ!D9</f>
        <v>0</v>
      </c>
      <c r="HA7" s="50">
        <f>ОВЗ!E9</f>
        <v>22</v>
      </c>
      <c r="HB7" s="50">
        <f>ОВЗ!F9</f>
        <v>0</v>
      </c>
      <c r="HC7" s="50">
        <f>ОВЗ!G9</f>
        <v>0</v>
      </c>
      <c r="HD7" s="50">
        <f>ОВЗ!H9</f>
        <v>80</v>
      </c>
      <c r="HE7" s="50">
        <f>ОВЗ!I9</f>
        <v>34</v>
      </c>
      <c r="HF7" s="50">
        <f>ОВЗ!J9</f>
        <v>0</v>
      </c>
      <c r="HG7" s="50">
        <f>ОВЗ!K9</f>
        <v>0</v>
      </c>
      <c r="HH7" s="50">
        <f t="shared" ref="HH7:HH23" si="41">SUM(GZ7:HG7)</f>
        <v>136</v>
      </c>
      <c r="HI7" s="50">
        <f>ОВЗ!L9</f>
        <v>13259616</v>
      </c>
      <c r="HJ7" s="60">
        <f t="shared" ref="HJ7:HJ23" si="42">GP7+GZ7</f>
        <v>0</v>
      </c>
      <c r="HK7" s="60">
        <f t="shared" ref="HK7:HK23" si="43">GQ7+HA7</f>
        <v>187</v>
      </c>
      <c r="HL7" s="60">
        <f t="shared" ref="HL7:HL23" si="44">GR7+HB7</f>
        <v>27</v>
      </c>
      <c r="HM7" s="60">
        <f t="shared" ref="HM7:HM23" si="45">GS7+HC7</f>
        <v>57</v>
      </c>
      <c r="HN7" s="60">
        <f t="shared" ref="HN7:HN23" si="46">GT7+HD7</f>
        <v>1765</v>
      </c>
      <c r="HO7" s="60">
        <f t="shared" ref="HO7:HO23" si="47">GU7+HE7</f>
        <v>1836</v>
      </c>
      <c r="HP7" s="60">
        <f t="shared" ref="HP7:HP23" si="48">GV7+HF7</f>
        <v>0</v>
      </c>
      <c r="HQ7" s="60">
        <f t="shared" ref="HQ7:HQ23" si="49">GW7+HG7</f>
        <v>141</v>
      </c>
      <c r="HR7" s="60">
        <f t="shared" ref="HR7:HR23" si="50">SUM(HJ7:HQ7)</f>
        <v>4013</v>
      </c>
      <c r="HS7" s="60">
        <f t="shared" ref="HS7:HS23" si="51">HI7+GY7</f>
        <v>326635008</v>
      </c>
      <c r="HT7" s="60">
        <f>'Классное руководство'!D7*1000</f>
        <v>6218300</v>
      </c>
      <c r="HU7" s="61">
        <f t="shared" ref="HU7:HU23" si="52">HS7+HT7</f>
        <v>332853308</v>
      </c>
      <c r="HV7" s="61">
        <f t="shared" ref="HV7:HV23" si="53">ROUND(HU7,-2)</f>
        <v>332853300</v>
      </c>
      <c r="HW7" s="61">
        <f t="shared" ref="HW7:HW23" si="54">ROUND($HW$25/$HV$24*HV7,-2)</f>
        <v>315474000</v>
      </c>
      <c r="HX7" s="61">
        <f t="shared" ref="HX7:HX23" si="55">HV7-HW7</f>
        <v>17379300</v>
      </c>
      <c r="HY7" s="61">
        <v>314294000</v>
      </c>
      <c r="HZ7" s="62" t="e">
        <f>#N/A</f>
        <v>#N/A</v>
      </c>
      <c r="IA7" s="26"/>
      <c r="IB7" s="26"/>
      <c r="IC7" s="26"/>
      <c r="ID7" s="26"/>
      <c r="IE7" s="26"/>
      <c r="IF7" s="26"/>
      <c r="IG7" s="26"/>
    </row>
    <row r="8" spans="1:241" s="50" customFormat="1" x14ac:dyDescent="0.25">
      <c r="A8" s="55">
        <v>3</v>
      </c>
      <c r="B8" s="55" t="s">
        <v>133</v>
      </c>
      <c r="C8" s="57"/>
      <c r="D8" s="57">
        <v>42</v>
      </c>
      <c r="E8" s="57"/>
      <c r="F8" s="57">
        <v>118</v>
      </c>
      <c r="G8" s="57">
        <v>2384</v>
      </c>
      <c r="H8" s="57">
        <v>2571</v>
      </c>
      <c r="I8" s="57">
        <v>0</v>
      </c>
      <c r="J8" s="57">
        <v>110</v>
      </c>
      <c r="K8" s="58">
        <f t="shared" si="2"/>
        <v>5225</v>
      </c>
      <c r="L8" s="50">
        <f t="shared" si="3"/>
        <v>309116556</v>
      </c>
      <c r="P8" s="50">
        <v>57</v>
      </c>
      <c r="Q8" s="50">
        <v>156</v>
      </c>
      <c r="R8" s="50">
        <v>219</v>
      </c>
      <c r="T8" s="50">
        <v>247</v>
      </c>
      <c r="U8" s="58">
        <f t="shared" si="4"/>
        <v>679</v>
      </c>
      <c r="V8" s="50">
        <f t="shared" si="5"/>
        <v>52654740</v>
      </c>
      <c r="AE8" s="58">
        <f t="shared" si="6"/>
        <v>0</v>
      </c>
      <c r="AF8" s="50">
        <f t="shared" si="7"/>
        <v>0</v>
      </c>
      <c r="AS8" s="58">
        <f t="shared" si="8"/>
        <v>0</v>
      </c>
      <c r="AT8" s="50">
        <f t="shared" si="9"/>
        <v>0</v>
      </c>
      <c r="BG8" s="58">
        <f t="shared" si="10"/>
        <v>0</v>
      </c>
      <c r="BH8" s="50">
        <f t="shared" si="11"/>
        <v>0</v>
      </c>
      <c r="BX8" s="58">
        <f t="shared" si="12"/>
        <v>0</v>
      </c>
      <c r="BY8" s="50">
        <f t="shared" si="13"/>
        <v>0</v>
      </c>
      <c r="CJ8" s="50">
        <v>38</v>
      </c>
      <c r="CK8" s="50">
        <v>126</v>
      </c>
      <c r="CL8" s="50">
        <v>148</v>
      </c>
      <c r="CO8" s="58">
        <f t="shared" si="14"/>
        <v>312</v>
      </c>
      <c r="CP8" s="50">
        <f t="shared" si="15"/>
        <v>24029568</v>
      </c>
      <c r="CX8" s="50">
        <v>12</v>
      </c>
      <c r="CY8" s="50">
        <v>99</v>
      </c>
      <c r="CZ8" s="50">
        <v>92</v>
      </c>
      <c r="DC8" s="58">
        <f t="shared" si="16"/>
        <v>203</v>
      </c>
      <c r="DD8" s="50">
        <f t="shared" si="17"/>
        <v>17275596</v>
      </c>
      <c r="DI8" s="50">
        <v>0</v>
      </c>
      <c r="DJ8" s="50">
        <v>16</v>
      </c>
      <c r="DK8" s="50">
        <v>0</v>
      </c>
      <c r="DL8" s="50">
        <v>9</v>
      </c>
      <c r="DM8" s="50">
        <v>199</v>
      </c>
      <c r="DN8" s="50">
        <v>176</v>
      </c>
      <c r="DO8" s="50">
        <v>0</v>
      </c>
      <c r="DP8" s="50">
        <v>0</v>
      </c>
      <c r="DQ8" s="58">
        <f t="shared" si="18"/>
        <v>400</v>
      </c>
      <c r="DR8" s="50">
        <f t="shared" si="19"/>
        <v>40035420</v>
      </c>
      <c r="DW8" s="50">
        <v>0</v>
      </c>
      <c r="DX8" s="50">
        <v>11</v>
      </c>
      <c r="DY8" s="50">
        <v>0</v>
      </c>
      <c r="DZ8" s="50">
        <v>0</v>
      </c>
      <c r="EA8" s="50">
        <v>96</v>
      </c>
      <c r="EB8" s="50">
        <v>102</v>
      </c>
      <c r="EC8" s="50">
        <v>0</v>
      </c>
      <c r="ED8" s="50">
        <v>0</v>
      </c>
      <c r="EE8" s="58">
        <f t="shared" si="20"/>
        <v>209</v>
      </c>
      <c r="EF8" s="50">
        <f t="shared" si="21"/>
        <v>28611600</v>
      </c>
      <c r="EK8" s="50">
        <v>0</v>
      </c>
      <c r="EL8" s="50">
        <v>6</v>
      </c>
      <c r="EM8" s="50">
        <v>0</v>
      </c>
      <c r="EN8" s="50">
        <v>13</v>
      </c>
      <c r="EO8" s="50">
        <v>78</v>
      </c>
      <c r="EP8" s="50">
        <v>52</v>
      </c>
      <c r="EQ8" s="50">
        <v>0</v>
      </c>
      <c r="ER8" s="50">
        <v>0</v>
      </c>
      <c r="ES8" s="58">
        <f t="shared" si="22"/>
        <v>149</v>
      </c>
      <c r="ET8" s="50">
        <f t="shared" si="23"/>
        <v>31272324</v>
      </c>
      <c r="FB8" s="50">
        <v>0</v>
      </c>
      <c r="FC8" s="50">
        <v>12</v>
      </c>
      <c r="FD8" s="50">
        <v>25</v>
      </c>
      <c r="FE8" s="50">
        <v>0</v>
      </c>
      <c r="FF8" s="50">
        <v>0</v>
      </c>
      <c r="FG8" s="50">
        <v>0</v>
      </c>
      <c r="FH8" s="50">
        <v>0</v>
      </c>
      <c r="FI8" s="50">
        <v>0</v>
      </c>
      <c r="FJ8" s="58">
        <f t="shared" si="24"/>
        <v>37</v>
      </c>
      <c r="FK8" s="50">
        <f t="shared" si="25"/>
        <v>1359444</v>
      </c>
      <c r="FL8" s="50">
        <v>0</v>
      </c>
      <c r="FM8" s="50">
        <v>0</v>
      </c>
      <c r="FN8" s="50">
        <v>0</v>
      </c>
      <c r="FO8" s="50">
        <v>0</v>
      </c>
      <c r="FP8" s="50">
        <v>0</v>
      </c>
      <c r="FQ8" s="50">
        <v>0</v>
      </c>
      <c r="FR8" s="50">
        <v>0</v>
      </c>
      <c r="FS8" s="50">
        <v>0</v>
      </c>
      <c r="FT8" s="58">
        <f t="shared" si="26"/>
        <v>0</v>
      </c>
      <c r="FU8" s="50">
        <f t="shared" si="27"/>
        <v>0</v>
      </c>
      <c r="FV8" s="50">
        <v>6</v>
      </c>
      <c r="FW8" s="50">
        <v>35</v>
      </c>
      <c r="FX8" s="50">
        <v>1</v>
      </c>
      <c r="FY8" s="50">
        <v>0</v>
      </c>
      <c r="FZ8" s="50">
        <v>31</v>
      </c>
      <c r="GA8" s="50">
        <v>44</v>
      </c>
      <c r="GB8" s="50">
        <v>0</v>
      </c>
      <c r="GC8" s="50">
        <v>0</v>
      </c>
      <c r="GD8" s="58">
        <f t="shared" si="28"/>
        <v>117</v>
      </c>
      <c r="GE8" s="50">
        <f t="shared" si="29"/>
        <v>28547388</v>
      </c>
      <c r="GF8" s="50">
        <v>0</v>
      </c>
      <c r="GG8" s="50">
        <v>0</v>
      </c>
      <c r="GH8" s="50">
        <v>0</v>
      </c>
      <c r="GI8" s="50">
        <v>0</v>
      </c>
      <c r="GJ8" s="50">
        <v>0</v>
      </c>
      <c r="GK8" s="50">
        <v>0</v>
      </c>
      <c r="GL8" s="50">
        <v>0</v>
      </c>
      <c r="GM8" s="50">
        <v>0</v>
      </c>
      <c r="GN8" s="58">
        <f t="shared" si="30"/>
        <v>0</v>
      </c>
      <c r="GO8" s="50">
        <f t="shared" si="31"/>
        <v>0</v>
      </c>
      <c r="GP8" s="60">
        <f t="shared" si="32"/>
        <v>6</v>
      </c>
      <c r="GQ8" s="60">
        <f t="shared" si="33"/>
        <v>122</v>
      </c>
      <c r="GR8" s="60">
        <f t="shared" si="34"/>
        <v>26</v>
      </c>
      <c r="GS8" s="60">
        <f t="shared" si="35"/>
        <v>247</v>
      </c>
      <c r="GT8" s="60">
        <f t="shared" si="36"/>
        <v>3169</v>
      </c>
      <c r="GU8" s="60">
        <f t="shared" si="37"/>
        <v>3404</v>
      </c>
      <c r="GV8" s="60">
        <f t="shared" si="38"/>
        <v>0</v>
      </c>
      <c r="GW8" s="60">
        <f t="shared" si="39"/>
        <v>357</v>
      </c>
      <c r="GX8" s="60">
        <f t="shared" si="40"/>
        <v>7331</v>
      </c>
      <c r="GY8" s="60">
        <f t="shared" si="39"/>
        <v>532902636</v>
      </c>
      <c r="GZ8" s="50">
        <f>ОВЗ!D10</f>
        <v>8</v>
      </c>
      <c r="HA8" s="50">
        <f>ОВЗ!E10</f>
        <v>67</v>
      </c>
      <c r="HB8" s="50">
        <f>ОВЗ!F10</f>
        <v>0</v>
      </c>
      <c r="HC8" s="50">
        <f>ОВЗ!G10</f>
        <v>0</v>
      </c>
      <c r="HD8" s="50">
        <f>ОВЗ!H10</f>
        <v>84</v>
      </c>
      <c r="HE8" s="50">
        <f>ОВЗ!I10</f>
        <v>152</v>
      </c>
      <c r="HF8" s="50">
        <f>ОВЗ!J10</f>
        <v>0</v>
      </c>
      <c r="HG8" s="50">
        <f>ОВЗ!K10</f>
        <v>0</v>
      </c>
      <c r="HH8" s="50">
        <f t="shared" si="41"/>
        <v>311</v>
      </c>
      <c r="HI8" s="50">
        <f>ОВЗ!L10</f>
        <v>25683036</v>
      </c>
      <c r="HJ8" s="60">
        <f t="shared" si="42"/>
        <v>14</v>
      </c>
      <c r="HK8" s="60">
        <f t="shared" si="43"/>
        <v>189</v>
      </c>
      <c r="HL8" s="60">
        <f t="shared" si="44"/>
        <v>26</v>
      </c>
      <c r="HM8" s="60">
        <f t="shared" si="45"/>
        <v>247</v>
      </c>
      <c r="HN8" s="60">
        <f t="shared" si="46"/>
        <v>3253</v>
      </c>
      <c r="HO8" s="60">
        <f t="shared" si="47"/>
        <v>3556</v>
      </c>
      <c r="HP8" s="60">
        <f t="shared" si="48"/>
        <v>0</v>
      </c>
      <c r="HQ8" s="60">
        <f t="shared" si="49"/>
        <v>357</v>
      </c>
      <c r="HR8" s="60">
        <f t="shared" si="50"/>
        <v>7642</v>
      </c>
      <c r="HS8" s="60">
        <f t="shared" si="51"/>
        <v>558585672</v>
      </c>
      <c r="HT8" s="60">
        <f>'Классное руководство'!D8*1000</f>
        <v>9802699.9999999981</v>
      </c>
      <c r="HU8" s="61">
        <f t="shared" si="52"/>
        <v>568388372</v>
      </c>
      <c r="HV8" s="61">
        <f t="shared" si="53"/>
        <v>568388400</v>
      </c>
      <c r="HW8" s="61">
        <f t="shared" si="54"/>
        <v>538711200</v>
      </c>
      <c r="HX8" s="61">
        <f t="shared" si="55"/>
        <v>29677200</v>
      </c>
      <c r="HY8" s="61">
        <v>515480800</v>
      </c>
      <c r="HZ8" s="62" t="e">
        <f>#N/A</f>
        <v>#N/A</v>
      </c>
      <c r="IA8" s="26"/>
      <c r="IB8" s="26"/>
      <c r="IC8" s="26"/>
      <c r="ID8" s="26"/>
      <c r="IE8" s="26"/>
      <c r="IF8" s="26"/>
      <c r="IG8" s="26"/>
    </row>
    <row r="9" spans="1:241" s="50" customFormat="1" x14ac:dyDescent="0.25">
      <c r="A9" s="55">
        <v>4</v>
      </c>
      <c r="B9" s="55" t="s">
        <v>134</v>
      </c>
      <c r="C9" s="57"/>
      <c r="D9" s="63">
        <v>178</v>
      </c>
      <c r="E9" s="63">
        <v>23</v>
      </c>
      <c r="F9" s="63">
        <v>197</v>
      </c>
      <c r="G9" s="63">
        <v>5298</v>
      </c>
      <c r="H9" s="63">
        <v>4357</v>
      </c>
      <c r="I9" s="63">
        <v>0</v>
      </c>
      <c r="J9" s="63">
        <v>160</v>
      </c>
      <c r="K9" s="58">
        <f t="shared" si="2"/>
        <v>10213</v>
      </c>
      <c r="L9" s="50">
        <f t="shared" si="3"/>
        <v>587650812</v>
      </c>
      <c r="N9" s="50">
        <v>54</v>
      </c>
      <c r="O9" s="50">
        <v>48</v>
      </c>
      <c r="P9" s="50">
        <v>306</v>
      </c>
      <c r="Q9" s="50">
        <v>89</v>
      </c>
      <c r="R9" s="50">
        <v>880</v>
      </c>
      <c r="T9" s="50">
        <v>224</v>
      </c>
      <c r="U9" s="58">
        <f t="shared" si="4"/>
        <v>1601</v>
      </c>
      <c r="V9" s="50">
        <f t="shared" si="5"/>
        <v>121872948</v>
      </c>
      <c r="X9" s="50">
        <v>246</v>
      </c>
      <c r="Z9" s="50">
        <v>332</v>
      </c>
      <c r="AA9" s="50">
        <v>2553</v>
      </c>
      <c r="AB9" s="50">
        <v>2230</v>
      </c>
      <c r="AD9" s="50">
        <v>67</v>
      </c>
      <c r="AE9" s="58">
        <f t="shared" si="6"/>
        <v>5428</v>
      </c>
      <c r="AF9" s="50">
        <f t="shared" si="7"/>
        <v>315650688</v>
      </c>
      <c r="AS9" s="58">
        <f t="shared" si="8"/>
        <v>0</v>
      </c>
      <c r="AT9" s="50">
        <f t="shared" si="9"/>
        <v>0</v>
      </c>
      <c r="BG9" s="58">
        <f t="shared" si="10"/>
        <v>0</v>
      </c>
      <c r="BH9" s="50">
        <f t="shared" si="11"/>
        <v>0</v>
      </c>
      <c r="BX9" s="58">
        <f t="shared" si="12"/>
        <v>0</v>
      </c>
      <c r="BY9" s="50">
        <f t="shared" si="13"/>
        <v>0</v>
      </c>
      <c r="CH9" s="50">
        <v>840</v>
      </c>
      <c r="CI9" s="50">
        <v>13</v>
      </c>
      <c r="CJ9" s="50">
        <v>506</v>
      </c>
      <c r="CK9" s="50">
        <v>7822</v>
      </c>
      <c r="CL9" s="50">
        <v>5803</v>
      </c>
      <c r="CN9" s="50">
        <v>435</v>
      </c>
      <c r="CO9" s="58">
        <f t="shared" si="14"/>
        <v>15419</v>
      </c>
      <c r="CP9" s="50">
        <f t="shared" si="15"/>
        <v>1135738980</v>
      </c>
      <c r="CV9" s="50">
        <v>13</v>
      </c>
      <c r="CY9" s="50">
        <v>147</v>
      </c>
      <c r="CZ9" s="50">
        <v>85</v>
      </c>
      <c r="DC9" s="58">
        <f t="shared" si="16"/>
        <v>245</v>
      </c>
      <c r="DD9" s="50">
        <f t="shared" si="17"/>
        <v>19690032</v>
      </c>
      <c r="DI9" s="50">
        <v>0</v>
      </c>
      <c r="DJ9" s="50">
        <v>0</v>
      </c>
      <c r="DK9" s="50">
        <v>0</v>
      </c>
      <c r="DL9" s="50">
        <v>0</v>
      </c>
      <c r="DM9" s="50">
        <v>0</v>
      </c>
      <c r="DN9" s="50">
        <v>0</v>
      </c>
      <c r="DO9" s="50">
        <v>0</v>
      </c>
      <c r="DP9" s="50">
        <v>0</v>
      </c>
      <c r="DQ9" s="58">
        <f t="shared" si="18"/>
        <v>0</v>
      </c>
      <c r="DR9" s="50">
        <f t="shared" si="19"/>
        <v>0</v>
      </c>
      <c r="DW9" s="50">
        <v>0</v>
      </c>
      <c r="DX9" s="50">
        <v>0</v>
      </c>
      <c r="DY9" s="50">
        <v>0</v>
      </c>
      <c r="DZ9" s="50">
        <v>0</v>
      </c>
      <c r="EA9" s="50">
        <v>0</v>
      </c>
      <c r="EB9" s="50">
        <v>0</v>
      </c>
      <c r="EC9" s="50">
        <v>0</v>
      </c>
      <c r="ED9" s="50">
        <v>0</v>
      </c>
      <c r="EE9" s="58">
        <f t="shared" si="20"/>
        <v>0</v>
      </c>
      <c r="EF9" s="50">
        <f t="shared" si="21"/>
        <v>0</v>
      </c>
      <c r="EK9" s="50">
        <v>0</v>
      </c>
      <c r="EL9" s="50">
        <v>0</v>
      </c>
      <c r="EM9" s="50">
        <v>0</v>
      </c>
      <c r="EN9" s="50">
        <v>0</v>
      </c>
      <c r="EO9" s="50">
        <v>0</v>
      </c>
      <c r="EP9" s="50">
        <v>0</v>
      </c>
      <c r="EQ9" s="50">
        <v>0</v>
      </c>
      <c r="ER9" s="50">
        <v>0</v>
      </c>
      <c r="ES9" s="58">
        <f t="shared" si="22"/>
        <v>0</v>
      </c>
      <c r="ET9" s="50">
        <f t="shared" si="23"/>
        <v>0</v>
      </c>
      <c r="FB9" s="50">
        <v>0</v>
      </c>
      <c r="FC9" s="50">
        <v>9</v>
      </c>
      <c r="FD9" s="50">
        <v>45</v>
      </c>
      <c r="FE9" s="50">
        <v>0</v>
      </c>
      <c r="FF9" s="50">
        <v>0</v>
      </c>
      <c r="FG9" s="50">
        <v>0</v>
      </c>
      <c r="FH9" s="50">
        <v>0</v>
      </c>
      <c r="FI9" s="50">
        <v>0</v>
      </c>
      <c r="FJ9" s="58">
        <f t="shared" si="24"/>
        <v>54</v>
      </c>
      <c r="FK9" s="50">
        <f t="shared" si="25"/>
        <v>1989468</v>
      </c>
      <c r="FL9" s="50">
        <v>0</v>
      </c>
      <c r="FM9" s="50">
        <v>70</v>
      </c>
      <c r="FN9" s="50">
        <v>101</v>
      </c>
      <c r="FO9" s="50">
        <v>0</v>
      </c>
      <c r="FP9" s="50">
        <v>0</v>
      </c>
      <c r="FQ9" s="50">
        <v>14</v>
      </c>
      <c r="FR9" s="50">
        <v>0</v>
      </c>
      <c r="FS9" s="50">
        <v>0</v>
      </c>
      <c r="FT9" s="58">
        <f t="shared" si="26"/>
        <v>185</v>
      </c>
      <c r="FU9" s="50">
        <f t="shared" si="27"/>
        <v>7027860</v>
      </c>
      <c r="FV9" s="50">
        <v>0</v>
      </c>
      <c r="FW9" s="50">
        <v>19</v>
      </c>
      <c r="FX9" s="50">
        <v>6</v>
      </c>
      <c r="FY9" s="50">
        <v>0</v>
      </c>
      <c r="FZ9" s="50">
        <v>100</v>
      </c>
      <c r="GA9" s="50">
        <v>141</v>
      </c>
      <c r="GB9" s="50">
        <v>3</v>
      </c>
      <c r="GC9" s="50">
        <v>2</v>
      </c>
      <c r="GD9" s="58">
        <f t="shared" si="28"/>
        <v>271</v>
      </c>
      <c r="GE9" s="50">
        <f t="shared" si="29"/>
        <v>64977828</v>
      </c>
      <c r="GF9" s="50">
        <v>0</v>
      </c>
      <c r="GG9" s="50">
        <v>4</v>
      </c>
      <c r="GH9" s="50">
        <v>0</v>
      </c>
      <c r="GI9" s="50">
        <v>0</v>
      </c>
      <c r="GJ9" s="50">
        <v>37</v>
      </c>
      <c r="GK9" s="50">
        <v>22</v>
      </c>
      <c r="GL9" s="50">
        <v>1</v>
      </c>
      <c r="GM9" s="50">
        <v>0</v>
      </c>
      <c r="GN9" s="58">
        <f t="shared" si="30"/>
        <v>64</v>
      </c>
      <c r="GO9" s="50">
        <f t="shared" si="31"/>
        <v>679044</v>
      </c>
      <c r="GP9" s="60">
        <f t="shared" si="32"/>
        <v>0</v>
      </c>
      <c r="GQ9" s="60">
        <f t="shared" si="33"/>
        <v>1433</v>
      </c>
      <c r="GR9" s="60">
        <f t="shared" si="34"/>
        <v>236</v>
      </c>
      <c r="GS9" s="60">
        <f t="shared" si="35"/>
        <v>1341</v>
      </c>
      <c r="GT9" s="60">
        <f t="shared" si="36"/>
        <v>16046</v>
      </c>
      <c r="GU9" s="60">
        <f t="shared" si="37"/>
        <v>13532</v>
      </c>
      <c r="GV9" s="60">
        <f t="shared" si="38"/>
        <v>4</v>
      </c>
      <c r="GW9" s="60">
        <f t="shared" si="39"/>
        <v>888</v>
      </c>
      <c r="GX9" s="60">
        <f t="shared" si="40"/>
        <v>33480</v>
      </c>
      <c r="GY9" s="60">
        <f t="shared" si="39"/>
        <v>2255277660</v>
      </c>
      <c r="GZ9" s="50">
        <f>ОВЗ!D11</f>
        <v>3</v>
      </c>
      <c r="HA9" s="50">
        <f>ОВЗ!E11</f>
        <v>21</v>
      </c>
      <c r="HB9" s="50">
        <f>ОВЗ!F11</f>
        <v>0</v>
      </c>
      <c r="HC9" s="50">
        <f>ОВЗ!G11</f>
        <v>0</v>
      </c>
      <c r="HD9" s="50">
        <f>ОВЗ!H11</f>
        <v>109</v>
      </c>
      <c r="HE9" s="50">
        <f>ОВЗ!I11</f>
        <v>58</v>
      </c>
      <c r="HF9" s="50">
        <f>ОВЗ!J11</f>
        <v>0</v>
      </c>
      <c r="HG9" s="50">
        <f>ОВЗ!K11</f>
        <v>0</v>
      </c>
      <c r="HH9" s="50">
        <f t="shared" si="41"/>
        <v>191</v>
      </c>
      <c r="HI9" s="50">
        <f>ОВЗ!L11</f>
        <v>19085736</v>
      </c>
      <c r="HJ9" s="60">
        <f t="shared" si="42"/>
        <v>3</v>
      </c>
      <c r="HK9" s="60">
        <f t="shared" si="43"/>
        <v>1454</v>
      </c>
      <c r="HL9" s="60">
        <f t="shared" si="44"/>
        <v>236</v>
      </c>
      <c r="HM9" s="60">
        <f t="shared" si="45"/>
        <v>1341</v>
      </c>
      <c r="HN9" s="60">
        <f t="shared" si="46"/>
        <v>16155</v>
      </c>
      <c r="HO9" s="60">
        <f t="shared" si="47"/>
        <v>13590</v>
      </c>
      <c r="HP9" s="60">
        <f t="shared" si="48"/>
        <v>4</v>
      </c>
      <c r="HQ9" s="60">
        <f t="shared" si="49"/>
        <v>888</v>
      </c>
      <c r="HR9" s="60">
        <f t="shared" si="50"/>
        <v>33671</v>
      </c>
      <c r="HS9" s="60">
        <f t="shared" si="51"/>
        <v>2274363396</v>
      </c>
      <c r="HT9" s="60">
        <f>'Классное руководство'!D9*1000</f>
        <v>39727500</v>
      </c>
      <c r="HU9" s="61">
        <f t="shared" si="52"/>
        <v>2314090896</v>
      </c>
      <c r="HV9" s="61">
        <f t="shared" si="53"/>
        <v>2314090900</v>
      </c>
      <c r="HW9" s="61">
        <f t="shared" si="54"/>
        <v>2193265400</v>
      </c>
      <c r="HX9" s="61">
        <f t="shared" si="55"/>
        <v>120825500</v>
      </c>
      <c r="HY9" s="61">
        <v>1872398800</v>
      </c>
      <c r="HZ9" s="62" t="e">
        <f>#N/A</f>
        <v>#N/A</v>
      </c>
      <c r="IA9" s="26"/>
      <c r="IB9" s="26"/>
      <c r="IC9" s="26"/>
      <c r="ID9" s="26"/>
      <c r="IE9" s="26"/>
      <c r="IF9" s="26"/>
      <c r="IG9" s="26"/>
    </row>
    <row r="10" spans="1:241" s="50" customFormat="1" x14ac:dyDescent="0.25">
      <c r="A10" s="55">
        <v>5</v>
      </c>
      <c r="B10" s="55" t="s">
        <v>135</v>
      </c>
      <c r="C10" s="57"/>
      <c r="D10" s="63"/>
      <c r="E10" s="63"/>
      <c r="F10" s="63">
        <v>321</v>
      </c>
      <c r="G10" s="63">
        <v>4421</v>
      </c>
      <c r="H10" s="63">
        <v>4314</v>
      </c>
      <c r="I10" s="63">
        <v>0</v>
      </c>
      <c r="J10" s="63">
        <v>613</v>
      </c>
      <c r="K10" s="58">
        <f t="shared" si="2"/>
        <v>9669</v>
      </c>
      <c r="L10" s="50">
        <f t="shared" si="3"/>
        <v>581288640</v>
      </c>
      <c r="N10" s="50">
        <v>35</v>
      </c>
      <c r="R10" s="50">
        <v>709</v>
      </c>
      <c r="T10" s="50">
        <v>0</v>
      </c>
      <c r="U10" s="58">
        <f t="shared" si="4"/>
        <v>744</v>
      </c>
      <c r="V10" s="50">
        <f t="shared" si="5"/>
        <v>54412572</v>
      </c>
      <c r="Z10" s="50">
        <v>133</v>
      </c>
      <c r="AA10" s="50">
        <v>681</v>
      </c>
      <c r="AB10" s="50">
        <v>694</v>
      </c>
      <c r="AD10" s="50">
        <v>0</v>
      </c>
      <c r="AE10" s="58">
        <f t="shared" si="6"/>
        <v>1508</v>
      </c>
      <c r="AF10" s="50">
        <f t="shared" si="7"/>
        <v>89026212</v>
      </c>
      <c r="AO10" s="50">
        <v>108</v>
      </c>
      <c r="AP10" s="50">
        <v>108</v>
      </c>
      <c r="AS10" s="58">
        <f t="shared" si="8"/>
        <v>216</v>
      </c>
      <c r="AT10" s="50">
        <f t="shared" si="9"/>
        <v>13541904</v>
      </c>
      <c r="BG10" s="58">
        <f t="shared" si="10"/>
        <v>0</v>
      </c>
      <c r="BH10" s="50">
        <f t="shared" si="11"/>
        <v>0</v>
      </c>
      <c r="BX10" s="58">
        <f t="shared" si="12"/>
        <v>0</v>
      </c>
      <c r="BY10" s="50">
        <f t="shared" si="13"/>
        <v>0</v>
      </c>
      <c r="CJ10" s="50">
        <v>44</v>
      </c>
      <c r="CK10" s="50">
        <v>520</v>
      </c>
      <c r="CL10" s="50">
        <v>503</v>
      </c>
      <c r="CN10" s="50">
        <v>43</v>
      </c>
      <c r="CO10" s="58">
        <f t="shared" si="14"/>
        <v>1110</v>
      </c>
      <c r="CP10" s="50">
        <f t="shared" si="15"/>
        <v>84445032</v>
      </c>
      <c r="CX10" s="50">
        <v>18</v>
      </c>
      <c r="CY10" s="50">
        <v>107</v>
      </c>
      <c r="CZ10" s="50">
        <v>116</v>
      </c>
      <c r="DC10" s="58">
        <f t="shared" si="16"/>
        <v>241</v>
      </c>
      <c r="DD10" s="50">
        <f t="shared" si="17"/>
        <v>20838972</v>
      </c>
      <c r="DI10" s="50">
        <v>0</v>
      </c>
      <c r="DJ10" s="50">
        <v>74</v>
      </c>
      <c r="DK10" s="50">
        <v>28</v>
      </c>
      <c r="DL10" s="50">
        <v>62</v>
      </c>
      <c r="DM10" s="50">
        <v>772</v>
      </c>
      <c r="DN10" s="50">
        <v>751</v>
      </c>
      <c r="DO10" s="50">
        <v>0</v>
      </c>
      <c r="DP10" s="50">
        <v>0</v>
      </c>
      <c r="DQ10" s="58">
        <f t="shared" si="18"/>
        <v>1687</v>
      </c>
      <c r="DR10" s="50">
        <f t="shared" si="19"/>
        <v>171066276</v>
      </c>
      <c r="DW10" s="50">
        <v>0</v>
      </c>
      <c r="DX10" s="50">
        <v>10</v>
      </c>
      <c r="DY10" s="50">
        <v>0</v>
      </c>
      <c r="DZ10" s="50">
        <v>0</v>
      </c>
      <c r="EA10" s="50">
        <v>213</v>
      </c>
      <c r="EB10" s="50">
        <v>228</v>
      </c>
      <c r="EC10" s="50">
        <v>0</v>
      </c>
      <c r="ED10" s="50">
        <v>0</v>
      </c>
      <c r="EE10" s="58">
        <f t="shared" si="20"/>
        <v>451</v>
      </c>
      <c r="EF10" s="50">
        <f t="shared" si="21"/>
        <v>61945752</v>
      </c>
      <c r="EK10" s="50">
        <v>0</v>
      </c>
      <c r="EL10" s="50">
        <v>8</v>
      </c>
      <c r="EM10" s="50">
        <v>0</v>
      </c>
      <c r="EN10" s="50">
        <v>0</v>
      </c>
      <c r="EO10" s="50">
        <v>115</v>
      </c>
      <c r="EP10" s="50">
        <v>62</v>
      </c>
      <c r="EQ10" s="50">
        <v>0</v>
      </c>
      <c r="ER10" s="50">
        <v>0</v>
      </c>
      <c r="ES10" s="58">
        <f t="shared" si="22"/>
        <v>185</v>
      </c>
      <c r="ET10" s="50">
        <f t="shared" si="23"/>
        <v>37314456</v>
      </c>
      <c r="FB10" s="50">
        <v>0</v>
      </c>
      <c r="FC10" s="50">
        <v>1</v>
      </c>
      <c r="FD10" s="50">
        <v>36</v>
      </c>
      <c r="FE10" s="50">
        <v>0</v>
      </c>
      <c r="FF10" s="50">
        <v>0</v>
      </c>
      <c r="FG10" s="50">
        <v>0</v>
      </c>
      <c r="FH10" s="50">
        <v>0</v>
      </c>
      <c r="FI10" s="50">
        <v>0</v>
      </c>
      <c r="FJ10" s="58">
        <f t="shared" si="24"/>
        <v>37</v>
      </c>
      <c r="FK10" s="50">
        <f t="shared" si="25"/>
        <v>1366440</v>
      </c>
      <c r="FL10" s="50">
        <v>0</v>
      </c>
      <c r="FM10" s="50">
        <v>0</v>
      </c>
      <c r="FN10" s="50">
        <v>24</v>
      </c>
      <c r="FO10" s="50">
        <v>0</v>
      </c>
      <c r="FP10" s="50">
        <v>0</v>
      </c>
      <c r="FQ10" s="50">
        <v>0</v>
      </c>
      <c r="FR10" s="50">
        <v>0</v>
      </c>
      <c r="FS10" s="50">
        <v>0</v>
      </c>
      <c r="FT10" s="58">
        <f t="shared" si="26"/>
        <v>24</v>
      </c>
      <c r="FU10" s="50">
        <f t="shared" si="27"/>
        <v>917280</v>
      </c>
      <c r="FV10" s="50">
        <v>0</v>
      </c>
      <c r="FW10" s="50">
        <v>0</v>
      </c>
      <c r="FX10" s="50">
        <v>0</v>
      </c>
      <c r="FY10" s="50">
        <v>0</v>
      </c>
      <c r="FZ10" s="50">
        <v>57</v>
      </c>
      <c r="GA10" s="50">
        <v>137</v>
      </c>
      <c r="GB10" s="50">
        <v>6</v>
      </c>
      <c r="GC10" s="50">
        <v>0</v>
      </c>
      <c r="GD10" s="58">
        <f t="shared" si="28"/>
        <v>200</v>
      </c>
      <c r="GE10" s="50">
        <f t="shared" si="29"/>
        <v>49332456</v>
      </c>
      <c r="GF10" s="50">
        <v>0</v>
      </c>
      <c r="GG10" s="50">
        <v>0</v>
      </c>
      <c r="GH10" s="50">
        <v>0</v>
      </c>
      <c r="GI10" s="50">
        <v>0</v>
      </c>
      <c r="GJ10" s="50">
        <v>16</v>
      </c>
      <c r="GK10" s="50">
        <v>14</v>
      </c>
      <c r="GL10" s="50">
        <v>0</v>
      </c>
      <c r="GM10" s="50">
        <v>0</v>
      </c>
      <c r="GN10" s="58">
        <f t="shared" si="30"/>
        <v>30</v>
      </c>
      <c r="GO10" s="50">
        <f t="shared" si="31"/>
        <v>327384</v>
      </c>
      <c r="GP10" s="60">
        <f t="shared" si="32"/>
        <v>0</v>
      </c>
      <c r="GQ10" s="60">
        <f t="shared" si="33"/>
        <v>128</v>
      </c>
      <c r="GR10" s="60">
        <f t="shared" si="34"/>
        <v>88</v>
      </c>
      <c r="GS10" s="60">
        <f t="shared" si="35"/>
        <v>578</v>
      </c>
      <c r="GT10" s="60">
        <f t="shared" si="36"/>
        <v>7010</v>
      </c>
      <c r="GU10" s="60">
        <f t="shared" si="37"/>
        <v>7636</v>
      </c>
      <c r="GV10" s="60">
        <f t="shared" si="38"/>
        <v>6</v>
      </c>
      <c r="GW10" s="60">
        <f t="shared" si="39"/>
        <v>656</v>
      </c>
      <c r="GX10" s="60">
        <f t="shared" si="40"/>
        <v>16102</v>
      </c>
      <c r="GY10" s="60">
        <f t="shared" si="39"/>
        <v>1165823376</v>
      </c>
      <c r="GZ10" s="50">
        <f>ОВЗ!D12</f>
        <v>0</v>
      </c>
      <c r="HA10" s="50">
        <f>ОВЗ!E12</f>
        <v>352</v>
      </c>
      <c r="HB10" s="50">
        <f>ОВЗ!F12</f>
        <v>1</v>
      </c>
      <c r="HC10" s="50">
        <f>ОВЗ!G12</f>
        <v>0</v>
      </c>
      <c r="HD10" s="50">
        <f>ОВЗ!H12</f>
        <v>197</v>
      </c>
      <c r="HE10" s="50">
        <f>ОВЗ!I12</f>
        <v>0</v>
      </c>
      <c r="HF10" s="50">
        <f>ОВЗ!J12</f>
        <v>0</v>
      </c>
      <c r="HG10" s="50">
        <f>ОВЗ!K12</f>
        <v>0</v>
      </c>
      <c r="HH10" s="50">
        <f t="shared" si="41"/>
        <v>550</v>
      </c>
      <c r="HI10" s="50">
        <f>ОВЗ!L12</f>
        <v>47205588</v>
      </c>
      <c r="HJ10" s="60">
        <f t="shared" si="42"/>
        <v>0</v>
      </c>
      <c r="HK10" s="60">
        <f t="shared" si="43"/>
        <v>480</v>
      </c>
      <c r="HL10" s="60">
        <f t="shared" si="44"/>
        <v>89</v>
      </c>
      <c r="HM10" s="60">
        <f t="shared" si="45"/>
        <v>578</v>
      </c>
      <c r="HN10" s="60">
        <f t="shared" si="46"/>
        <v>7207</v>
      </c>
      <c r="HO10" s="60">
        <f t="shared" si="47"/>
        <v>7636</v>
      </c>
      <c r="HP10" s="60">
        <f t="shared" si="48"/>
        <v>6</v>
      </c>
      <c r="HQ10" s="60">
        <f t="shared" si="49"/>
        <v>656</v>
      </c>
      <c r="HR10" s="60">
        <f t="shared" si="50"/>
        <v>16652</v>
      </c>
      <c r="HS10" s="60">
        <f t="shared" si="51"/>
        <v>1213028964</v>
      </c>
      <c r="HT10" s="60">
        <f>'Классное руководство'!D10*1000</f>
        <v>20538300.000000004</v>
      </c>
      <c r="HU10" s="61">
        <f t="shared" si="52"/>
        <v>1233567264</v>
      </c>
      <c r="HV10" s="61">
        <f t="shared" si="53"/>
        <v>1233567300</v>
      </c>
      <c r="HW10" s="61">
        <f t="shared" si="54"/>
        <v>1169159100</v>
      </c>
      <c r="HX10" s="61">
        <f t="shared" si="55"/>
        <v>64408200</v>
      </c>
      <c r="HY10" s="61">
        <v>1154091300</v>
      </c>
      <c r="HZ10" s="62" t="e">
        <f>#N/A</f>
        <v>#N/A</v>
      </c>
      <c r="IA10" s="26"/>
      <c r="IB10" s="26"/>
      <c r="IC10" s="26"/>
      <c r="ID10" s="26"/>
      <c r="IE10" s="26"/>
      <c r="IF10" s="26"/>
      <c r="IG10" s="26"/>
    </row>
    <row r="11" spans="1:241" s="50" customFormat="1" x14ac:dyDescent="0.25">
      <c r="A11" s="55">
        <v>6</v>
      </c>
      <c r="B11" s="55" t="s">
        <v>136</v>
      </c>
      <c r="C11" s="57"/>
      <c r="D11" s="57">
        <v>254</v>
      </c>
      <c r="E11" s="57">
        <v>85</v>
      </c>
      <c r="F11" s="57">
        <v>177</v>
      </c>
      <c r="G11" s="57">
        <v>4410</v>
      </c>
      <c r="H11" s="57">
        <v>3412</v>
      </c>
      <c r="I11" s="57">
        <v>57</v>
      </c>
      <c r="J11" s="57">
        <v>275</v>
      </c>
      <c r="K11" s="58">
        <f t="shared" si="2"/>
        <v>8670</v>
      </c>
      <c r="L11" s="50">
        <f t="shared" si="3"/>
        <v>502620552</v>
      </c>
      <c r="N11" s="50">
        <v>155</v>
      </c>
      <c r="O11" s="50">
        <v>255</v>
      </c>
      <c r="R11" s="50">
        <v>1313</v>
      </c>
      <c r="S11" s="50">
        <v>50</v>
      </c>
      <c r="T11" s="50">
        <v>0</v>
      </c>
      <c r="U11" s="58">
        <f t="shared" si="4"/>
        <v>1773</v>
      </c>
      <c r="V11" s="50">
        <f t="shared" si="5"/>
        <v>130446744</v>
      </c>
      <c r="Y11" s="50">
        <v>11</v>
      </c>
      <c r="Z11" s="50">
        <v>14</v>
      </c>
      <c r="AA11" s="50">
        <v>891</v>
      </c>
      <c r="AB11" s="50">
        <v>795</v>
      </c>
      <c r="AC11" s="50">
        <v>13</v>
      </c>
      <c r="AD11" s="50">
        <v>58</v>
      </c>
      <c r="AE11" s="58">
        <f t="shared" si="6"/>
        <v>1782</v>
      </c>
      <c r="AF11" s="50">
        <f t="shared" si="7"/>
        <v>104484828</v>
      </c>
      <c r="AL11" s="50">
        <v>32</v>
      </c>
      <c r="AM11" s="50">
        <v>8</v>
      </c>
      <c r="AO11" s="50">
        <v>120</v>
      </c>
      <c r="AP11" s="50">
        <v>105</v>
      </c>
      <c r="AS11" s="58">
        <f t="shared" si="8"/>
        <v>265</v>
      </c>
      <c r="AT11" s="50">
        <f t="shared" si="9"/>
        <v>16351956</v>
      </c>
      <c r="AZ11" s="50">
        <v>14</v>
      </c>
      <c r="BC11" s="50">
        <v>29</v>
      </c>
      <c r="BD11" s="50">
        <v>14</v>
      </c>
      <c r="BG11" s="58">
        <f t="shared" si="10"/>
        <v>57</v>
      </c>
      <c r="BH11" s="50">
        <f t="shared" si="11"/>
        <v>5031216</v>
      </c>
      <c r="BX11" s="58">
        <f t="shared" si="12"/>
        <v>0</v>
      </c>
      <c r="BY11" s="50">
        <f t="shared" si="13"/>
        <v>0</v>
      </c>
      <c r="CH11" s="50">
        <v>40</v>
      </c>
      <c r="CI11" s="50">
        <v>100</v>
      </c>
      <c r="CK11" s="50">
        <v>1774</v>
      </c>
      <c r="CL11" s="50">
        <v>1727</v>
      </c>
      <c r="CM11" s="50">
        <v>96</v>
      </c>
      <c r="CN11" s="50">
        <v>34</v>
      </c>
      <c r="CO11" s="58">
        <f t="shared" si="14"/>
        <v>3771</v>
      </c>
      <c r="CP11" s="50">
        <f t="shared" si="15"/>
        <v>284283516</v>
      </c>
      <c r="CY11" s="50">
        <v>96</v>
      </c>
      <c r="CZ11" s="50">
        <v>113</v>
      </c>
      <c r="DA11" s="50">
        <v>9</v>
      </c>
      <c r="DC11" s="58">
        <f t="shared" si="16"/>
        <v>218</v>
      </c>
      <c r="DD11" s="50">
        <f t="shared" si="17"/>
        <v>19038984</v>
      </c>
      <c r="DI11" s="50">
        <v>0</v>
      </c>
      <c r="DJ11" s="50">
        <v>101</v>
      </c>
      <c r="DK11" s="50">
        <v>9</v>
      </c>
      <c r="DL11" s="50">
        <v>0</v>
      </c>
      <c r="DM11" s="50">
        <v>609</v>
      </c>
      <c r="DN11" s="50">
        <v>529</v>
      </c>
      <c r="DO11" s="50">
        <v>9</v>
      </c>
      <c r="DP11" s="50">
        <v>0</v>
      </c>
      <c r="DQ11" s="58">
        <f t="shared" si="18"/>
        <v>1257</v>
      </c>
      <c r="DR11" s="50">
        <f t="shared" si="19"/>
        <v>125188560</v>
      </c>
      <c r="DW11" s="50">
        <v>0</v>
      </c>
      <c r="DX11" s="50">
        <v>0</v>
      </c>
      <c r="DY11" s="50">
        <v>0</v>
      </c>
      <c r="DZ11" s="50">
        <v>0</v>
      </c>
      <c r="EA11" s="50">
        <v>62</v>
      </c>
      <c r="EB11" s="50">
        <v>0</v>
      </c>
      <c r="EC11" s="50">
        <v>0</v>
      </c>
      <c r="ED11" s="50">
        <v>0</v>
      </c>
      <c r="EE11" s="58">
        <f t="shared" si="20"/>
        <v>62</v>
      </c>
      <c r="EF11" s="50">
        <f t="shared" si="21"/>
        <v>6953424</v>
      </c>
      <c r="EK11" s="50">
        <v>0</v>
      </c>
      <c r="EL11" s="50">
        <v>5</v>
      </c>
      <c r="EM11" s="50">
        <v>0</v>
      </c>
      <c r="EN11" s="50">
        <v>0</v>
      </c>
      <c r="EO11" s="50">
        <v>106</v>
      </c>
      <c r="EP11" s="50">
        <v>23</v>
      </c>
      <c r="EQ11" s="50">
        <v>0</v>
      </c>
      <c r="ER11" s="50">
        <v>0</v>
      </c>
      <c r="ES11" s="58">
        <f t="shared" si="22"/>
        <v>134</v>
      </c>
      <c r="ET11" s="50">
        <f t="shared" si="23"/>
        <v>25328400</v>
      </c>
      <c r="FB11" s="50">
        <v>0</v>
      </c>
      <c r="FC11" s="50">
        <v>0</v>
      </c>
      <c r="FD11" s="50">
        <v>24</v>
      </c>
      <c r="FE11" s="50">
        <v>0</v>
      </c>
      <c r="FF11" s="50">
        <v>0</v>
      </c>
      <c r="FG11" s="50">
        <v>0</v>
      </c>
      <c r="FH11" s="50">
        <v>0</v>
      </c>
      <c r="FI11" s="50">
        <v>0</v>
      </c>
      <c r="FJ11" s="58">
        <f t="shared" si="24"/>
        <v>24</v>
      </c>
      <c r="FK11" s="50">
        <f t="shared" si="25"/>
        <v>886752</v>
      </c>
      <c r="FL11" s="50">
        <v>0</v>
      </c>
      <c r="FM11" s="50">
        <v>0</v>
      </c>
      <c r="FN11" s="50">
        <v>0</v>
      </c>
      <c r="FO11" s="50">
        <v>0</v>
      </c>
      <c r="FP11" s="50">
        <v>0</v>
      </c>
      <c r="FQ11" s="50">
        <v>0</v>
      </c>
      <c r="FR11" s="50">
        <v>0</v>
      </c>
      <c r="FS11" s="50">
        <v>0</v>
      </c>
      <c r="FT11" s="58">
        <f t="shared" si="26"/>
        <v>0</v>
      </c>
      <c r="FU11" s="50">
        <f t="shared" si="27"/>
        <v>0</v>
      </c>
      <c r="FV11" s="50">
        <v>43</v>
      </c>
      <c r="FW11" s="50">
        <v>88</v>
      </c>
      <c r="FX11" s="50">
        <v>1</v>
      </c>
      <c r="FY11" s="50">
        <v>0</v>
      </c>
      <c r="FZ11" s="50">
        <v>0</v>
      </c>
      <c r="GA11" s="50">
        <v>0</v>
      </c>
      <c r="GB11" s="50">
        <v>0</v>
      </c>
      <c r="GC11" s="50">
        <v>0</v>
      </c>
      <c r="GD11" s="58">
        <f t="shared" si="28"/>
        <v>132</v>
      </c>
      <c r="GE11" s="50">
        <f t="shared" si="29"/>
        <v>32074560</v>
      </c>
      <c r="GF11" s="50">
        <v>22</v>
      </c>
      <c r="GG11" s="50">
        <v>26</v>
      </c>
      <c r="GH11" s="50">
        <v>4</v>
      </c>
      <c r="GI11" s="50">
        <v>0</v>
      </c>
      <c r="GJ11" s="50">
        <v>0</v>
      </c>
      <c r="GK11" s="50">
        <v>0</v>
      </c>
      <c r="GL11" s="50">
        <v>0</v>
      </c>
      <c r="GM11" s="50">
        <v>0</v>
      </c>
      <c r="GN11" s="58">
        <f t="shared" si="30"/>
        <v>52</v>
      </c>
      <c r="GO11" s="50">
        <f t="shared" si="31"/>
        <v>578616</v>
      </c>
      <c r="GP11" s="60">
        <f t="shared" si="32"/>
        <v>65</v>
      </c>
      <c r="GQ11" s="60">
        <f t="shared" si="33"/>
        <v>715</v>
      </c>
      <c r="GR11" s="60">
        <f t="shared" si="34"/>
        <v>497</v>
      </c>
      <c r="GS11" s="60">
        <f t="shared" si="35"/>
        <v>191</v>
      </c>
      <c r="GT11" s="60">
        <f t="shared" si="36"/>
        <v>8097</v>
      </c>
      <c r="GU11" s="60">
        <f t="shared" si="37"/>
        <v>8031</v>
      </c>
      <c r="GV11" s="60">
        <f t="shared" si="38"/>
        <v>234</v>
      </c>
      <c r="GW11" s="60">
        <f t="shared" si="39"/>
        <v>367</v>
      </c>
      <c r="GX11" s="60">
        <f t="shared" si="40"/>
        <v>18197</v>
      </c>
      <c r="GY11" s="60">
        <f t="shared" si="39"/>
        <v>1253268108</v>
      </c>
      <c r="GZ11" s="50">
        <f>ОВЗ!D13</f>
        <v>234</v>
      </c>
      <c r="HA11" s="50">
        <f>ОВЗ!E13</f>
        <v>545</v>
      </c>
      <c r="HB11" s="50">
        <f>ОВЗ!F13</f>
        <v>0</v>
      </c>
      <c r="HC11" s="50">
        <f>ОВЗ!G13</f>
        <v>0</v>
      </c>
      <c r="HD11" s="50">
        <f>ОВЗ!H13</f>
        <v>95</v>
      </c>
      <c r="HE11" s="50">
        <f>ОВЗ!I13</f>
        <v>0</v>
      </c>
      <c r="HF11" s="50">
        <f>ОВЗ!J13</f>
        <v>0</v>
      </c>
      <c r="HG11" s="50">
        <f>ОВЗ!K13</f>
        <v>0</v>
      </c>
      <c r="HH11" s="50">
        <f t="shared" si="41"/>
        <v>874</v>
      </c>
      <c r="HI11" s="50">
        <f>ОВЗ!L13</f>
        <v>60430776</v>
      </c>
      <c r="HJ11" s="60">
        <f t="shared" si="42"/>
        <v>299</v>
      </c>
      <c r="HK11" s="60">
        <f t="shared" si="43"/>
        <v>1260</v>
      </c>
      <c r="HL11" s="60">
        <f t="shared" si="44"/>
        <v>497</v>
      </c>
      <c r="HM11" s="60">
        <f t="shared" si="45"/>
        <v>191</v>
      </c>
      <c r="HN11" s="60">
        <f t="shared" si="46"/>
        <v>8192</v>
      </c>
      <c r="HO11" s="60">
        <f t="shared" si="47"/>
        <v>8031</v>
      </c>
      <c r="HP11" s="60">
        <f t="shared" si="48"/>
        <v>234</v>
      </c>
      <c r="HQ11" s="60">
        <f t="shared" si="49"/>
        <v>367</v>
      </c>
      <c r="HR11" s="60">
        <f t="shared" si="50"/>
        <v>19071</v>
      </c>
      <c r="HS11" s="60">
        <f t="shared" si="51"/>
        <v>1313698884</v>
      </c>
      <c r="HT11" s="60">
        <f>'Классное руководство'!D11*1000</f>
        <v>24290900</v>
      </c>
      <c r="HU11" s="61">
        <f t="shared" si="52"/>
        <v>1337989784</v>
      </c>
      <c r="HV11" s="61">
        <f t="shared" si="53"/>
        <v>1337989800</v>
      </c>
      <c r="HW11" s="61">
        <f t="shared" si="54"/>
        <v>1268129400</v>
      </c>
      <c r="HX11" s="61">
        <f t="shared" si="55"/>
        <v>69860400</v>
      </c>
      <c r="HY11" s="61">
        <v>1245392100</v>
      </c>
      <c r="HZ11" s="62" t="e">
        <f>#N/A</f>
        <v>#N/A</v>
      </c>
      <c r="IA11" s="26"/>
      <c r="IB11" s="26"/>
      <c r="IC11" s="26"/>
      <c r="ID11" s="26"/>
      <c r="IE11" s="26"/>
      <c r="IF11" s="26"/>
      <c r="IG11" s="26"/>
    </row>
    <row r="12" spans="1:241" s="50" customFormat="1" x14ac:dyDescent="0.25">
      <c r="A12" s="55">
        <v>7</v>
      </c>
      <c r="B12" s="56" t="s">
        <v>137</v>
      </c>
      <c r="C12" s="57"/>
      <c r="D12" s="63"/>
      <c r="E12" s="63"/>
      <c r="F12" s="63"/>
      <c r="G12" s="63">
        <v>1723</v>
      </c>
      <c r="H12" s="63">
        <v>2062</v>
      </c>
      <c r="I12" s="63">
        <v>0</v>
      </c>
      <c r="J12" s="63">
        <v>310</v>
      </c>
      <c r="K12" s="58">
        <f t="shared" si="2"/>
        <v>4095</v>
      </c>
      <c r="L12" s="50">
        <f t="shared" si="3"/>
        <v>250297716</v>
      </c>
      <c r="Q12" s="50">
        <v>685</v>
      </c>
      <c r="R12" s="50">
        <v>719</v>
      </c>
      <c r="T12" s="50">
        <v>179</v>
      </c>
      <c r="U12" s="58">
        <f t="shared" si="4"/>
        <v>1583</v>
      </c>
      <c r="V12" s="50">
        <f t="shared" si="5"/>
        <v>105243372</v>
      </c>
      <c r="AE12" s="58">
        <f t="shared" si="6"/>
        <v>0</v>
      </c>
      <c r="AF12" s="50">
        <f t="shared" si="7"/>
        <v>0</v>
      </c>
      <c r="AS12" s="58">
        <f t="shared" si="8"/>
        <v>0</v>
      </c>
      <c r="AT12" s="50">
        <f t="shared" si="9"/>
        <v>0</v>
      </c>
      <c r="BG12" s="58">
        <f t="shared" si="10"/>
        <v>0</v>
      </c>
      <c r="BH12" s="50">
        <f t="shared" si="11"/>
        <v>0</v>
      </c>
      <c r="BX12" s="58">
        <f t="shared" si="12"/>
        <v>0</v>
      </c>
      <c r="BY12" s="50">
        <f t="shared" si="13"/>
        <v>0</v>
      </c>
      <c r="CI12" s="50">
        <v>10</v>
      </c>
      <c r="CK12" s="50">
        <v>150</v>
      </c>
      <c r="CL12" s="50">
        <v>149</v>
      </c>
      <c r="CN12" s="50">
        <v>9</v>
      </c>
      <c r="CO12" s="58">
        <f t="shared" si="14"/>
        <v>318</v>
      </c>
      <c r="CP12" s="50">
        <f t="shared" si="15"/>
        <v>24022440</v>
      </c>
      <c r="CY12" s="50">
        <v>109</v>
      </c>
      <c r="CZ12" s="50">
        <v>98</v>
      </c>
      <c r="DA12" s="50">
        <v>9</v>
      </c>
      <c r="DB12" s="50">
        <v>7</v>
      </c>
      <c r="DC12" s="58">
        <f t="shared" si="16"/>
        <v>223</v>
      </c>
      <c r="DD12" s="50">
        <f t="shared" si="17"/>
        <v>19345068</v>
      </c>
      <c r="DI12" s="50">
        <v>0</v>
      </c>
      <c r="DJ12" s="50">
        <v>0</v>
      </c>
      <c r="DK12" s="50">
        <v>0</v>
      </c>
      <c r="DL12" s="50">
        <v>0</v>
      </c>
      <c r="DM12" s="50">
        <v>260</v>
      </c>
      <c r="DN12" s="50">
        <v>289</v>
      </c>
      <c r="DO12" s="50">
        <v>5</v>
      </c>
      <c r="DP12" s="50">
        <v>16</v>
      </c>
      <c r="DQ12" s="58">
        <f t="shared" si="18"/>
        <v>570</v>
      </c>
      <c r="DR12" s="50">
        <f t="shared" si="19"/>
        <v>59166132</v>
      </c>
      <c r="DW12" s="50">
        <v>0</v>
      </c>
      <c r="DX12" s="50">
        <v>0</v>
      </c>
      <c r="DY12" s="50">
        <v>0</v>
      </c>
      <c r="DZ12" s="50">
        <v>0</v>
      </c>
      <c r="EA12" s="50">
        <v>35</v>
      </c>
      <c r="EB12" s="50">
        <v>53</v>
      </c>
      <c r="EC12" s="50">
        <v>0</v>
      </c>
      <c r="ED12" s="50">
        <v>0</v>
      </c>
      <c r="EE12" s="58">
        <f t="shared" si="20"/>
        <v>88</v>
      </c>
      <c r="EF12" s="50">
        <f t="shared" si="21"/>
        <v>12480156</v>
      </c>
      <c r="EK12" s="50">
        <v>0</v>
      </c>
      <c r="EL12" s="50">
        <v>0</v>
      </c>
      <c r="EM12" s="50">
        <v>0</v>
      </c>
      <c r="EN12" s="50">
        <v>0</v>
      </c>
      <c r="EO12" s="50">
        <v>0</v>
      </c>
      <c r="EP12" s="50">
        <v>0</v>
      </c>
      <c r="EQ12" s="50">
        <v>0</v>
      </c>
      <c r="ER12" s="50">
        <v>0</v>
      </c>
      <c r="ES12" s="58">
        <f t="shared" si="22"/>
        <v>0</v>
      </c>
      <c r="ET12" s="50">
        <f t="shared" si="23"/>
        <v>0</v>
      </c>
      <c r="FB12" s="50">
        <v>0</v>
      </c>
      <c r="FC12" s="50">
        <v>0</v>
      </c>
      <c r="FD12" s="50">
        <v>28</v>
      </c>
      <c r="FE12" s="50">
        <v>0</v>
      </c>
      <c r="FF12" s="50">
        <v>0</v>
      </c>
      <c r="FG12" s="50">
        <v>0</v>
      </c>
      <c r="FH12" s="50">
        <v>0</v>
      </c>
      <c r="FI12" s="50">
        <v>0</v>
      </c>
      <c r="FJ12" s="58">
        <f t="shared" si="24"/>
        <v>28</v>
      </c>
      <c r="FK12" s="50">
        <f t="shared" si="25"/>
        <v>1034544</v>
      </c>
      <c r="FL12" s="50">
        <v>0</v>
      </c>
      <c r="FM12" s="50">
        <v>0</v>
      </c>
      <c r="FN12" s="50">
        <v>0</v>
      </c>
      <c r="FO12" s="50">
        <v>0</v>
      </c>
      <c r="FP12" s="50">
        <v>0</v>
      </c>
      <c r="FQ12" s="50">
        <v>0</v>
      </c>
      <c r="FR12" s="50">
        <v>0</v>
      </c>
      <c r="FS12" s="50">
        <v>0</v>
      </c>
      <c r="FT12" s="58">
        <f t="shared" si="26"/>
        <v>0</v>
      </c>
      <c r="FU12" s="50">
        <f t="shared" si="27"/>
        <v>0</v>
      </c>
      <c r="FV12" s="50">
        <v>0</v>
      </c>
      <c r="FW12" s="50">
        <v>0</v>
      </c>
      <c r="FX12" s="50">
        <v>0</v>
      </c>
      <c r="FY12" s="50">
        <v>0</v>
      </c>
      <c r="FZ12" s="50">
        <v>9</v>
      </c>
      <c r="GA12" s="50">
        <v>31</v>
      </c>
      <c r="GB12" s="50">
        <v>5</v>
      </c>
      <c r="GC12" s="50">
        <v>0</v>
      </c>
      <c r="GD12" s="58">
        <f t="shared" si="28"/>
        <v>45</v>
      </c>
      <c r="GE12" s="50">
        <f t="shared" si="29"/>
        <v>11423724</v>
      </c>
      <c r="GF12" s="50">
        <v>0</v>
      </c>
      <c r="GG12" s="50">
        <v>0</v>
      </c>
      <c r="GH12" s="50">
        <v>0</v>
      </c>
      <c r="GI12" s="50">
        <v>0</v>
      </c>
      <c r="GJ12" s="50">
        <v>2</v>
      </c>
      <c r="GK12" s="50">
        <v>3</v>
      </c>
      <c r="GL12" s="50">
        <v>0</v>
      </c>
      <c r="GM12" s="50">
        <v>0</v>
      </c>
      <c r="GN12" s="58">
        <f t="shared" si="30"/>
        <v>5</v>
      </c>
      <c r="GO12" s="50">
        <f t="shared" si="31"/>
        <v>58908</v>
      </c>
      <c r="GP12" s="60">
        <f t="shared" si="32"/>
        <v>0</v>
      </c>
      <c r="GQ12" s="60">
        <f t="shared" si="33"/>
        <v>0</v>
      </c>
      <c r="GR12" s="60">
        <f t="shared" si="34"/>
        <v>38</v>
      </c>
      <c r="GS12" s="60">
        <f t="shared" si="35"/>
        <v>0</v>
      </c>
      <c r="GT12" s="60">
        <f t="shared" si="36"/>
        <v>2973</v>
      </c>
      <c r="GU12" s="60">
        <f t="shared" si="37"/>
        <v>3404</v>
      </c>
      <c r="GV12" s="60">
        <f t="shared" si="38"/>
        <v>19</v>
      </c>
      <c r="GW12" s="60">
        <f t="shared" si="39"/>
        <v>521</v>
      </c>
      <c r="GX12" s="60">
        <f t="shared" si="40"/>
        <v>6955</v>
      </c>
      <c r="GY12" s="60">
        <f t="shared" si="39"/>
        <v>483072060</v>
      </c>
      <c r="GZ12" s="50">
        <f>ОВЗ!D14</f>
        <v>9</v>
      </c>
      <c r="HA12" s="50">
        <f>ОВЗ!E14</f>
        <v>97</v>
      </c>
      <c r="HB12" s="50">
        <f>ОВЗ!F14</f>
        <v>0</v>
      </c>
      <c r="HC12" s="50">
        <f>ОВЗ!G14</f>
        <v>0</v>
      </c>
      <c r="HD12" s="50">
        <f>ОВЗ!H14</f>
        <v>139</v>
      </c>
      <c r="HE12" s="50">
        <f>ОВЗ!I14</f>
        <v>67</v>
      </c>
      <c r="HF12" s="50">
        <f>ОВЗ!J14</f>
        <v>2</v>
      </c>
      <c r="HG12" s="50">
        <f>ОВЗ!K14</f>
        <v>0</v>
      </c>
      <c r="HH12" s="50">
        <f t="shared" si="41"/>
        <v>314</v>
      </c>
      <c r="HI12" s="50">
        <f>ОВЗ!L14</f>
        <v>33362988</v>
      </c>
      <c r="HJ12" s="60">
        <f t="shared" si="42"/>
        <v>9</v>
      </c>
      <c r="HK12" s="60">
        <f t="shared" si="43"/>
        <v>97</v>
      </c>
      <c r="HL12" s="60">
        <f t="shared" si="44"/>
        <v>38</v>
      </c>
      <c r="HM12" s="60">
        <f t="shared" si="45"/>
        <v>0</v>
      </c>
      <c r="HN12" s="60">
        <f t="shared" si="46"/>
        <v>3112</v>
      </c>
      <c r="HO12" s="60">
        <f t="shared" si="47"/>
        <v>3471</v>
      </c>
      <c r="HP12" s="60">
        <f t="shared" si="48"/>
        <v>21</v>
      </c>
      <c r="HQ12" s="60">
        <f t="shared" si="49"/>
        <v>521</v>
      </c>
      <c r="HR12" s="60">
        <f t="shared" si="50"/>
        <v>7269</v>
      </c>
      <c r="HS12" s="60">
        <f t="shared" si="51"/>
        <v>516435048</v>
      </c>
      <c r="HT12" s="60">
        <f>'Классное руководство'!D12*1000</f>
        <v>9362900</v>
      </c>
      <c r="HU12" s="61">
        <f t="shared" si="52"/>
        <v>525797948</v>
      </c>
      <c r="HV12" s="61">
        <f t="shared" si="53"/>
        <v>525797900</v>
      </c>
      <c r="HW12" s="61">
        <f t="shared" si="54"/>
        <v>498344400</v>
      </c>
      <c r="HX12" s="61">
        <f t="shared" si="55"/>
        <v>27453500</v>
      </c>
      <c r="HY12" s="61">
        <v>496893300</v>
      </c>
      <c r="HZ12" s="62" t="e">
        <f>#N/A</f>
        <v>#N/A</v>
      </c>
      <c r="IA12" s="26"/>
      <c r="IB12" s="26"/>
      <c r="IC12" s="26"/>
      <c r="ID12" s="26"/>
      <c r="IE12" s="26"/>
      <c r="IF12" s="26"/>
      <c r="IG12" s="26"/>
    </row>
    <row r="13" spans="1:241" s="50" customFormat="1" x14ac:dyDescent="0.25">
      <c r="A13" s="55">
        <v>8</v>
      </c>
      <c r="B13" s="56" t="s">
        <v>138</v>
      </c>
      <c r="C13" s="57"/>
      <c r="D13" s="63"/>
      <c r="E13" s="63">
        <v>24</v>
      </c>
      <c r="F13" s="63">
        <v>107</v>
      </c>
      <c r="G13" s="63">
        <v>2455</v>
      </c>
      <c r="H13" s="63">
        <v>2456</v>
      </c>
      <c r="I13" s="63">
        <v>0</v>
      </c>
      <c r="J13" s="63">
        <v>285</v>
      </c>
      <c r="K13" s="58">
        <f t="shared" si="2"/>
        <v>5327</v>
      </c>
      <c r="L13" s="50">
        <f t="shared" si="3"/>
        <v>318632304</v>
      </c>
      <c r="R13" s="50">
        <v>262</v>
      </c>
      <c r="T13" s="50">
        <v>147</v>
      </c>
      <c r="U13" s="58">
        <f t="shared" si="4"/>
        <v>409</v>
      </c>
      <c r="V13" s="50">
        <f t="shared" si="5"/>
        <v>33766956</v>
      </c>
      <c r="AA13" s="50">
        <v>117</v>
      </c>
      <c r="AB13" s="50">
        <v>198</v>
      </c>
      <c r="AC13" s="50">
        <v>28</v>
      </c>
      <c r="AD13" s="50">
        <v>0</v>
      </c>
      <c r="AE13" s="58">
        <f t="shared" si="6"/>
        <v>343</v>
      </c>
      <c r="AF13" s="50">
        <f t="shared" si="7"/>
        <v>21452532</v>
      </c>
      <c r="AS13" s="58">
        <f t="shared" si="8"/>
        <v>0</v>
      </c>
      <c r="AT13" s="50">
        <f t="shared" si="9"/>
        <v>0</v>
      </c>
      <c r="BG13" s="58">
        <f t="shared" si="10"/>
        <v>0</v>
      </c>
      <c r="BH13" s="50">
        <f t="shared" si="11"/>
        <v>0</v>
      </c>
      <c r="BX13" s="58">
        <f t="shared" si="12"/>
        <v>0</v>
      </c>
      <c r="BY13" s="50">
        <f t="shared" si="13"/>
        <v>0</v>
      </c>
      <c r="CO13" s="58">
        <f t="shared" si="14"/>
        <v>0</v>
      </c>
      <c r="CP13" s="50">
        <f t="shared" si="15"/>
        <v>0</v>
      </c>
      <c r="CX13" s="50">
        <v>18</v>
      </c>
      <c r="CY13" s="50">
        <v>112</v>
      </c>
      <c r="CZ13" s="50">
        <v>120</v>
      </c>
      <c r="DC13" s="58">
        <f t="shared" si="16"/>
        <v>250</v>
      </c>
      <c r="DD13" s="50">
        <f t="shared" si="17"/>
        <v>21585072</v>
      </c>
      <c r="DI13" s="50">
        <v>0</v>
      </c>
      <c r="DJ13" s="50">
        <v>0</v>
      </c>
      <c r="DK13" s="50">
        <v>0</v>
      </c>
      <c r="DL13" s="50">
        <v>0</v>
      </c>
      <c r="DM13" s="50">
        <v>0</v>
      </c>
      <c r="DN13" s="50">
        <v>0</v>
      </c>
      <c r="DO13" s="50">
        <v>0</v>
      </c>
      <c r="DP13" s="50">
        <v>0</v>
      </c>
      <c r="DQ13" s="58">
        <f t="shared" si="18"/>
        <v>0</v>
      </c>
      <c r="DR13" s="50">
        <f t="shared" si="19"/>
        <v>0</v>
      </c>
      <c r="DW13" s="50">
        <v>0</v>
      </c>
      <c r="DX13" s="50">
        <v>0</v>
      </c>
      <c r="DY13" s="50">
        <v>0</v>
      </c>
      <c r="DZ13" s="50">
        <v>17</v>
      </c>
      <c r="EA13" s="50">
        <v>97</v>
      </c>
      <c r="EB13" s="50">
        <v>117</v>
      </c>
      <c r="EC13" s="50">
        <v>0</v>
      </c>
      <c r="ED13" s="50">
        <v>0</v>
      </c>
      <c r="EE13" s="58">
        <f t="shared" si="20"/>
        <v>231</v>
      </c>
      <c r="EF13" s="50">
        <f t="shared" si="21"/>
        <v>32568132</v>
      </c>
      <c r="EK13" s="50">
        <v>0</v>
      </c>
      <c r="EL13" s="50">
        <v>0</v>
      </c>
      <c r="EM13" s="50">
        <v>0</v>
      </c>
      <c r="EN13" s="50">
        <v>0</v>
      </c>
      <c r="EO13" s="50">
        <v>0</v>
      </c>
      <c r="EP13" s="50">
        <v>0</v>
      </c>
      <c r="EQ13" s="50">
        <v>0</v>
      </c>
      <c r="ER13" s="50">
        <v>0</v>
      </c>
      <c r="ES13" s="58">
        <f t="shared" si="22"/>
        <v>0</v>
      </c>
      <c r="ET13" s="50">
        <f t="shared" si="23"/>
        <v>0</v>
      </c>
      <c r="FB13" s="50">
        <v>0</v>
      </c>
      <c r="FC13" s="50">
        <v>0</v>
      </c>
      <c r="FD13" s="50">
        <v>0</v>
      </c>
      <c r="FE13" s="50">
        <v>25</v>
      </c>
      <c r="FF13" s="50">
        <v>0</v>
      </c>
      <c r="FG13" s="50">
        <v>0</v>
      </c>
      <c r="FH13" s="50">
        <v>0</v>
      </c>
      <c r="FI13" s="50">
        <v>0</v>
      </c>
      <c r="FJ13" s="58">
        <f t="shared" si="24"/>
        <v>25</v>
      </c>
      <c r="FK13" s="50">
        <f t="shared" si="25"/>
        <v>0</v>
      </c>
      <c r="FL13" s="50">
        <v>0</v>
      </c>
      <c r="FM13" s="50">
        <v>0</v>
      </c>
      <c r="FN13" s="50">
        <v>0</v>
      </c>
      <c r="FO13" s="50">
        <v>0</v>
      </c>
      <c r="FP13" s="50">
        <v>0</v>
      </c>
      <c r="FQ13" s="50">
        <v>0</v>
      </c>
      <c r="FR13" s="50">
        <v>0</v>
      </c>
      <c r="FS13" s="50">
        <v>0</v>
      </c>
      <c r="FT13" s="58">
        <f t="shared" si="26"/>
        <v>0</v>
      </c>
      <c r="FU13" s="50">
        <f t="shared" si="27"/>
        <v>0</v>
      </c>
      <c r="FV13" s="50">
        <v>0</v>
      </c>
      <c r="FW13" s="50">
        <v>1</v>
      </c>
      <c r="FX13" s="50">
        <v>1</v>
      </c>
      <c r="FY13" s="50">
        <v>0</v>
      </c>
      <c r="FZ13" s="50">
        <v>6</v>
      </c>
      <c r="GA13" s="50">
        <v>14</v>
      </c>
      <c r="GB13" s="50">
        <v>2</v>
      </c>
      <c r="GC13" s="50">
        <v>0</v>
      </c>
      <c r="GD13" s="58">
        <f t="shared" si="28"/>
        <v>24</v>
      </c>
      <c r="GE13" s="50">
        <f t="shared" si="29"/>
        <v>6029028</v>
      </c>
      <c r="GF13" s="50">
        <v>0</v>
      </c>
      <c r="GG13" s="50">
        <v>0</v>
      </c>
      <c r="GH13" s="50">
        <v>0</v>
      </c>
      <c r="GI13" s="50">
        <v>0</v>
      </c>
      <c r="GJ13" s="50">
        <v>0</v>
      </c>
      <c r="GK13" s="50">
        <v>0</v>
      </c>
      <c r="GL13" s="50">
        <v>0</v>
      </c>
      <c r="GM13" s="50">
        <v>0</v>
      </c>
      <c r="GN13" s="58">
        <f t="shared" si="30"/>
        <v>0</v>
      </c>
      <c r="GO13" s="50">
        <f t="shared" si="31"/>
        <v>0</v>
      </c>
      <c r="GP13" s="60">
        <f t="shared" si="32"/>
        <v>0</v>
      </c>
      <c r="GQ13" s="60">
        <f t="shared" si="33"/>
        <v>1</v>
      </c>
      <c r="GR13" s="60">
        <f t="shared" si="34"/>
        <v>25</v>
      </c>
      <c r="GS13" s="60">
        <f t="shared" si="35"/>
        <v>167</v>
      </c>
      <c r="GT13" s="60">
        <f t="shared" si="36"/>
        <v>2787</v>
      </c>
      <c r="GU13" s="60">
        <f t="shared" si="37"/>
        <v>3167</v>
      </c>
      <c r="GV13" s="60">
        <f t="shared" si="38"/>
        <v>30</v>
      </c>
      <c r="GW13" s="60">
        <f t="shared" si="39"/>
        <v>432</v>
      </c>
      <c r="GX13" s="60">
        <f t="shared" si="40"/>
        <v>6609</v>
      </c>
      <c r="GY13" s="60">
        <f t="shared" si="39"/>
        <v>434034024</v>
      </c>
      <c r="GZ13" s="50">
        <f>ОВЗ!D15</f>
        <v>0</v>
      </c>
      <c r="HA13" s="50">
        <f>ОВЗ!E15</f>
        <v>8</v>
      </c>
      <c r="HB13" s="50">
        <f>ОВЗ!F15</f>
        <v>0</v>
      </c>
      <c r="HC13" s="50">
        <f>ОВЗ!G15</f>
        <v>0</v>
      </c>
      <c r="HD13" s="50">
        <f>ОВЗ!H15</f>
        <v>111</v>
      </c>
      <c r="HE13" s="50">
        <f>ОВЗ!I15</f>
        <v>85</v>
      </c>
      <c r="HF13" s="50">
        <f>ОВЗ!J15</f>
        <v>0</v>
      </c>
      <c r="HG13" s="50">
        <f>ОВЗ!K15</f>
        <v>0</v>
      </c>
      <c r="HH13" s="50">
        <f t="shared" si="41"/>
        <v>204</v>
      </c>
      <c r="HI13" s="50">
        <f>ОВЗ!L15</f>
        <v>29713956</v>
      </c>
      <c r="HJ13" s="60">
        <f t="shared" si="42"/>
        <v>0</v>
      </c>
      <c r="HK13" s="60">
        <f t="shared" si="43"/>
        <v>9</v>
      </c>
      <c r="HL13" s="60">
        <f t="shared" si="44"/>
        <v>25</v>
      </c>
      <c r="HM13" s="60">
        <f t="shared" si="45"/>
        <v>167</v>
      </c>
      <c r="HN13" s="60">
        <f t="shared" si="46"/>
        <v>2898</v>
      </c>
      <c r="HO13" s="60">
        <f t="shared" si="47"/>
        <v>3252</v>
      </c>
      <c r="HP13" s="60">
        <f t="shared" si="48"/>
        <v>30</v>
      </c>
      <c r="HQ13" s="60">
        <f t="shared" si="49"/>
        <v>432</v>
      </c>
      <c r="HR13" s="60">
        <f t="shared" si="50"/>
        <v>6813</v>
      </c>
      <c r="HS13" s="60">
        <f t="shared" si="51"/>
        <v>463747980</v>
      </c>
      <c r="HT13" s="60">
        <f>'Классное руководство'!D13*1000</f>
        <v>8453400</v>
      </c>
      <c r="HU13" s="61">
        <f t="shared" si="52"/>
        <v>472201380</v>
      </c>
      <c r="HV13" s="61">
        <f t="shared" si="53"/>
        <v>472201400</v>
      </c>
      <c r="HW13" s="61">
        <f t="shared" si="54"/>
        <v>447546400</v>
      </c>
      <c r="HX13" s="61">
        <f t="shared" si="55"/>
        <v>24655000</v>
      </c>
      <c r="HY13" s="61">
        <v>430949600</v>
      </c>
      <c r="HZ13" s="62" t="e">
        <f>#N/A</f>
        <v>#N/A</v>
      </c>
      <c r="IA13" s="26"/>
      <c r="IB13" s="26"/>
      <c r="IC13" s="26"/>
      <c r="ID13" s="26"/>
      <c r="IE13" s="26"/>
      <c r="IF13" s="26"/>
      <c r="IG13" s="26"/>
    </row>
    <row r="14" spans="1:241" s="50" customFormat="1" ht="13.5" customHeight="1" x14ac:dyDescent="0.25">
      <c r="A14" s="55">
        <v>9</v>
      </c>
      <c r="B14" s="56" t="s">
        <v>139</v>
      </c>
      <c r="C14" s="57"/>
      <c r="D14" s="63">
        <v>55</v>
      </c>
      <c r="E14" s="63">
        <v>17</v>
      </c>
      <c r="F14" s="63">
        <v>15</v>
      </c>
      <c r="G14" s="63">
        <v>2548</v>
      </c>
      <c r="H14" s="63">
        <v>2334</v>
      </c>
      <c r="I14" s="63">
        <v>0</v>
      </c>
      <c r="J14" s="63">
        <v>181</v>
      </c>
      <c r="K14" s="58">
        <f t="shared" si="2"/>
        <v>5150</v>
      </c>
      <c r="L14" s="50">
        <f t="shared" si="3"/>
        <v>301443552</v>
      </c>
      <c r="P14" s="50">
        <v>31</v>
      </c>
      <c r="R14" s="50">
        <v>431</v>
      </c>
      <c r="T14" s="50">
        <v>73</v>
      </c>
      <c r="U14" s="58">
        <f t="shared" si="4"/>
        <v>535</v>
      </c>
      <c r="V14" s="50">
        <f t="shared" si="5"/>
        <v>41397732</v>
      </c>
      <c r="X14" s="50">
        <v>168</v>
      </c>
      <c r="Y14" s="50">
        <v>104</v>
      </c>
      <c r="Z14" s="50">
        <v>36</v>
      </c>
      <c r="AA14" s="50">
        <v>809</v>
      </c>
      <c r="AB14" s="50">
        <v>696</v>
      </c>
      <c r="AE14" s="58">
        <f t="shared" si="6"/>
        <v>1813</v>
      </c>
      <c r="AF14" s="50">
        <f t="shared" si="7"/>
        <v>104222652</v>
      </c>
      <c r="AS14" s="58">
        <f t="shared" si="8"/>
        <v>0</v>
      </c>
      <c r="AT14" s="50">
        <f t="shared" si="9"/>
        <v>0</v>
      </c>
      <c r="AZ14" s="50">
        <v>17</v>
      </c>
      <c r="BC14" s="50">
        <v>83</v>
      </c>
      <c r="BD14" s="50">
        <v>61</v>
      </c>
      <c r="BG14" s="58">
        <f t="shared" si="10"/>
        <v>161</v>
      </c>
      <c r="BH14" s="50">
        <f t="shared" si="11"/>
        <v>14735976</v>
      </c>
      <c r="BX14" s="58">
        <f t="shared" si="12"/>
        <v>0</v>
      </c>
      <c r="BY14" s="50">
        <f t="shared" si="13"/>
        <v>0</v>
      </c>
      <c r="CO14" s="58">
        <f t="shared" si="14"/>
        <v>0</v>
      </c>
      <c r="CP14" s="50">
        <f t="shared" si="15"/>
        <v>0</v>
      </c>
      <c r="DC14" s="58">
        <f t="shared" si="16"/>
        <v>0</v>
      </c>
      <c r="DD14" s="50">
        <f t="shared" si="17"/>
        <v>0</v>
      </c>
      <c r="DI14" s="50">
        <v>0</v>
      </c>
      <c r="DJ14" s="50">
        <v>21</v>
      </c>
      <c r="DK14" s="50">
        <v>14</v>
      </c>
      <c r="DL14" s="50">
        <v>0</v>
      </c>
      <c r="DM14" s="50">
        <v>166</v>
      </c>
      <c r="DN14" s="50">
        <v>155</v>
      </c>
      <c r="DO14" s="50">
        <v>0</v>
      </c>
      <c r="DP14" s="50">
        <v>0</v>
      </c>
      <c r="DQ14" s="58">
        <f t="shared" si="18"/>
        <v>356</v>
      </c>
      <c r="DR14" s="50">
        <f t="shared" si="19"/>
        <v>35774304</v>
      </c>
      <c r="DW14" s="50">
        <v>0</v>
      </c>
      <c r="DX14" s="50">
        <v>0</v>
      </c>
      <c r="DY14" s="50">
        <v>0</v>
      </c>
      <c r="DZ14" s="50">
        <v>0</v>
      </c>
      <c r="EA14" s="50">
        <v>0</v>
      </c>
      <c r="EB14" s="50">
        <v>0</v>
      </c>
      <c r="EC14" s="50">
        <v>0</v>
      </c>
      <c r="ED14" s="50">
        <v>0</v>
      </c>
      <c r="EE14" s="58">
        <f t="shared" si="20"/>
        <v>0</v>
      </c>
      <c r="EF14" s="50">
        <f t="shared" si="21"/>
        <v>0</v>
      </c>
      <c r="EK14" s="50">
        <v>0</v>
      </c>
      <c r="EL14" s="50">
        <v>8</v>
      </c>
      <c r="EM14" s="50">
        <v>0</v>
      </c>
      <c r="EN14" s="50">
        <v>0</v>
      </c>
      <c r="EO14" s="50">
        <v>70</v>
      </c>
      <c r="EP14" s="50">
        <v>38</v>
      </c>
      <c r="EQ14" s="50">
        <v>0</v>
      </c>
      <c r="ER14" s="50">
        <v>0</v>
      </c>
      <c r="ES14" s="58">
        <f t="shared" si="22"/>
        <v>116</v>
      </c>
      <c r="ET14" s="50">
        <f t="shared" si="23"/>
        <v>23392104</v>
      </c>
      <c r="FB14" s="50">
        <v>0</v>
      </c>
      <c r="FC14" s="50">
        <v>10</v>
      </c>
      <c r="FD14" s="50">
        <v>25</v>
      </c>
      <c r="FE14" s="50">
        <v>0</v>
      </c>
      <c r="FF14" s="50">
        <v>0</v>
      </c>
      <c r="FG14" s="50">
        <v>0</v>
      </c>
      <c r="FH14" s="50">
        <v>0</v>
      </c>
      <c r="FI14" s="50">
        <v>0</v>
      </c>
      <c r="FJ14" s="58">
        <f t="shared" si="24"/>
        <v>35</v>
      </c>
      <c r="FK14" s="50">
        <f t="shared" si="25"/>
        <v>1286820</v>
      </c>
      <c r="FL14" s="50">
        <v>0</v>
      </c>
      <c r="FM14" s="50">
        <v>0</v>
      </c>
      <c r="FN14" s="50">
        <v>0</v>
      </c>
      <c r="FO14" s="50">
        <v>0</v>
      </c>
      <c r="FP14" s="50">
        <v>0</v>
      </c>
      <c r="FQ14" s="50">
        <v>0</v>
      </c>
      <c r="FR14" s="50">
        <v>0</v>
      </c>
      <c r="FS14" s="50">
        <v>0</v>
      </c>
      <c r="FT14" s="58">
        <f t="shared" si="26"/>
        <v>0</v>
      </c>
      <c r="FU14" s="50">
        <f t="shared" si="27"/>
        <v>0</v>
      </c>
      <c r="FV14" s="50">
        <v>0</v>
      </c>
      <c r="FW14" s="50">
        <v>7</v>
      </c>
      <c r="FX14" s="50">
        <v>10</v>
      </c>
      <c r="FY14" s="50">
        <v>0</v>
      </c>
      <c r="FZ14" s="50">
        <v>67</v>
      </c>
      <c r="GA14" s="50">
        <v>74</v>
      </c>
      <c r="GB14" s="50">
        <v>14</v>
      </c>
      <c r="GC14" s="50">
        <v>0</v>
      </c>
      <c r="GD14" s="58">
        <f t="shared" si="28"/>
        <v>172</v>
      </c>
      <c r="GE14" s="50">
        <f t="shared" si="29"/>
        <v>41852232</v>
      </c>
      <c r="GF14" s="50">
        <v>0</v>
      </c>
      <c r="GG14" s="50">
        <v>5</v>
      </c>
      <c r="GH14" s="50">
        <v>1</v>
      </c>
      <c r="GI14" s="50">
        <v>0</v>
      </c>
      <c r="GJ14" s="50">
        <v>2</v>
      </c>
      <c r="GK14" s="50">
        <v>3</v>
      </c>
      <c r="GL14" s="50">
        <v>3</v>
      </c>
      <c r="GM14" s="50">
        <v>0</v>
      </c>
      <c r="GN14" s="58">
        <f t="shared" si="30"/>
        <v>14</v>
      </c>
      <c r="GO14" s="50">
        <f t="shared" si="31"/>
        <v>192456</v>
      </c>
      <c r="GP14" s="60">
        <f t="shared" si="32"/>
        <v>0</v>
      </c>
      <c r="GQ14" s="60">
        <f t="shared" si="33"/>
        <v>291</v>
      </c>
      <c r="GR14" s="60">
        <f t="shared" si="34"/>
        <v>171</v>
      </c>
      <c r="GS14" s="60">
        <f t="shared" si="35"/>
        <v>82</v>
      </c>
      <c r="GT14" s="60">
        <f t="shared" si="36"/>
        <v>3745</v>
      </c>
      <c r="GU14" s="60">
        <f t="shared" si="37"/>
        <v>3792</v>
      </c>
      <c r="GV14" s="60">
        <f t="shared" si="38"/>
        <v>17</v>
      </c>
      <c r="GW14" s="60">
        <f t="shared" si="39"/>
        <v>254</v>
      </c>
      <c r="GX14" s="60">
        <f t="shared" si="40"/>
        <v>8352</v>
      </c>
      <c r="GY14" s="60">
        <f t="shared" si="39"/>
        <v>564297828</v>
      </c>
      <c r="GZ14" s="50">
        <f>ОВЗ!D16</f>
        <v>0</v>
      </c>
      <c r="HA14" s="50">
        <f>ОВЗ!E16</f>
        <v>0</v>
      </c>
      <c r="HB14" s="50">
        <f>ОВЗ!F16</f>
        <v>0</v>
      </c>
      <c r="HC14" s="50">
        <f>ОВЗ!G16</f>
        <v>0</v>
      </c>
      <c r="HD14" s="50">
        <f>ОВЗ!H16</f>
        <v>34</v>
      </c>
      <c r="HE14" s="50">
        <f>ОВЗ!I16</f>
        <v>0</v>
      </c>
      <c r="HF14" s="50">
        <f>ОВЗ!J16</f>
        <v>0</v>
      </c>
      <c r="HG14" s="50">
        <f>ОВЗ!K16</f>
        <v>0</v>
      </c>
      <c r="HH14" s="50">
        <f t="shared" si="41"/>
        <v>34</v>
      </c>
      <c r="HI14" s="50">
        <f>ОВЗ!L16</f>
        <v>1997772</v>
      </c>
      <c r="HJ14" s="60">
        <f t="shared" si="42"/>
        <v>0</v>
      </c>
      <c r="HK14" s="60">
        <f t="shared" si="43"/>
        <v>291</v>
      </c>
      <c r="HL14" s="60">
        <f t="shared" si="44"/>
        <v>171</v>
      </c>
      <c r="HM14" s="60">
        <f t="shared" si="45"/>
        <v>82</v>
      </c>
      <c r="HN14" s="60">
        <f t="shared" si="46"/>
        <v>3779</v>
      </c>
      <c r="HO14" s="60">
        <f t="shared" si="47"/>
        <v>3792</v>
      </c>
      <c r="HP14" s="60">
        <f t="shared" si="48"/>
        <v>17</v>
      </c>
      <c r="HQ14" s="60">
        <f t="shared" si="49"/>
        <v>254</v>
      </c>
      <c r="HR14" s="60">
        <f t="shared" si="50"/>
        <v>8386</v>
      </c>
      <c r="HS14" s="60">
        <f t="shared" si="51"/>
        <v>566295600</v>
      </c>
      <c r="HT14" s="60">
        <f>'Классное руководство'!D14*1000</f>
        <v>9633100.0000000019</v>
      </c>
      <c r="HU14" s="61">
        <f t="shared" si="52"/>
        <v>575928700</v>
      </c>
      <c r="HV14" s="61">
        <f t="shared" si="53"/>
        <v>575928700</v>
      </c>
      <c r="HW14" s="61">
        <f t="shared" si="54"/>
        <v>545857800</v>
      </c>
      <c r="HX14" s="61">
        <f t="shared" si="55"/>
        <v>30070900</v>
      </c>
      <c r="HY14" s="61">
        <v>542456300</v>
      </c>
      <c r="HZ14" s="62" t="e">
        <f>#N/A</f>
        <v>#N/A</v>
      </c>
      <c r="IA14" s="26"/>
      <c r="IB14" s="26"/>
      <c r="IC14" s="26"/>
      <c r="ID14" s="26"/>
      <c r="IE14" s="26"/>
      <c r="IF14" s="26"/>
      <c r="IG14" s="26"/>
    </row>
    <row r="15" spans="1:241" s="50" customFormat="1" ht="15" customHeight="1" x14ac:dyDescent="0.25">
      <c r="A15" s="55">
        <v>10</v>
      </c>
      <c r="B15" s="56" t="s">
        <v>140</v>
      </c>
      <c r="C15" s="57"/>
      <c r="D15" s="63"/>
      <c r="E15" s="63"/>
      <c r="F15" s="63">
        <v>74</v>
      </c>
      <c r="G15" s="63">
        <v>850</v>
      </c>
      <c r="H15" s="63">
        <v>867</v>
      </c>
      <c r="I15" s="63">
        <v>2</v>
      </c>
      <c r="J15" s="63">
        <v>1</v>
      </c>
      <c r="K15" s="58">
        <f t="shared" si="2"/>
        <v>1794</v>
      </c>
      <c r="L15" s="50">
        <f t="shared" si="3"/>
        <v>105002472</v>
      </c>
      <c r="R15" s="50">
        <v>211</v>
      </c>
      <c r="S15" s="50">
        <v>75</v>
      </c>
      <c r="U15" s="58">
        <f t="shared" si="4"/>
        <v>286</v>
      </c>
      <c r="V15" s="50">
        <f t="shared" si="5"/>
        <v>22921488</v>
      </c>
      <c r="AE15" s="58">
        <f t="shared" si="6"/>
        <v>0</v>
      </c>
      <c r="AF15" s="50">
        <f t="shared" si="7"/>
        <v>0</v>
      </c>
      <c r="AS15" s="58">
        <f t="shared" si="8"/>
        <v>0</v>
      </c>
      <c r="AT15" s="50">
        <f t="shared" si="9"/>
        <v>0</v>
      </c>
      <c r="BG15" s="58">
        <f t="shared" si="10"/>
        <v>0</v>
      </c>
      <c r="BH15" s="50">
        <f t="shared" si="11"/>
        <v>0</v>
      </c>
      <c r="BX15" s="58">
        <f t="shared" si="12"/>
        <v>0</v>
      </c>
      <c r="BY15" s="50">
        <f t="shared" si="13"/>
        <v>0</v>
      </c>
      <c r="CO15" s="58">
        <f t="shared" si="14"/>
        <v>0</v>
      </c>
      <c r="CP15" s="50">
        <f t="shared" si="15"/>
        <v>0</v>
      </c>
      <c r="CY15" s="50">
        <v>65</v>
      </c>
      <c r="CZ15" s="50">
        <v>82</v>
      </c>
      <c r="DB15" s="50">
        <v>45</v>
      </c>
      <c r="DC15" s="58">
        <f t="shared" si="16"/>
        <v>192</v>
      </c>
      <c r="DD15" s="50">
        <f t="shared" si="17"/>
        <v>18494100</v>
      </c>
      <c r="DI15" s="50">
        <v>0</v>
      </c>
      <c r="DJ15" s="50">
        <v>16</v>
      </c>
      <c r="DK15" s="50">
        <v>0</v>
      </c>
      <c r="DL15" s="50">
        <v>0</v>
      </c>
      <c r="DM15" s="50">
        <v>83</v>
      </c>
      <c r="DN15" s="50">
        <v>105</v>
      </c>
      <c r="DO15" s="50">
        <v>0</v>
      </c>
      <c r="DP15" s="50">
        <v>2</v>
      </c>
      <c r="DQ15" s="58">
        <f t="shared" si="18"/>
        <v>206</v>
      </c>
      <c r="DR15" s="50">
        <f t="shared" si="19"/>
        <v>21178836</v>
      </c>
      <c r="DW15" s="50">
        <v>0</v>
      </c>
      <c r="DX15" s="50">
        <v>0</v>
      </c>
      <c r="DY15" s="50">
        <v>0</v>
      </c>
      <c r="DZ15" s="50">
        <v>0</v>
      </c>
      <c r="EA15" s="50">
        <v>0</v>
      </c>
      <c r="EB15" s="50">
        <v>0</v>
      </c>
      <c r="EC15" s="50">
        <v>0</v>
      </c>
      <c r="ED15" s="50">
        <v>0</v>
      </c>
      <c r="EE15" s="58">
        <f t="shared" si="20"/>
        <v>0</v>
      </c>
      <c r="EF15" s="50">
        <f t="shared" si="21"/>
        <v>0</v>
      </c>
      <c r="EK15" s="50">
        <v>0</v>
      </c>
      <c r="EL15" s="50">
        <v>0</v>
      </c>
      <c r="EM15" s="50">
        <v>0</v>
      </c>
      <c r="EN15" s="50">
        <v>0</v>
      </c>
      <c r="EO15" s="50">
        <v>15</v>
      </c>
      <c r="EP15" s="50">
        <v>0</v>
      </c>
      <c r="EQ15" s="50">
        <v>0</v>
      </c>
      <c r="ER15" s="50">
        <v>0</v>
      </c>
      <c r="ES15" s="58">
        <f t="shared" si="22"/>
        <v>15</v>
      </c>
      <c r="ET15" s="50">
        <f t="shared" si="23"/>
        <v>2625840</v>
      </c>
      <c r="FB15" s="50">
        <v>0</v>
      </c>
      <c r="FC15" s="50">
        <v>0</v>
      </c>
      <c r="FD15" s="50">
        <v>36</v>
      </c>
      <c r="FE15" s="50">
        <v>0</v>
      </c>
      <c r="FF15" s="50">
        <v>0</v>
      </c>
      <c r="FG15" s="50">
        <v>0</v>
      </c>
      <c r="FH15" s="50">
        <v>9</v>
      </c>
      <c r="FI15" s="50">
        <v>0</v>
      </c>
      <c r="FJ15" s="58">
        <f t="shared" si="24"/>
        <v>45</v>
      </c>
      <c r="FK15" s="50">
        <f t="shared" si="25"/>
        <v>1662660</v>
      </c>
      <c r="FL15" s="50">
        <v>0</v>
      </c>
      <c r="FM15" s="50">
        <v>0</v>
      </c>
      <c r="FN15" s="50">
        <v>0</v>
      </c>
      <c r="FO15" s="50">
        <v>0</v>
      </c>
      <c r="FP15" s="50">
        <v>0</v>
      </c>
      <c r="FQ15" s="50">
        <v>0</v>
      </c>
      <c r="FR15" s="50">
        <v>0</v>
      </c>
      <c r="FS15" s="50">
        <v>0</v>
      </c>
      <c r="FT15" s="58">
        <f t="shared" si="26"/>
        <v>0</v>
      </c>
      <c r="FU15" s="50">
        <f t="shared" si="27"/>
        <v>0</v>
      </c>
      <c r="FV15" s="50">
        <v>0</v>
      </c>
      <c r="FW15" s="50">
        <v>0</v>
      </c>
      <c r="FX15" s="50">
        <v>0</v>
      </c>
      <c r="FY15" s="50">
        <v>0</v>
      </c>
      <c r="FZ15" s="50">
        <v>0</v>
      </c>
      <c r="GA15" s="50">
        <v>0</v>
      </c>
      <c r="GB15" s="50">
        <v>0</v>
      </c>
      <c r="GC15" s="50">
        <v>0</v>
      </c>
      <c r="GD15" s="58">
        <f t="shared" si="28"/>
        <v>0</v>
      </c>
      <c r="GE15" s="50">
        <f t="shared" si="29"/>
        <v>0</v>
      </c>
      <c r="GF15" s="50">
        <v>0</v>
      </c>
      <c r="GG15" s="50">
        <v>0</v>
      </c>
      <c r="GH15" s="50">
        <v>0</v>
      </c>
      <c r="GI15" s="50">
        <v>0</v>
      </c>
      <c r="GJ15" s="50">
        <v>0</v>
      </c>
      <c r="GK15" s="50">
        <v>0</v>
      </c>
      <c r="GL15" s="50">
        <v>0</v>
      </c>
      <c r="GM15" s="50">
        <v>0</v>
      </c>
      <c r="GN15" s="58">
        <f t="shared" si="30"/>
        <v>0</v>
      </c>
      <c r="GO15" s="50">
        <f t="shared" si="31"/>
        <v>0</v>
      </c>
      <c r="GP15" s="60">
        <f t="shared" si="32"/>
        <v>0</v>
      </c>
      <c r="GQ15" s="60">
        <f t="shared" si="33"/>
        <v>16</v>
      </c>
      <c r="GR15" s="60">
        <f t="shared" si="34"/>
        <v>36</v>
      </c>
      <c r="GS15" s="60">
        <f t="shared" si="35"/>
        <v>74</v>
      </c>
      <c r="GT15" s="60">
        <f t="shared" si="36"/>
        <v>1013</v>
      </c>
      <c r="GU15" s="60">
        <f t="shared" si="37"/>
        <v>1265</v>
      </c>
      <c r="GV15" s="60">
        <f t="shared" si="38"/>
        <v>86</v>
      </c>
      <c r="GW15" s="60">
        <f t="shared" si="39"/>
        <v>48</v>
      </c>
      <c r="GX15" s="60">
        <f t="shared" si="40"/>
        <v>2538</v>
      </c>
      <c r="GY15" s="60">
        <f t="shared" si="39"/>
        <v>171885396</v>
      </c>
      <c r="GZ15" s="50">
        <f>ОВЗ!D17</f>
        <v>3</v>
      </c>
      <c r="HA15" s="50">
        <f>ОВЗ!E17</f>
        <v>57</v>
      </c>
      <c r="HB15" s="50">
        <f>ОВЗ!F17</f>
        <v>0</v>
      </c>
      <c r="HC15" s="50">
        <f>ОВЗ!G17</f>
        <v>0</v>
      </c>
      <c r="HD15" s="50">
        <f>ОВЗ!H17</f>
        <v>116</v>
      </c>
      <c r="HE15" s="50">
        <f>ОВЗ!I17</f>
        <v>53</v>
      </c>
      <c r="HF15" s="50">
        <f>ОВЗ!J17</f>
        <v>0</v>
      </c>
      <c r="HG15" s="50">
        <f>ОВЗ!K17</f>
        <v>0</v>
      </c>
      <c r="HH15" s="50">
        <f t="shared" si="41"/>
        <v>229</v>
      </c>
      <c r="HI15" s="50">
        <f>ОВЗ!L17</f>
        <v>27809940</v>
      </c>
      <c r="HJ15" s="60">
        <f t="shared" si="42"/>
        <v>3</v>
      </c>
      <c r="HK15" s="60">
        <f t="shared" si="43"/>
        <v>73</v>
      </c>
      <c r="HL15" s="60">
        <f t="shared" si="44"/>
        <v>36</v>
      </c>
      <c r="HM15" s="60">
        <f t="shared" si="45"/>
        <v>74</v>
      </c>
      <c r="HN15" s="60">
        <f t="shared" si="46"/>
        <v>1129</v>
      </c>
      <c r="HO15" s="60">
        <f t="shared" si="47"/>
        <v>1318</v>
      </c>
      <c r="HP15" s="60">
        <f t="shared" si="48"/>
        <v>86</v>
      </c>
      <c r="HQ15" s="60">
        <f t="shared" si="49"/>
        <v>48</v>
      </c>
      <c r="HR15" s="60">
        <f t="shared" si="50"/>
        <v>2767</v>
      </c>
      <c r="HS15" s="60">
        <f t="shared" si="51"/>
        <v>199695336</v>
      </c>
      <c r="HT15" s="60">
        <f>'Классное руководство'!D15*1000</f>
        <v>3749200</v>
      </c>
      <c r="HU15" s="61">
        <f t="shared" si="52"/>
        <v>203444536</v>
      </c>
      <c r="HV15" s="61">
        <f t="shared" si="53"/>
        <v>203444500</v>
      </c>
      <c r="HW15" s="61">
        <f t="shared" si="54"/>
        <v>192822100</v>
      </c>
      <c r="HX15" s="61">
        <f t="shared" si="55"/>
        <v>10622400</v>
      </c>
      <c r="HY15" s="61">
        <v>198588600</v>
      </c>
      <c r="HZ15" s="62" t="e">
        <f>#N/A</f>
        <v>#N/A</v>
      </c>
      <c r="IA15" s="26"/>
      <c r="IB15" s="26"/>
      <c r="IC15" s="26"/>
      <c r="ID15" s="26"/>
      <c r="IE15" s="26"/>
      <c r="IF15" s="26"/>
      <c r="IG15" s="26"/>
    </row>
    <row r="16" spans="1:241" s="50" customFormat="1" x14ac:dyDescent="0.25">
      <c r="A16" s="55">
        <v>11</v>
      </c>
      <c r="B16" s="55" t="s">
        <v>141</v>
      </c>
      <c r="C16" s="57"/>
      <c r="D16" s="57"/>
      <c r="E16" s="57"/>
      <c r="F16" s="57"/>
      <c r="G16" s="57"/>
      <c r="H16" s="57"/>
      <c r="I16" s="57"/>
      <c r="J16" s="57">
        <v>0</v>
      </c>
      <c r="K16" s="58">
        <f t="shared" si="2"/>
        <v>0</v>
      </c>
      <c r="L16" s="50">
        <f t="shared" si="3"/>
        <v>0</v>
      </c>
      <c r="U16" s="58">
        <f t="shared" si="4"/>
        <v>0</v>
      </c>
      <c r="V16" s="50">
        <f t="shared" si="5"/>
        <v>0</v>
      </c>
      <c r="AE16" s="58">
        <f t="shared" si="6"/>
        <v>0</v>
      </c>
      <c r="AF16" s="50">
        <f t="shared" si="7"/>
        <v>0</v>
      </c>
      <c r="AN16" s="50">
        <v>10</v>
      </c>
      <c r="AO16" s="50">
        <v>79</v>
      </c>
      <c r="AP16" s="50">
        <v>94</v>
      </c>
      <c r="AR16" s="50">
        <v>10</v>
      </c>
      <c r="AS16" s="58">
        <f t="shared" si="8"/>
        <v>193</v>
      </c>
      <c r="AT16" s="50">
        <f t="shared" si="9"/>
        <v>12739992</v>
      </c>
      <c r="AZ16" s="50">
        <v>26</v>
      </c>
      <c r="BB16" s="50">
        <v>12</v>
      </c>
      <c r="BC16" s="50">
        <v>101</v>
      </c>
      <c r="BD16" s="50">
        <v>55</v>
      </c>
      <c r="BG16" s="58">
        <f t="shared" si="10"/>
        <v>194</v>
      </c>
      <c r="BH16" s="50">
        <f t="shared" si="11"/>
        <v>17603412</v>
      </c>
      <c r="BX16" s="58">
        <f t="shared" si="12"/>
        <v>0</v>
      </c>
      <c r="BY16" s="50">
        <f t="shared" si="13"/>
        <v>0</v>
      </c>
      <c r="CH16" s="50">
        <v>153</v>
      </c>
      <c r="CI16" s="50">
        <v>21</v>
      </c>
      <c r="CJ16" s="50">
        <v>119</v>
      </c>
      <c r="CK16" s="50">
        <v>1290</v>
      </c>
      <c r="CL16" s="50">
        <v>1341</v>
      </c>
      <c r="CN16" s="50">
        <v>43</v>
      </c>
      <c r="CO16" s="58">
        <f t="shared" si="14"/>
        <v>2967</v>
      </c>
      <c r="CP16" s="50">
        <f t="shared" si="15"/>
        <v>223594800</v>
      </c>
      <c r="CX16" s="50">
        <v>10</v>
      </c>
      <c r="CY16" s="50">
        <v>121</v>
      </c>
      <c r="CZ16" s="50">
        <v>167</v>
      </c>
      <c r="DB16" s="50">
        <v>11</v>
      </c>
      <c r="DC16" s="58">
        <f t="shared" si="16"/>
        <v>309</v>
      </c>
      <c r="DD16" s="50">
        <f t="shared" si="17"/>
        <v>27502788</v>
      </c>
      <c r="DI16" s="50">
        <v>0</v>
      </c>
      <c r="DJ16" s="50">
        <v>108</v>
      </c>
      <c r="DK16" s="50">
        <v>0</v>
      </c>
      <c r="DL16" s="50">
        <v>37</v>
      </c>
      <c r="DM16" s="50">
        <v>523</v>
      </c>
      <c r="DN16" s="50">
        <v>342</v>
      </c>
      <c r="DO16" s="50">
        <v>0</v>
      </c>
      <c r="DP16" s="50">
        <v>11</v>
      </c>
      <c r="DQ16" s="58">
        <f t="shared" si="18"/>
        <v>1021</v>
      </c>
      <c r="DR16" s="50">
        <f t="shared" si="19"/>
        <v>100281072</v>
      </c>
      <c r="DW16" s="50">
        <v>0</v>
      </c>
      <c r="DX16" s="50">
        <v>0</v>
      </c>
      <c r="DY16" s="50">
        <v>0</v>
      </c>
      <c r="DZ16" s="50">
        <v>0</v>
      </c>
      <c r="EA16" s="50">
        <v>0</v>
      </c>
      <c r="EB16" s="50">
        <v>0</v>
      </c>
      <c r="EC16" s="50">
        <v>0</v>
      </c>
      <c r="ED16" s="50">
        <v>0</v>
      </c>
      <c r="EE16" s="58">
        <f t="shared" si="20"/>
        <v>0</v>
      </c>
      <c r="EF16" s="50">
        <f t="shared" si="21"/>
        <v>0</v>
      </c>
      <c r="EK16" s="50">
        <v>0</v>
      </c>
      <c r="EL16" s="50">
        <v>0</v>
      </c>
      <c r="EM16" s="50">
        <v>0</v>
      </c>
      <c r="EN16" s="50">
        <v>0</v>
      </c>
      <c r="EO16" s="50">
        <v>0</v>
      </c>
      <c r="EP16" s="50">
        <v>0</v>
      </c>
      <c r="EQ16" s="50">
        <v>0</v>
      </c>
      <c r="ER16" s="50">
        <v>0</v>
      </c>
      <c r="ES16" s="58">
        <f t="shared" si="22"/>
        <v>0</v>
      </c>
      <c r="ET16" s="50">
        <f t="shared" si="23"/>
        <v>0</v>
      </c>
      <c r="FB16" s="50">
        <v>0</v>
      </c>
      <c r="FC16" s="50">
        <v>0</v>
      </c>
      <c r="FD16" s="50">
        <v>0</v>
      </c>
      <c r="FE16" s="50">
        <v>0</v>
      </c>
      <c r="FF16" s="50">
        <v>0</v>
      </c>
      <c r="FG16" s="50">
        <v>0</v>
      </c>
      <c r="FH16" s="50">
        <v>0</v>
      </c>
      <c r="FI16" s="50">
        <v>0</v>
      </c>
      <c r="FJ16" s="58">
        <f t="shared" si="24"/>
        <v>0</v>
      </c>
      <c r="FK16" s="50">
        <f t="shared" si="25"/>
        <v>0</v>
      </c>
      <c r="FL16" s="50">
        <v>0</v>
      </c>
      <c r="FM16" s="50">
        <v>0</v>
      </c>
      <c r="FN16" s="50">
        <v>29</v>
      </c>
      <c r="FO16" s="50">
        <v>0</v>
      </c>
      <c r="FP16" s="50">
        <v>0</v>
      </c>
      <c r="FQ16" s="50">
        <v>0</v>
      </c>
      <c r="FR16" s="50">
        <v>0</v>
      </c>
      <c r="FS16" s="50">
        <v>0</v>
      </c>
      <c r="FT16" s="58">
        <f t="shared" si="26"/>
        <v>29</v>
      </c>
      <c r="FU16" s="50">
        <f t="shared" si="27"/>
        <v>1108380</v>
      </c>
      <c r="FV16" s="50">
        <v>0</v>
      </c>
      <c r="FW16" s="50">
        <v>2</v>
      </c>
      <c r="FX16" s="50">
        <v>0</v>
      </c>
      <c r="FY16" s="50">
        <v>0</v>
      </c>
      <c r="FZ16" s="50">
        <v>11</v>
      </c>
      <c r="GA16" s="50">
        <v>18</v>
      </c>
      <c r="GB16" s="50">
        <v>0</v>
      </c>
      <c r="GC16" s="50">
        <v>0</v>
      </c>
      <c r="GD16" s="58">
        <f t="shared" si="28"/>
        <v>31</v>
      </c>
      <c r="GE16" s="50">
        <f t="shared" si="29"/>
        <v>7492152</v>
      </c>
      <c r="GF16" s="50">
        <v>0</v>
      </c>
      <c r="GG16" s="50">
        <v>0</v>
      </c>
      <c r="GH16" s="50">
        <v>0</v>
      </c>
      <c r="GI16" s="50">
        <v>0</v>
      </c>
      <c r="GJ16" s="50">
        <v>0</v>
      </c>
      <c r="GK16" s="50">
        <v>0</v>
      </c>
      <c r="GL16" s="50">
        <v>0</v>
      </c>
      <c r="GM16" s="50">
        <v>0</v>
      </c>
      <c r="GN16" s="58">
        <f t="shared" si="30"/>
        <v>0</v>
      </c>
      <c r="GO16" s="50">
        <f t="shared" si="31"/>
        <v>0</v>
      </c>
      <c r="GP16" s="60">
        <f t="shared" si="32"/>
        <v>0</v>
      </c>
      <c r="GQ16" s="60">
        <f t="shared" si="33"/>
        <v>289</v>
      </c>
      <c r="GR16" s="60">
        <f t="shared" si="34"/>
        <v>50</v>
      </c>
      <c r="GS16" s="60">
        <f t="shared" si="35"/>
        <v>188</v>
      </c>
      <c r="GT16" s="60">
        <f t="shared" si="36"/>
        <v>2125</v>
      </c>
      <c r="GU16" s="60">
        <f t="shared" si="37"/>
        <v>2017</v>
      </c>
      <c r="GV16" s="60">
        <f t="shared" si="38"/>
        <v>0</v>
      </c>
      <c r="GW16" s="60">
        <f t="shared" si="39"/>
        <v>75</v>
      </c>
      <c r="GX16" s="60">
        <f t="shared" si="40"/>
        <v>4744</v>
      </c>
      <c r="GY16" s="60">
        <f t="shared" si="39"/>
        <v>390322596</v>
      </c>
      <c r="GZ16" s="50">
        <f>ОВЗ!D18</f>
        <v>1</v>
      </c>
      <c r="HA16" s="50">
        <f>ОВЗ!E18</f>
        <v>9</v>
      </c>
      <c r="HB16" s="50">
        <f>ОВЗ!F18</f>
        <v>0</v>
      </c>
      <c r="HC16" s="50">
        <f>ОВЗ!G18</f>
        <v>0</v>
      </c>
      <c r="HD16" s="50">
        <f>ОВЗ!H18</f>
        <v>75</v>
      </c>
      <c r="HE16" s="50">
        <f>ОВЗ!I18</f>
        <v>16</v>
      </c>
      <c r="HF16" s="50">
        <f>ОВЗ!J18</f>
        <v>0</v>
      </c>
      <c r="HG16" s="50">
        <f>ОВЗ!K18</f>
        <v>0</v>
      </c>
      <c r="HH16" s="50">
        <f t="shared" si="41"/>
        <v>101</v>
      </c>
      <c r="HI16" s="50">
        <f>ОВЗ!L18</f>
        <v>16647516</v>
      </c>
      <c r="HJ16" s="60">
        <f t="shared" si="42"/>
        <v>1</v>
      </c>
      <c r="HK16" s="60">
        <f t="shared" si="43"/>
        <v>298</v>
      </c>
      <c r="HL16" s="60">
        <f t="shared" si="44"/>
        <v>50</v>
      </c>
      <c r="HM16" s="60">
        <f t="shared" si="45"/>
        <v>188</v>
      </c>
      <c r="HN16" s="60">
        <f t="shared" si="46"/>
        <v>2200</v>
      </c>
      <c r="HO16" s="60">
        <f t="shared" si="47"/>
        <v>2033</v>
      </c>
      <c r="HP16" s="60">
        <f t="shared" si="48"/>
        <v>0</v>
      </c>
      <c r="HQ16" s="60">
        <f t="shared" si="49"/>
        <v>75</v>
      </c>
      <c r="HR16" s="60">
        <f t="shared" si="50"/>
        <v>4845</v>
      </c>
      <c r="HS16" s="60">
        <f t="shared" si="51"/>
        <v>406970112</v>
      </c>
      <c r="HT16" s="60">
        <f>'Классное руководство'!D16*1000</f>
        <v>6862000</v>
      </c>
      <c r="HU16" s="61">
        <f t="shared" si="52"/>
        <v>413832112</v>
      </c>
      <c r="HV16" s="61">
        <f t="shared" si="53"/>
        <v>413832100</v>
      </c>
      <c r="HW16" s="61">
        <f t="shared" si="54"/>
        <v>392224700</v>
      </c>
      <c r="HX16" s="61">
        <f t="shared" si="55"/>
        <v>21607400</v>
      </c>
      <c r="HY16" s="61">
        <v>387595800</v>
      </c>
      <c r="HZ16" s="62" t="e">
        <f>#N/A</f>
        <v>#N/A</v>
      </c>
      <c r="IA16" s="26"/>
      <c r="IB16" s="26"/>
      <c r="IC16" s="26"/>
      <c r="ID16" s="26"/>
      <c r="IE16" s="26"/>
      <c r="IF16" s="26"/>
      <c r="IG16" s="26"/>
    </row>
    <row r="17" spans="1:241" s="50" customFormat="1" x14ac:dyDescent="0.25">
      <c r="A17" s="55">
        <v>12</v>
      </c>
      <c r="B17" s="56" t="s">
        <v>142</v>
      </c>
      <c r="C17" s="64"/>
      <c r="D17" s="63"/>
      <c r="E17" s="63"/>
      <c r="F17" s="63"/>
      <c r="G17" s="63">
        <v>1556</v>
      </c>
      <c r="H17" s="63">
        <v>1689</v>
      </c>
      <c r="I17" s="63">
        <v>215</v>
      </c>
      <c r="J17" s="63">
        <v>0</v>
      </c>
      <c r="K17" s="58">
        <f t="shared" si="2"/>
        <v>3460</v>
      </c>
      <c r="L17" s="50">
        <f t="shared" si="3"/>
        <v>207232872</v>
      </c>
      <c r="U17" s="58">
        <f t="shared" si="4"/>
        <v>0</v>
      </c>
      <c r="V17" s="50">
        <f t="shared" si="5"/>
        <v>0</v>
      </c>
      <c r="AE17" s="58">
        <f t="shared" si="6"/>
        <v>0</v>
      </c>
      <c r="AF17" s="50">
        <f t="shared" si="7"/>
        <v>0</v>
      </c>
      <c r="AO17" s="50">
        <v>97</v>
      </c>
      <c r="AP17" s="50">
        <v>111</v>
      </c>
      <c r="AQ17" s="50">
        <v>15</v>
      </c>
      <c r="AS17" s="58">
        <f t="shared" si="8"/>
        <v>223</v>
      </c>
      <c r="AT17" s="50">
        <f t="shared" si="9"/>
        <v>14560812</v>
      </c>
      <c r="BG17" s="58">
        <f t="shared" si="10"/>
        <v>0</v>
      </c>
      <c r="BH17" s="50">
        <f t="shared" si="11"/>
        <v>0</v>
      </c>
      <c r="BX17" s="58">
        <f t="shared" si="12"/>
        <v>0</v>
      </c>
      <c r="BY17" s="50">
        <f t="shared" si="13"/>
        <v>0</v>
      </c>
      <c r="CJ17" s="50">
        <v>20</v>
      </c>
      <c r="CK17" s="50">
        <v>272</v>
      </c>
      <c r="CL17" s="50">
        <v>301</v>
      </c>
      <c r="CN17" s="50">
        <v>15</v>
      </c>
      <c r="CO17" s="58">
        <f t="shared" si="14"/>
        <v>608</v>
      </c>
      <c r="CP17" s="50">
        <f t="shared" si="15"/>
        <v>46385808</v>
      </c>
      <c r="CX17" s="50">
        <v>14</v>
      </c>
      <c r="CY17" s="50">
        <v>75</v>
      </c>
      <c r="CZ17" s="50">
        <v>116</v>
      </c>
      <c r="DB17" s="50">
        <v>8</v>
      </c>
      <c r="DC17" s="58">
        <f t="shared" si="16"/>
        <v>213</v>
      </c>
      <c r="DD17" s="50">
        <f t="shared" si="17"/>
        <v>19242588</v>
      </c>
      <c r="DI17" s="50">
        <v>0</v>
      </c>
      <c r="DJ17" s="50">
        <v>25</v>
      </c>
      <c r="DK17" s="50">
        <v>0</v>
      </c>
      <c r="DL17" s="50">
        <v>35</v>
      </c>
      <c r="DM17" s="50">
        <v>241</v>
      </c>
      <c r="DN17" s="50">
        <v>288</v>
      </c>
      <c r="DO17" s="50">
        <v>0</v>
      </c>
      <c r="DP17" s="50">
        <v>9</v>
      </c>
      <c r="DQ17" s="58">
        <f t="shared" si="18"/>
        <v>598</v>
      </c>
      <c r="DR17" s="50">
        <f t="shared" si="19"/>
        <v>62249460</v>
      </c>
      <c r="DW17" s="50">
        <v>0</v>
      </c>
      <c r="DX17" s="50">
        <v>17</v>
      </c>
      <c r="DY17" s="50">
        <v>0</v>
      </c>
      <c r="DZ17" s="50">
        <v>0</v>
      </c>
      <c r="EA17" s="50">
        <v>68</v>
      </c>
      <c r="EB17" s="50">
        <v>58</v>
      </c>
      <c r="EC17" s="50">
        <v>0</v>
      </c>
      <c r="ED17" s="50">
        <v>0</v>
      </c>
      <c r="EE17" s="58">
        <f t="shared" si="20"/>
        <v>143</v>
      </c>
      <c r="EF17" s="50">
        <f t="shared" si="21"/>
        <v>19122480</v>
      </c>
      <c r="EK17" s="50">
        <v>0</v>
      </c>
      <c r="EL17" s="50">
        <v>6</v>
      </c>
      <c r="EM17" s="50">
        <v>0</v>
      </c>
      <c r="EN17" s="50">
        <v>0</v>
      </c>
      <c r="EO17" s="50">
        <v>51</v>
      </c>
      <c r="EP17" s="50">
        <v>24</v>
      </c>
      <c r="EQ17" s="50">
        <v>0</v>
      </c>
      <c r="ER17" s="50">
        <v>0</v>
      </c>
      <c r="ES17" s="58">
        <f t="shared" si="22"/>
        <v>81</v>
      </c>
      <c r="ET17" s="50">
        <f t="shared" si="23"/>
        <v>16148088</v>
      </c>
      <c r="FB17" s="50">
        <v>0</v>
      </c>
      <c r="FC17" s="50">
        <v>0</v>
      </c>
      <c r="FD17" s="50">
        <v>175</v>
      </c>
      <c r="FE17" s="50">
        <v>0</v>
      </c>
      <c r="FF17" s="50">
        <v>0</v>
      </c>
      <c r="FG17" s="50">
        <v>0</v>
      </c>
      <c r="FH17" s="50">
        <v>0</v>
      </c>
      <c r="FI17" s="50">
        <v>0</v>
      </c>
      <c r="FJ17" s="58">
        <f t="shared" si="24"/>
        <v>175</v>
      </c>
      <c r="FK17" s="50">
        <f t="shared" si="25"/>
        <v>6465900</v>
      </c>
      <c r="FL17" s="50">
        <v>0</v>
      </c>
      <c r="FM17" s="50">
        <v>0</v>
      </c>
      <c r="FN17" s="50">
        <v>0</v>
      </c>
      <c r="FO17" s="50">
        <v>0</v>
      </c>
      <c r="FP17" s="50">
        <v>0</v>
      </c>
      <c r="FQ17" s="50">
        <v>0</v>
      </c>
      <c r="FR17" s="50">
        <v>0</v>
      </c>
      <c r="FS17" s="50">
        <v>0</v>
      </c>
      <c r="FT17" s="58">
        <f t="shared" si="26"/>
        <v>0</v>
      </c>
      <c r="FU17" s="50">
        <f t="shared" si="27"/>
        <v>0</v>
      </c>
      <c r="FV17" s="50">
        <v>0</v>
      </c>
      <c r="FW17" s="50">
        <v>0</v>
      </c>
      <c r="FX17" s="50">
        <v>0</v>
      </c>
      <c r="FY17" s="50">
        <v>0</v>
      </c>
      <c r="FZ17" s="50">
        <v>71</v>
      </c>
      <c r="GA17" s="50">
        <v>86</v>
      </c>
      <c r="GB17" s="50">
        <v>3</v>
      </c>
      <c r="GC17" s="50">
        <v>0</v>
      </c>
      <c r="GD17" s="58">
        <f t="shared" si="28"/>
        <v>160</v>
      </c>
      <c r="GE17" s="50">
        <f t="shared" si="29"/>
        <v>37914588</v>
      </c>
      <c r="GF17" s="50">
        <v>0</v>
      </c>
      <c r="GG17" s="50">
        <v>0</v>
      </c>
      <c r="GH17" s="50">
        <v>0</v>
      </c>
      <c r="GI17" s="50">
        <v>0</v>
      </c>
      <c r="GJ17" s="50">
        <v>0</v>
      </c>
      <c r="GK17" s="50">
        <v>0</v>
      </c>
      <c r="GL17" s="50">
        <v>0</v>
      </c>
      <c r="GM17" s="50">
        <v>0</v>
      </c>
      <c r="GN17" s="58">
        <f t="shared" si="30"/>
        <v>0</v>
      </c>
      <c r="GO17" s="50">
        <f t="shared" si="31"/>
        <v>0</v>
      </c>
      <c r="GP17" s="60">
        <f t="shared" si="32"/>
        <v>0</v>
      </c>
      <c r="GQ17" s="60">
        <f t="shared" si="33"/>
        <v>48</v>
      </c>
      <c r="GR17" s="60">
        <f t="shared" si="34"/>
        <v>175</v>
      </c>
      <c r="GS17" s="60">
        <f t="shared" si="35"/>
        <v>69</v>
      </c>
      <c r="GT17" s="60">
        <f t="shared" si="36"/>
        <v>2431</v>
      </c>
      <c r="GU17" s="60">
        <f t="shared" si="37"/>
        <v>2673</v>
      </c>
      <c r="GV17" s="60">
        <f t="shared" si="38"/>
        <v>233</v>
      </c>
      <c r="GW17" s="60">
        <f t="shared" si="39"/>
        <v>32</v>
      </c>
      <c r="GX17" s="60">
        <f t="shared" si="40"/>
        <v>5661</v>
      </c>
      <c r="GY17" s="60">
        <f t="shared" si="39"/>
        <v>429322596</v>
      </c>
      <c r="GZ17" s="50">
        <f>ОВЗ!D19</f>
        <v>0</v>
      </c>
      <c r="HA17" s="50">
        <f>ОВЗ!E19</f>
        <v>4</v>
      </c>
      <c r="HB17" s="50">
        <f>ОВЗ!F19</f>
        <v>0</v>
      </c>
      <c r="HC17" s="50">
        <f>ОВЗ!G19</f>
        <v>0</v>
      </c>
      <c r="HD17" s="50">
        <f>ОВЗ!H19</f>
        <v>47</v>
      </c>
      <c r="HE17" s="50">
        <f>ОВЗ!I19</f>
        <v>51</v>
      </c>
      <c r="HF17" s="50">
        <f>ОВЗ!J19</f>
        <v>0</v>
      </c>
      <c r="HG17" s="50">
        <f>ОВЗ!K19</f>
        <v>0</v>
      </c>
      <c r="HH17" s="50">
        <f t="shared" si="41"/>
        <v>102</v>
      </c>
      <c r="HI17" s="50">
        <f>ОВЗ!L19</f>
        <v>7790868</v>
      </c>
      <c r="HJ17" s="60">
        <f t="shared" si="42"/>
        <v>0</v>
      </c>
      <c r="HK17" s="60">
        <f t="shared" si="43"/>
        <v>52</v>
      </c>
      <c r="HL17" s="60">
        <f t="shared" si="44"/>
        <v>175</v>
      </c>
      <c r="HM17" s="60">
        <f t="shared" si="45"/>
        <v>69</v>
      </c>
      <c r="HN17" s="60">
        <f t="shared" si="46"/>
        <v>2478</v>
      </c>
      <c r="HO17" s="60">
        <f t="shared" si="47"/>
        <v>2724</v>
      </c>
      <c r="HP17" s="60">
        <f t="shared" si="48"/>
        <v>233</v>
      </c>
      <c r="HQ17" s="60">
        <f t="shared" si="49"/>
        <v>32</v>
      </c>
      <c r="HR17" s="60">
        <f t="shared" si="50"/>
        <v>5763</v>
      </c>
      <c r="HS17" s="60">
        <f t="shared" si="51"/>
        <v>437113464</v>
      </c>
      <c r="HT17" s="60">
        <f>'Классное руководство'!D17*1000</f>
        <v>7869199.9999999991</v>
      </c>
      <c r="HU17" s="61">
        <f t="shared" si="52"/>
        <v>444982664</v>
      </c>
      <c r="HV17" s="61">
        <f t="shared" si="53"/>
        <v>444982700</v>
      </c>
      <c r="HW17" s="61">
        <f t="shared" si="54"/>
        <v>421748800</v>
      </c>
      <c r="HX17" s="61">
        <f t="shared" si="55"/>
        <v>23233900</v>
      </c>
      <c r="HY17" s="61">
        <v>433001100</v>
      </c>
      <c r="HZ17" s="62" t="e">
        <f>#N/A</f>
        <v>#N/A</v>
      </c>
      <c r="IA17" s="26"/>
      <c r="IB17" s="26"/>
      <c r="IC17" s="26"/>
      <c r="ID17" s="26"/>
      <c r="IE17" s="26"/>
      <c r="IF17" s="26"/>
      <c r="IG17" s="26"/>
    </row>
    <row r="18" spans="1:241" s="50" customFormat="1" x14ac:dyDescent="0.25">
      <c r="A18" s="55">
        <v>13</v>
      </c>
      <c r="B18" s="56" t="s">
        <v>143</v>
      </c>
      <c r="C18" s="64"/>
      <c r="D18" s="63"/>
      <c r="E18" s="63"/>
      <c r="F18" s="63"/>
      <c r="G18" s="63">
        <v>753</v>
      </c>
      <c r="H18" s="63">
        <v>889</v>
      </c>
      <c r="I18" s="63"/>
      <c r="J18" s="63">
        <v>144</v>
      </c>
      <c r="K18" s="58">
        <f t="shared" si="2"/>
        <v>1786</v>
      </c>
      <c r="L18" s="50">
        <f t="shared" si="3"/>
        <v>109307424</v>
      </c>
      <c r="U18" s="58">
        <f t="shared" si="4"/>
        <v>0</v>
      </c>
      <c r="V18" s="50">
        <f t="shared" si="5"/>
        <v>0</v>
      </c>
      <c r="AE18" s="58">
        <f t="shared" si="6"/>
        <v>0</v>
      </c>
      <c r="AF18" s="50">
        <f t="shared" si="7"/>
        <v>0</v>
      </c>
      <c r="AO18" s="50">
        <v>187</v>
      </c>
      <c r="AP18" s="50">
        <v>219</v>
      </c>
      <c r="AR18" s="50">
        <v>38</v>
      </c>
      <c r="AS18" s="58">
        <f t="shared" si="8"/>
        <v>444</v>
      </c>
      <c r="AT18" s="50">
        <f t="shared" si="9"/>
        <v>29481780</v>
      </c>
      <c r="BC18" s="50">
        <v>95</v>
      </c>
      <c r="BD18" s="50">
        <v>85</v>
      </c>
      <c r="BG18" s="58">
        <f t="shared" si="10"/>
        <v>180</v>
      </c>
      <c r="BH18" s="50">
        <f t="shared" si="11"/>
        <v>16871700</v>
      </c>
      <c r="BX18" s="58">
        <f t="shared" si="12"/>
        <v>0</v>
      </c>
      <c r="BY18" s="50">
        <f t="shared" si="13"/>
        <v>0</v>
      </c>
      <c r="CO18" s="58">
        <f t="shared" si="14"/>
        <v>0</v>
      </c>
      <c r="CP18" s="50">
        <f t="shared" si="15"/>
        <v>0</v>
      </c>
      <c r="DC18" s="58">
        <f t="shared" si="16"/>
        <v>0</v>
      </c>
      <c r="DD18" s="50">
        <f t="shared" si="17"/>
        <v>0</v>
      </c>
      <c r="DI18" s="50">
        <v>0</v>
      </c>
      <c r="DJ18" s="50">
        <v>0</v>
      </c>
      <c r="DK18" s="50">
        <v>0</v>
      </c>
      <c r="DL18" s="50">
        <v>0</v>
      </c>
      <c r="DM18" s="50">
        <v>79</v>
      </c>
      <c r="DN18" s="50">
        <v>95</v>
      </c>
      <c r="DO18" s="50">
        <v>0</v>
      </c>
      <c r="DP18" s="50">
        <v>16</v>
      </c>
      <c r="DQ18" s="58">
        <f t="shared" si="18"/>
        <v>190</v>
      </c>
      <c r="DR18" s="50">
        <f t="shared" si="19"/>
        <v>20326068</v>
      </c>
      <c r="DW18" s="50">
        <v>0</v>
      </c>
      <c r="DX18" s="50">
        <v>0</v>
      </c>
      <c r="DY18" s="50">
        <v>0</v>
      </c>
      <c r="DZ18" s="50">
        <v>0</v>
      </c>
      <c r="EA18" s="50">
        <v>0</v>
      </c>
      <c r="EB18" s="50">
        <v>0</v>
      </c>
      <c r="EC18" s="50">
        <v>0</v>
      </c>
      <c r="ED18" s="50">
        <v>0</v>
      </c>
      <c r="EE18" s="58">
        <f t="shared" si="20"/>
        <v>0</v>
      </c>
      <c r="EF18" s="50">
        <f t="shared" si="21"/>
        <v>0</v>
      </c>
      <c r="EK18" s="50">
        <v>0</v>
      </c>
      <c r="EL18" s="50">
        <v>0</v>
      </c>
      <c r="EM18" s="50">
        <v>0</v>
      </c>
      <c r="EN18" s="50">
        <v>0</v>
      </c>
      <c r="EO18" s="50">
        <v>0</v>
      </c>
      <c r="EP18" s="50">
        <v>0</v>
      </c>
      <c r="EQ18" s="50">
        <v>0</v>
      </c>
      <c r="ER18" s="50">
        <v>0</v>
      </c>
      <c r="ES18" s="58">
        <f t="shared" si="22"/>
        <v>0</v>
      </c>
      <c r="ET18" s="50">
        <f t="shared" si="23"/>
        <v>0</v>
      </c>
      <c r="FB18" s="50">
        <v>0</v>
      </c>
      <c r="FC18" s="50">
        <v>2</v>
      </c>
      <c r="FD18" s="50">
        <v>5</v>
      </c>
      <c r="FE18" s="50">
        <v>0</v>
      </c>
      <c r="FF18" s="50">
        <v>0</v>
      </c>
      <c r="FG18" s="50">
        <v>0</v>
      </c>
      <c r="FH18" s="50">
        <v>0</v>
      </c>
      <c r="FI18" s="50">
        <v>0</v>
      </c>
      <c r="FJ18" s="58">
        <f t="shared" si="24"/>
        <v>7</v>
      </c>
      <c r="FK18" s="50">
        <f t="shared" si="25"/>
        <v>257364</v>
      </c>
      <c r="FL18" s="50">
        <v>0</v>
      </c>
      <c r="FM18" s="50">
        <v>0</v>
      </c>
      <c r="FN18" s="50">
        <v>0</v>
      </c>
      <c r="FO18" s="50">
        <v>0</v>
      </c>
      <c r="FP18" s="50">
        <v>0</v>
      </c>
      <c r="FQ18" s="50">
        <v>0</v>
      </c>
      <c r="FR18" s="50">
        <v>0</v>
      </c>
      <c r="FS18" s="50">
        <v>0</v>
      </c>
      <c r="FT18" s="58">
        <f t="shared" si="26"/>
        <v>0</v>
      </c>
      <c r="FU18" s="50">
        <f t="shared" si="27"/>
        <v>0</v>
      </c>
      <c r="FV18" s="50">
        <v>0</v>
      </c>
      <c r="FW18" s="50">
        <v>0</v>
      </c>
      <c r="FX18" s="50">
        <v>0</v>
      </c>
      <c r="FY18" s="50">
        <v>0</v>
      </c>
      <c r="FZ18" s="50">
        <v>11</v>
      </c>
      <c r="GA18" s="50">
        <v>29</v>
      </c>
      <c r="GB18" s="50">
        <v>0</v>
      </c>
      <c r="GC18" s="50">
        <v>0</v>
      </c>
      <c r="GD18" s="58">
        <f t="shared" si="28"/>
        <v>40</v>
      </c>
      <c r="GE18" s="50">
        <f t="shared" si="29"/>
        <v>9858096</v>
      </c>
      <c r="GF18" s="50">
        <v>0</v>
      </c>
      <c r="GG18" s="50">
        <v>0</v>
      </c>
      <c r="GH18" s="50">
        <v>0</v>
      </c>
      <c r="GI18" s="50">
        <v>0</v>
      </c>
      <c r="GJ18" s="50">
        <v>0</v>
      </c>
      <c r="GK18" s="50">
        <v>0</v>
      </c>
      <c r="GL18" s="50">
        <v>0</v>
      </c>
      <c r="GM18" s="50">
        <v>0</v>
      </c>
      <c r="GN18" s="58">
        <f t="shared" si="30"/>
        <v>0</v>
      </c>
      <c r="GO18" s="50">
        <f t="shared" si="31"/>
        <v>0</v>
      </c>
      <c r="GP18" s="60">
        <f t="shared" si="32"/>
        <v>0</v>
      </c>
      <c r="GQ18" s="60">
        <f t="shared" si="33"/>
        <v>2</v>
      </c>
      <c r="GR18" s="60">
        <f t="shared" si="34"/>
        <v>5</v>
      </c>
      <c r="GS18" s="60">
        <f t="shared" si="35"/>
        <v>0</v>
      </c>
      <c r="GT18" s="60">
        <f t="shared" si="36"/>
        <v>1125</v>
      </c>
      <c r="GU18" s="60">
        <f t="shared" si="37"/>
        <v>1317</v>
      </c>
      <c r="GV18" s="60">
        <f t="shared" si="38"/>
        <v>0</v>
      </c>
      <c r="GW18" s="60">
        <f t="shared" si="39"/>
        <v>198</v>
      </c>
      <c r="GX18" s="60">
        <f t="shared" si="40"/>
        <v>2647</v>
      </c>
      <c r="GY18" s="60">
        <f t="shared" si="39"/>
        <v>186102432</v>
      </c>
      <c r="GZ18" s="50">
        <f>ОВЗ!D20</f>
        <v>0</v>
      </c>
      <c r="HA18" s="50">
        <f>ОВЗ!E20</f>
        <v>0</v>
      </c>
      <c r="HB18" s="50">
        <f>ОВЗ!F20</f>
        <v>0</v>
      </c>
      <c r="HC18" s="50">
        <f>ОВЗ!G20</f>
        <v>0</v>
      </c>
      <c r="HD18" s="50">
        <f>ОВЗ!H20</f>
        <v>61</v>
      </c>
      <c r="HE18" s="50">
        <f>ОВЗ!I20</f>
        <v>53</v>
      </c>
      <c r="HF18" s="50">
        <f>ОВЗ!J20</f>
        <v>2</v>
      </c>
      <c r="HG18" s="50">
        <f>ОВЗ!K20</f>
        <v>0</v>
      </c>
      <c r="HH18" s="50">
        <f t="shared" si="41"/>
        <v>116</v>
      </c>
      <c r="HI18" s="50">
        <f>ОВЗ!L20</f>
        <v>9619068</v>
      </c>
      <c r="HJ18" s="60">
        <f t="shared" si="42"/>
        <v>0</v>
      </c>
      <c r="HK18" s="60">
        <f t="shared" si="43"/>
        <v>2</v>
      </c>
      <c r="HL18" s="60">
        <f t="shared" si="44"/>
        <v>5</v>
      </c>
      <c r="HM18" s="60">
        <f t="shared" si="45"/>
        <v>0</v>
      </c>
      <c r="HN18" s="60">
        <f t="shared" si="46"/>
        <v>1186</v>
      </c>
      <c r="HO18" s="60">
        <f t="shared" si="47"/>
        <v>1370</v>
      </c>
      <c r="HP18" s="60">
        <f t="shared" si="48"/>
        <v>2</v>
      </c>
      <c r="HQ18" s="60">
        <f t="shared" si="49"/>
        <v>198</v>
      </c>
      <c r="HR18" s="60">
        <f t="shared" si="50"/>
        <v>2763</v>
      </c>
      <c r="HS18" s="60">
        <f t="shared" si="51"/>
        <v>195721500</v>
      </c>
      <c r="HT18" s="60">
        <f>'Классное руководство'!D18*1000</f>
        <v>3422099.9999999991</v>
      </c>
      <c r="HU18" s="61">
        <f t="shared" si="52"/>
        <v>199143600</v>
      </c>
      <c r="HV18" s="61">
        <f t="shared" si="53"/>
        <v>199143600</v>
      </c>
      <c r="HW18" s="61">
        <f t="shared" si="54"/>
        <v>188745700</v>
      </c>
      <c r="HX18" s="61">
        <f t="shared" si="55"/>
        <v>10397900</v>
      </c>
      <c r="HY18" s="61">
        <v>190037200</v>
      </c>
      <c r="HZ18" s="62" t="e">
        <f>#N/A</f>
        <v>#N/A</v>
      </c>
      <c r="IA18" s="26"/>
      <c r="IB18" s="26"/>
      <c r="IC18" s="26"/>
      <c r="ID18" s="26"/>
      <c r="IE18" s="26"/>
      <c r="IF18" s="26"/>
      <c r="IG18" s="26"/>
    </row>
    <row r="19" spans="1:241" s="50" customFormat="1" x14ac:dyDescent="0.25">
      <c r="A19" s="55">
        <v>14</v>
      </c>
      <c r="B19" s="56" t="s">
        <v>144</v>
      </c>
      <c r="C19" s="64"/>
      <c r="D19" s="63"/>
      <c r="E19" s="63"/>
      <c r="F19" s="63">
        <v>17</v>
      </c>
      <c r="G19" s="63">
        <v>750</v>
      </c>
      <c r="H19" s="63">
        <v>733</v>
      </c>
      <c r="I19" s="63">
        <v>0</v>
      </c>
      <c r="J19" s="63">
        <v>132</v>
      </c>
      <c r="K19" s="58">
        <f t="shared" si="2"/>
        <v>1632</v>
      </c>
      <c r="L19" s="50">
        <f t="shared" si="3"/>
        <v>98560668</v>
      </c>
      <c r="R19" s="50">
        <v>125</v>
      </c>
      <c r="T19" s="50">
        <v>0</v>
      </c>
      <c r="U19" s="58">
        <f t="shared" si="4"/>
        <v>125</v>
      </c>
      <c r="V19" s="50">
        <f t="shared" si="5"/>
        <v>9238500</v>
      </c>
      <c r="X19" s="50">
        <v>18</v>
      </c>
      <c r="Z19" s="50">
        <v>15</v>
      </c>
      <c r="AA19" s="50">
        <v>127</v>
      </c>
      <c r="AB19" s="50">
        <v>129</v>
      </c>
      <c r="AD19" s="50">
        <v>9</v>
      </c>
      <c r="AE19" s="58">
        <f t="shared" si="6"/>
        <v>298</v>
      </c>
      <c r="AF19" s="50">
        <f t="shared" si="7"/>
        <v>17649852</v>
      </c>
      <c r="AS19" s="58">
        <f t="shared" si="8"/>
        <v>0</v>
      </c>
      <c r="AT19" s="50">
        <f t="shared" si="9"/>
        <v>0</v>
      </c>
      <c r="BG19" s="58">
        <f t="shared" si="10"/>
        <v>0</v>
      </c>
      <c r="BH19" s="50">
        <f t="shared" si="11"/>
        <v>0</v>
      </c>
      <c r="BX19" s="58">
        <f t="shared" si="12"/>
        <v>0</v>
      </c>
      <c r="BY19" s="50">
        <f t="shared" si="13"/>
        <v>0</v>
      </c>
      <c r="CH19" s="50">
        <v>18</v>
      </c>
      <c r="CJ19" s="50">
        <v>43</v>
      </c>
      <c r="CK19" s="50">
        <v>478</v>
      </c>
      <c r="CL19" s="50">
        <v>533</v>
      </c>
      <c r="CN19" s="50">
        <v>33</v>
      </c>
      <c r="CO19" s="58">
        <f t="shared" si="14"/>
        <v>1105</v>
      </c>
      <c r="CP19" s="50">
        <f t="shared" si="15"/>
        <v>84558900</v>
      </c>
      <c r="CV19" s="50">
        <v>31</v>
      </c>
      <c r="CX19" s="50">
        <v>42</v>
      </c>
      <c r="CY19" s="50">
        <v>170</v>
      </c>
      <c r="CZ19" s="50">
        <v>166</v>
      </c>
      <c r="DC19" s="58">
        <f t="shared" si="16"/>
        <v>409</v>
      </c>
      <c r="DD19" s="50">
        <f t="shared" si="17"/>
        <v>35056836</v>
      </c>
      <c r="DI19" s="50">
        <v>0</v>
      </c>
      <c r="DJ19" s="50">
        <v>52</v>
      </c>
      <c r="DK19" s="50">
        <v>0</v>
      </c>
      <c r="DL19" s="50">
        <v>66</v>
      </c>
      <c r="DM19" s="50">
        <v>383</v>
      </c>
      <c r="DN19" s="50">
        <v>376</v>
      </c>
      <c r="DO19" s="50">
        <v>0</v>
      </c>
      <c r="DP19" s="50">
        <v>0</v>
      </c>
      <c r="DQ19" s="58">
        <f t="shared" si="18"/>
        <v>877</v>
      </c>
      <c r="DR19" s="50">
        <f t="shared" si="19"/>
        <v>89391672</v>
      </c>
      <c r="DW19" s="50">
        <v>0</v>
      </c>
      <c r="DX19" s="50">
        <v>14</v>
      </c>
      <c r="DY19" s="50">
        <v>0</v>
      </c>
      <c r="DZ19" s="50">
        <v>0</v>
      </c>
      <c r="EA19" s="50">
        <v>146</v>
      </c>
      <c r="EB19" s="50">
        <v>103</v>
      </c>
      <c r="EC19" s="50">
        <v>0</v>
      </c>
      <c r="ED19" s="50">
        <v>0</v>
      </c>
      <c r="EE19" s="58">
        <f t="shared" si="20"/>
        <v>263</v>
      </c>
      <c r="EF19" s="50">
        <f t="shared" si="21"/>
        <v>34757244</v>
      </c>
      <c r="EK19" s="50">
        <v>0</v>
      </c>
      <c r="EL19" s="50">
        <v>0</v>
      </c>
      <c r="EM19" s="50">
        <v>0</v>
      </c>
      <c r="EN19" s="50">
        <v>0</v>
      </c>
      <c r="EO19" s="50">
        <v>53</v>
      </c>
      <c r="EP19" s="50">
        <v>0</v>
      </c>
      <c r="EQ19" s="50">
        <v>0</v>
      </c>
      <c r="ER19" s="50">
        <v>0</v>
      </c>
      <c r="ES19" s="58">
        <f t="shared" si="22"/>
        <v>53</v>
      </c>
      <c r="ET19" s="50">
        <f t="shared" si="23"/>
        <v>9277968</v>
      </c>
      <c r="FB19" s="50">
        <v>0</v>
      </c>
      <c r="FC19" s="50">
        <v>0</v>
      </c>
      <c r="FD19" s="50">
        <v>0</v>
      </c>
      <c r="FE19" s="50">
        <v>0</v>
      </c>
      <c r="FF19" s="50">
        <v>0</v>
      </c>
      <c r="FG19" s="50">
        <v>0</v>
      </c>
      <c r="FH19" s="50">
        <v>0</v>
      </c>
      <c r="FI19" s="50">
        <v>0</v>
      </c>
      <c r="FJ19" s="58">
        <f t="shared" si="24"/>
        <v>0</v>
      </c>
      <c r="FK19" s="50">
        <f t="shared" si="25"/>
        <v>0</v>
      </c>
      <c r="FL19" s="50">
        <v>0</v>
      </c>
      <c r="FM19" s="50">
        <v>0</v>
      </c>
      <c r="FN19" s="50">
        <v>0</v>
      </c>
      <c r="FO19" s="50">
        <v>0</v>
      </c>
      <c r="FP19" s="50">
        <v>0</v>
      </c>
      <c r="FQ19" s="50">
        <v>0</v>
      </c>
      <c r="FR19" s="50">
        <v>0</v>
      </c>
      <c r="FS19" s="50">
        <v>0</v>
      </c>
      <c r="FT19" s="58">
        <f t="shared" si="26"/>
        <v>0</v>
      </c>
      <c r="FU19" s="50">
        <f t="shared" si="27"/>
        <v>0</v>
      </c>
      <c r="FV19" s="50">
        <v>0</v>
      </c>
      <c r="FW19" s="50">
        <v>3</v>
      </c>
      <c r="FX19" s="50">
        <v>0</v>
      </c>
      <c r="FY19" s="50">
        <v>0</v>
      </c>
      <c r="FZ19" s="50">
        <v>24</v>
      </c>
      <c r="GA19" s="50">
        <v>28</v>
      </c>
      <c r="GB19" s="50">
        <v>0</v>
      </c>
      <c r="GC19" s="50">
        <v>0</v>
      </c>
      <c r="GD19" s="58">
        <f t="shared" si="28"/>
        <v>55</v>
      </c>
      <c r="GE19" s="50">
        <f t="shared" si="29"/>
        <v>13027536</v>
      </c>
      <c r="GF19" s="50">
        <v>0</v>
      </c>
      <c r="GG19" s="50">
        <v>0</v>
      </c>
      <c r="GH19" s="50">
        <v>0</v>
      </c>
      <c r="GI19" s="50">
        <v>0</v>
      </c>
      <c r="GJ19" s="50">
        <v>0</v>
      </c>
      <c r="GK19" s="50">
        <v>5</v>
      </c>
      <c r="GL19" s="50">
        <v>0</v>
      </c>
      <c r="GM19" s="50">
        <v>0</v>
      </c>
      <c r="GN19" s="58">
        <f t="shared" si="30"/>
        <v>5</v>
      </c>
      <c r="GO19" s="50">
        <f t="shared" si="31"/>
        <v>71940</v>
      </c>
      <c r="GP19" s="60">
        <f t="shared" si="32"/>
        <v>0</v>
      </c>
      <c r="GQ19" s="60">
        <f t="shared" si="33"/>
        <v>136</v>
      </c>
      <c r="GR19" s="60">
        <f t="shared" si="34"/>
        <v>0</v>
      </c>
      <c r="GS19" s="60">
        <f t="shared" si="35"/>
        <v>183</v>
      </c>
      <c r="GT19" s="60">
        <f t="shared" si="36"/>
        <v>2131</v>
      </c>
      <c r="GU19" s="60">
        <f t="shared" si="37"/>
        <v>2198</v>
      </c>
      <c r="GV19" s="60">
        <f t="shared" si="38"/>
        <v>0</v>
      </c>
      <c r="GW19" s="60">
        <f t="shared" si="39"/>
        <v>174</v>
      </c>
      <c r="GX19" s="60">
        <f t="shared" si="40"/>
        <v>4822</v>
      </c>
      <c r="GY19" s="60">
        <f t="shared" si="39"/>
        <v>391591116</v>
      </c>
      <c r="GZ19" s="50">
        <f>ОВЗ!D21</f>
        <v>0</v>
      </c>
      <c r="HA19" s="50">
        <f>ОВЗ!E21</f>
        <v>13</v>
      </c>
      <c r="HB19" s="50">
        <f>ОВЗ!F21</f>
        <v>0</v>
      </c>
      <c r="HC19" s="50">
        <f>ОВЗ!G21</f>
        <v>0</v>
      </c>
      <c r="HD19" s="50">
        <f>ОВЗ!H21</f>
        <v>152</v>
      </c>
      <c r="HE19" s="50">
        <f>ОВЗ!I21</f>
        <v>189</v>
      </c>
      <c r="HF19" s="50">
        <f>ОВЗ!J21</f>
        <v>0</v>
      </c>
      <c r="HG19" s="50">
        <f>ОВЗ!K21</f>
        <v>0</v>
      </c>
      <c r="HH19" s="50">
        <f t="shared" si="41"/>
        <v>354</v>
      </c>
      <c r="HI19" s="50">
        <f>ОВЗ!L21</f>
        <v>50873820</v>
      </c>
      <c r="HJ19" s="60">
        <f t="shared" si="42"/>
        <v>0</v>
      </c>
      <c r="HK19" s="60">
        <f t="shared" si="43"/>
        <v>149</v>
      </c>
      <c r="HL19" s="60">
        <f t="shared" si="44"/>
        <v>0</v>
      </c>
      <c r="HM19" s="60">
        <f t="shared" si="45"/>
        <v>183</v>
      </c>
      <c r="HN19" s="60">
        <f t="shared" si="46"/>
        <v>2283</v>
      </c>
      <c r="HO19" s="60">
        <f t="shared" si="47"/>
        <v>2387</v>
      </c>
      <c r="HP19" s="60">
        <f t="shared" si="48"/>
        <v>0</v>
      </c>
      <c r="HQ19" s="60">
        <f t="shared" si="49"/>
        <v>174</v>
      </c>
      <c r="HR19" s="60">
        <f t="shared" si="50"/>
        <v>5176</v>
      </c>
      <c r="HS19" s="60">
        <f t="shared" si="51"/>
        <v>442464936</v>
      </c>
      <c r="HT19" s="60">
        <f>'Классное руководство'!D19*1000</f>
        <v>7796299.9999999972</v>
      </c>
      <c r="HU19" s="61">
        <f t="shared" si="52"/>
        <v>450261236</v>
      </c>
      <c r="HV19" s="61">
        <f t="shared" si="53"/>
        <v>450261200</v>
      </c>
      <c r="HW19" s="61">
        <f t="shared" si="54"/>
        <v>426751700</v>
      </c>
      <c r="HX19" s="61">
        <f t="shared" si="55"/>
        <v>23509500</v>
      </c>
      <c r="HY19" s="61">
        <v>406437100</v>
      </c>
      <c r="HZ19" s="62" t="e">
        <f>#N/A</f>
        <v>#N/A</v>
      </c>
      <c r="IA19" s="26"/>
      <c r="IB19" s="26"/>
      <c r="IC19" s="26"/>
      <c r="ID19" s="26"/>
      <c r="IE19" s="26"/>
      <c r="IF19" s="26"/>
      <c r="IG19" s="26"/>
    </row>
    <row r="20" spans="1:241" s="50" customFormat="1" x14ac:dyDescent="0.25">
      <c r="A20" s="55">
        <v>15</v>
      </c>
      <c r="B20" s="56" t="s">
        <v>154</v>
      </c>
      <c r="C20" s="64"/>
      <c r="D20" s="63">
        <v>118</v>
      </c>
      <c r="E20" s="63"/>
      <c r="F20" s="63">
        <v>118</v>
      </c>
      <c r="G20" s="63">
        <v>1185</v>
      </c>
      <c r="H20" s="63">
        <v>1272</v>
      </c>
      <c r="I20" s="63">
        <v>0</v>
      </c>
      <c r="J20" s="63">
        <v>84</v>
      </c>
      <c r="K20" s="58">
        <f t="shared" si="2"/>
        <v>2777</v>
      </c>
      <c r="L20" s="50">
        <f t="shared" si="3"/>
        <v>165182100</v>
      </c>
      <c r="U20" s="58">
        <f t="shared" si="4"/>
        <v>0</v>
      </c>
      <c r="V20" s="50">
        <f t="shared" si="5"/>
        <v>0</v>
      </c>
      <c r="AE20" s="58">
        <f t="shared" si="6"/>
        <v>0</v>
      </c>
      <c r="AF20" s="50">
        <f t="shared" si="7"/>
        <v>0</v>
      </c>
      <c r="AS20" s="58">
        <f t="shared" si="8"/>
        <v>0</v>
      </c>
      <c r="AT20" s="50">
        <f t="shared" si="9"/>
        <v>0</v>
      </c>
      <c r="BG20" s="58">
        <f t="shared" si="10"/>
        <v>0</v>
      </c>
      <c r="BH20" s="50">
        <f t="shared" si="11"/>
        <v>0</v>
      </c>
      <c r="BX20" s="58">
        <f t="shared" si="12"/>
        <v>0</v>
      </c>
      <c r="BY20" s="50">
        <f t="shared" si="13"/>
        <v>0</v>
      </c>
      <c r="CO20" s="58">
        <f t="shared" si="14"/>
        <v>0</v>
      </c>
      <c r="CP20" s="50">
        <f t="shared" si="15"/>
        <v>0</v>
      </c>
      <c r="DC20" s="58">
        <f t="shared" si="16"/>
        <v>0</v>
      </c>
      <c r="DD20" s="50">
        <f t="shared" si="17"/>
        <v>0</v>
      </c>
      <c r="DI20" s="50">
        <v>0</v>
      </c>
      <c r="DJ20" s="50">
        <v>17</v>
      </c>
      <c r="DK20" s="50">
        <v>0</v>
      </c>
      <c r="DL20" s="50">
        <v>5</v>
      </c>
      <c r="DM20" s="50">
        <v>28</v>
      </c>
      <c r="DN20" s="50">
        <v>61</v>
      </c>
      <c r="DO20" s="50">
        <v>0</v>
      </c>
      <c r="DP20" s="50">
        <v>0</v>
      </c>
      <c r="DQ20" s="58">
        <f t="shared" si="18"/>
        <v>111</v>
      </c>
      <c r="DR20" s="50">
        <f t="shared" si="19"/>
        <v>11774436</v>
      </c>
      <c r="DW20" s="50">
        <v>0</v>
      </c>
      <c r="DX20" s="50">
        <v>13</v>
      </c>
      <c r="DY20" s="50">
        <v>2</v>
      </c>
      <c r="DZ20" s="50">
        <v>4</v>
      </c>
      <c r="EA20" s="50">
        <v>59</v>
      </c>
      <c r="EB20" s="50">
        <v>59</v>
      </c>
      <c r="EC20" s="50">
        <v>0</v>
      </c>
      <c r="ED20" s="50">
        <v>0</v>
      </c>
      <c r="EE20" s="58">
        <f t="shared" si="20"/>
        <v>137</v>
      </c>
      <c r="EF20" s="50">
        <f t="shared" si="21"/>
        <v>18743076</v>
      </c>
      <c r="EK20" s="50">
        <v>0</v>
      </c>
      <c r="EL20" s="50">
        <v>6</v>
      </c>
      <c r="EM20" s="50">
        <v>0</v>
      </c>
      <c r="EN20" s="50">
        <v>0</v>
      </c>
      <c r="EO20" s="50">
        <v>54</v>
      </c>
      <c r="EP20" s="50">
        <v>10</v>
      </c>
      <c r="EQ20" s="50">
        <v>0</v>
      </c>
      <c r="ER20" s="50">
        <v>0</v>
      </c>
      <c r="ES20" s="58">
        <f t="shared" si="22"/>
        <v>70</v>
      </c>
      <c r="ET20" s="50">
        <f t="shared" si="23"/>
        <v>13147104</v>
      </c>
      <c r="FB20" s="50">
        <v>0</v>
      </c>
      <c r="FC20" s="50">
        <v>0</v>
      </c>
      <c r="FD20" s="50">
        <v>40</v>
      </c>
      <c r="FE20" s="50">
        <v>0</v>
      </c>
      <c r="FF20" s="50">
        <v>0</v>
      </c>
      <c r="FG20" s="50">
        <v>0</v>
      </c>
      <c r="FH20" s="50">
        <v>0</v>
      </c>
      <c r="FI20" s="50">
        <v>0</v>
      </c>
      <c r="FJ20" s="58">
        <f t="shared" si="24"/>
        <v>40</v>
      </c>
      <c r="FK20" s="50">
        <f t="shared" si="25"/>
        <v>1477920</v>
      </c>
      <c r="FL20" s="50">
        <v>0</v>
      </c>
      <c r="FM20" s="50">
        <v>0</v>
      </c>
      <c r="FN20" s="50">
        <v>0</v>
      </c>
      <c r="FO20" s="50">
        <v>0</v>
      </c>
      <c r="FP20" s="50">
        <v>0</v>
      </c>
      <c r="FQ20" s="50">
        <v>0</v>
      </c>
      <c r="FR20" s="50">
        <v>0</v>
      </c>
      <c r="FS20" s="50">
        <v>0</v>
      </c>
      <c r="FT20" s="58">
        <f t="shared" si="26"/>
        <v>0</v>
      </c>
      <c r="FU20" s="50">
        <f t="shared" si="27"/>
        <v>0</v>
      </c>
      <c r="FV20" s="50">
        <v>0</v>
      </c>
      <c r="FW20" s="50">
        <v>10</v>
      </c>
      <c r="FX20" s="50">
        <v>0</v>
      </c>
      <c r="FY20" s="50">
        <v>1</v>
      </c>
      <c r="FZ20" s="50">
        <v>7</v>
      </c>
      <c r="GA20" s="50">
        <v>8</v>
      </c>
      <c r="GB20" s="50">
        <v>0</v>
      </c>
      <c r="GC20" s="50">
        <v>0</v>
      </c>
      <c r="GD20" s="58">
        <f t="shared" si="28"/>
        <v>26</v>
      </c>
      <c r="GE20" s="50">
        <f t="shared" si="29"/>
        <v>6146952</v>
      </c>
      <c r="GF20" s="50">
        <v>0</v>
      </c>
      <c r="GG20" s="50">
        <v>0</v>
      </c>
      <c r="GH20" s="50">
        <v>0</v>
      </c>
      <c r="GI20" s="50">
        <v>0</v>
      </c>
      <c r="GJ20" s="50">
        <v>0</v>
      </c>
      <c r="GK20" s="50">
        <v>0</v>
      </c>
      <c r="GL20" s="50">
        <v>0</v>
      </c>
      <c r="GM20" s="50">
        <v>0</v>
      </c>
      <c r="GN20" s="58">
        <f t="shared" si="30"/>
        <v>0</v>
      </c>
      <c r="GO20" s="50">
        <f t="shared" si="31"/>
        <v>0</v>
      </c>
      <c r="GP20" s="60">
        <f t="shared" si="32"/>
        <v>0</v>
      </c>
      <c r="GQ20" s="60">
        <f t="shared" si="33"/>
        <v>164</v>
      </c>
      <c r="GR20" s="60">
        <f t="shared" si="34"/>
        <v>42</v>
      </c>
      <c r="GS20" s="60">
        <f t="shared" si="35"/>
        <v>128</v>
      </c>
      <c r="GT20" s="60">
        <f t="shared" si="36"/>
        <v>1333</v>
      </c>
      <c r="GU20" s="60">
        <f t="shared" si="37"/>
        <v>1410</v>
      </c>
      <c r="GV20" s="60">
        <f t="shared" si="38"/>
        <v>0</v>
      </c>
      <c r="GW20" s="60">
        <f t="shared" si="39"/>
        <v>84</v>
      </c>
      <c r="GX20" s="60">
        <f t="shared" si="40"/>
        <v>3161</v>
      </c>
      <c r="GY20" s="60">
        <f t="shared" si="39"/>
        <v>216471588</v>
      </c>
      <c r="GZ20" s="50">
        <f>ОВЗ!D22</f>
        <v>0</v>
      </c>
      <c r="HA20" s="50">
        <f>ОВЗ!E22</f>
        <v>127</v>
      </c>
      <c r="HB20" s="50">
        <f>ОВЗ!F22</f>
        <v>0</v>
      </c>
      <c r="HC20" s="50">
        <f>ОВЗ!G22</f>
        <v>0</v>
      </c>
      <c r="HD20" s="50">
        <f>ОВЗ!H22</f>
        <v>85</v>
      </c>
      <c r="HE20" s="50">
        <f>ОВЗ!I22</f>
        <v>26</v>
      </c>
      <c r="HF20" s="50">
        <f>ОВЗ!J22</f>
        <v>0</v>
      </c>
      <c r="HG20" s="50">
        <f>ОВЗ!K22</f>
        <v>0</v>
      </c>
      <c r="HH20" s="50">
        <f t="shared" si="41"/>
        <v>238</v>
      </c>
      <c r="HI20" s="50">
        <f>ОВЗ!L22</f>
        <v>33677112</v>
      </c>
      <c r="HJ20" s="60">
        <f t="shared" si="42"/>
        <v>0</v>
      </c>
      <c r="HK20" s="60">
        <f t="shared" si="43"/>
        <v>291</v>
      </c>
      <c r="HL20" s="60">
        <f t="shared" si="44"/>
        <v>42</v>
      </c>
      <c r="HM20" s="60">
        <f t="shared" si="45"/>
        <v>128</v>
      </c>
      <c r="HN20" s="60">
        <f t="shared" si="46"/>
        <v>1418</v>
      </c>
      <c r="HO20" s="60">
        <f t="shared" si="47"/>
        <v>1436</v>
      </c>
      <c r="HP20" s="60">
        <f t="shared" si="48"/>
        <v>0</v>
      </c>
      <c r="HQ20" s="60">
        <f t="shared" si="49"/>
        <v>84</v>
      </c>
      <c r="HR20" s="60">
        <f t="shared" si="50"/>
        <v>3399</v>
      </c>
      <c r="HS20" s="60">
        <f t="shared" si="51"/>
        <v>250148700</v>
      </c>
      <c r="HT20" s="60">
        <f>'Классное руководство'!D20*1000</f>
        <v>4476999.9999999991</v>
      </c>
      <c r="HU20" s="61">
        <f t="shared" si="52"/>
        <v>254625700</v>
      </c>
      <c r="HV20" s="61">
        <f t="shared" si="53"/>
        <v>254625700</v>
      </c>
      <c r="HW20" s="61">
        <f t="shared" si="54"/>
        <v>241330900</v>
      </c>
      <c r="HX20" s="61">
        <f t="shared" si="55"/>
        <v>13294800</v>
      </c>
      <c r="HY20" s="61">
        <v>255416600</v>
      </c>
      <c r="HZ20" s="62" t="e">
        <f>#N/A</f>
        <v>#N/A</v>
      </c>
      <c r="IA20" s="26"/>
      <c r="IB20" s="26"/>
      <c r="IC20" s="26"/>
      <c r="ID20" s="26"/>
      <c r="IE20" s="26"/>
      <c r="IF20" s="26"/>
      <c r="IG20" s="26"/>
    </row>
    <row r="21" spans="1:241" s="50" customFormat="1" x14ac:dyDescent="0.25">
      <c r="A21" s="55">
        <v>16</v>
      </c>
      <c r="B21" s="56" t="s">
        <v>145</v>
      </c>
      <c r="C21" s="64"/>
      <c r="D21" s="63"/>
      <c r="E21" s="63">
        <v>115</v>
      </c>
      <c r="F21" s="63"/>
      <c r="G21" s="63">
        <v>2625</v>
      </c>
      <c r="H21" s="63">
        <v>1833</v>
      </c>
      <c r="I21" s="63">
        <v>139</v>
      </c>
      <c r="J21" s="63"/>
      <c r="K21" s="58">
        <f t="shared" si="2"/>
        <v>4712</v>
      </c>
      <c r="L21" s="50">
        <f t="shared" si="3"/>
        <v>268596300</v>
      </c>
      <c r="R21" s="50">
        <v>1095</v>
      </c>
      <c r="S21" s="50">
        <v>205</v>
      </c>
      <c r="U21" s="58">
        <f t="shared" si="4"/>
        <v>1300</v>
      </c>
      <c r="V21" s="50">
        <f t="shared" si="5"/>
        <v>100956120</v>
      </c>
      <c r="AE21" s="58">
        <f t="shared" si="6"/>
        <v>0</v>
      </c>
      <c r="AF21" s="50">
        <f t="shared" si="7"/>
        <v>0</v>
      </c>
      <c r="AS21" s="58">
        <f t="shared" si="8"/>
        <v>0</v>
      </c>
      <c r="AT21" s="50">
        <f t="shared" si="9"/>
        <v>0</v>
      </c>
      <c r="BG21" s="58">
        <f t="shared" si="10"/>
        <v>0</v>
      </c>
      <c r="BH21" s="50">
        <f t="shared" si="11"/>
        <v>0</v>
      </c>
      <c r="BX21" s="58">
        <f t="shared" si="12"/>
        <v>0</v>
      </c>
      <c r="BY21" s="50">
        <f t="shared" si="13"/>
        <v>0</v>
      </c>
      <c r="CO21" s="58">
        <f t="shared" si="14"/>
        <v>0</v>
      </c>
      <c r="CP21" s="50">
        <f t="shared" si="15"/>
        <v>0</v>
      </c>
      <c r="DC21" s="58">
        <f t="shared" si="16"/>
        <v>0</v>
      </c>
      <c r="DD21" s="50">
        <f t="shared" si="17"/>
        <v>0</v>
      </c>
      <c r="DI21" s="50">
        <v>0</v>
      </c>
      <c r="DJ21" s="50">
        <v>32</v>
      </c>
      <c r="DK21" s="50">
        <v>14</v>
      </c>
      <c r="DL21" s="50">
        <v>0</v>
      </c>
      <c r="DM21" s="50">
        <v>40</v>
      </c>
      <c r="DN21" s="50">
        <v>50</v>
      </c>
      <c r="DO21" s="50">
        <v>0</v>
      </c>
      <c r="DP21" s="50">
        <v>0</v>
      </c>
      <c r="DQ21" s="58">
        <f t="shared" si="18"/>
        <v>136</v>
      </c>
      <c r="DR21" s="50">
        <f t="shared" si="19"/>
        <v>13845624</v>
      </c>
      <c r="DW21" s="50">
        <v>0</v>
      </c>
      <c r="DX21" s="50">
        <v>54</v>
      </c>
      <c r="DY21" s="50">
        <v>0</v>
      </c>
      <c r="DZ21" s="50">
        <v>0</v>
      </c>
      <c r="EA21" s="50">
        <v>141</v>
      </c>
      <c r="EB21" s="50">
        <v>110</v>
      </c>
      <c r="EC21" s="50">
        <v>0</v>
      </c>
      <c r="ED21" s="50">
        <v>0</v>
      </c>
      <c r="EE21" s="58">
        <f t="shared" si="20"/>
        <v>305</v>
      </c>
      <c r="EF21" s="50">
        <f t="shared" si="21"/>
        <v>40348128</v>
      </c>
      <c r="EK21" s="50">
        <v>0</v>
      </c>
      <c r="EL21" s="50">
        <v>25</v>
      </c>
      <c r="EM21" s="50">
        <v>6</v>
      </c>
      <c r="EN21" s="50">
        <v>0</v>
      </c>
      <c r="EO21" s="50">
        <v>64</v>
      </c>
      <c r="EP21" s="50">
        <v>51</v>
      </c>
      <c r="EQ21" s="50">
        <v>0</v>
      </c>
      <c r="ER21" s="50">
        <v>0</v>
      </c>
      <c r="ES21" s="58">
        <f t="shared" si="22"/>
        <v>146</v>
      </c>
      <c r="ET21" s="50">
        <f t="shared" si="23"/>
        <v>30401688</v>
      </c>
      <c r="FB21" s="50">
        <v>0</v>
      </c>
      <c r="FC21" s="50">
        <v>0</v>
      </c>
      <c r="FD21" s="50">
        <v>45</v>
      </c>
      <c r="FE21" s="50">
        <v>0</v>
      </c>
      <c r="FF21" s="50">
        <v>0</v>
      </c>
      <c r="FG21" s="50">
        <v>0</v>
      </c>
      <c r="FH21" s="50">
        <v>0</v>
      </c>
      <c r="FI21" s="50">
        <v>0</v>
      </c>
      <c r="FJ21" s="58">
        <f t="shared" si="24"/>
        <v>45</v>
      </c>
      <c r="FK21" s="50">
        <f t="shared" si="25"/>
        <v>1662660</v>
      </c>
      <c r="FL21" s="50">
        <v>0</v>
      </c>
      <c r="FM21" s="50">
        <v>0</v>
      </c>
      <c r="FN21" s="50">
        <v>0</v>
      </c>
      <c r="FO21" s="50">
        <v>0</v>
      </c>
      <c r="FP21" s="50">
        <v>0</v>
      </c>
      <c r="FQ21" s="50">
        <v>0</v>
      </c>
      <c r="FR21" s="50">
        <v>0</v>
      </c>
      <c r="FS21" s="50">
        <v>0</v>
      </c>
      <c r="FT21" s="58">
        <f t="shared" si="26"/>
        <v>0</v>
      </c>
      <c r="FU21" s="50">
        <f t="shared" si="27"/>
        <v>0</v>
      </c>
      <c r="FV21" s="50">
        <v>0</v>
      </c>
      <c r="FW21" s="50">
        <v>3</v>
      </c>
      <c r="FX21" s="50">
        <v>2</v>
      </c>
      <c r="FY21" s="50">
        <v>0</v>
      </c>
      <c r="FZ21" s="50">
        <v>8</v>
      </c>
      <c r="GA21" s="50">
        <v>31</v>
      </c>
      <c r="GB21" s="50">
        <v>1</v>
      </c>
      <c r="GC21" s="50">
        <v>0</v>
      </c>
      <c r="GD21" s="58">
        <f t="shared" si="28"/>
        <v>45</v>
      </c>
      <c r="GE21" s="50">
        <f t="shared" si="29"/>
        <v>11425740</v>
      </c>
      <c r="GF21" s="50">
        <v>0</v>
      </c>
      <c r="GG21" s="50">
        <v>0</v>
      </c>
      <c r="GH21" s="50">
        <v>0</v>
      </c>
      <c r="GI21" s="50">
        <v>0</v>
      </c>
      <c r="GJ21" s="50">
        <v>5</v>
      </c>
      <c r="GK21" s="50">
        <v>5</v>
      </c>
      <c r="GL21" s="50">
        <v>0</v>
      </c>
      <c r="GM21" s="50">
        <v>0</v>
      </c>
      <c r="GN21" s="58">
        <f t="shared" si="30"/>
        <v>10</v>
      </c>
      <c r="GO21" s="50">
        <f t="shared" si="31"/>
        <v>111300</v>
      </c>
      <c r="GP21" s="60">
        <f t="shared" si="32"/>
        <v>0</v>
      </c>
      <c r="GQ21" s="60">
        <f t="shared" si="33"/>
        <v>114</v>
      </c>
      <c r="GR21" s="60">
        <f t="shared" si="34"/>
        <v>182</v>
      </c>
      <c r="GS21" s="60">
        <f t="shared" si="35"/>
        <v>0</v>
      </c>
      <c r="GT21" s="60">
        <f t="shared" si="36"/>
        <v>2883</v>
      </c>
      <c r="GU21" s="60">
        <f t="shared" si="37"/>
        <v>3175</v>
      </c>
      <c r="GV21" s="60">
        <f t="shared" si="38"/>
        <v>345</v>
      </c>
      <c r="GW21" s="60">
        <f t="shared" si="39"/>
        <v>0</v>
      </c>
      <c r="GX21" s="60">
        <f t="shared" si="40"/>
        <v>6699</v>
      </c>
      <c r="GY21" s="60">
        <f t="shared" si="39"/>
        <v>467347560</v>
      </c>
      <c r="GZ21" s="50">
        <f>ОВЗ!D23</f>
        <v>43</v>
      </c>
      <c r="HA21" s="50">
        <f>ОВЗ!E23</f>
        <v>62</v>
      </c>
      <c r="HB21" s="50">
        <f>ОВЗ!F23</f>
        <v>1</v>
      </c>
      <c r="HC21" s="50">
        <f>ОВЗ!G23</f>
        <v>0</v>
      </c>
      <c r="HD21" s="50">
        <f>ОВЗ!H23</f>
        <v>91</v>
      </c>
      <c r="HE21" s="50">
        <f>ОВЗ!I23</f>
        <v>64</v>
      </c>
      <c r="HF21" s="50">
        <f>ОВЗ!J23</f>
        <v>0</v>
      </c>
      <c r="HG21" s="50">
        <f>ОВЗ!K23</f>
        <v>0</v>
      </c>
      <c r="HH21" s="50">
        <f t="shared" si="41"/>
        <v>261</v>
      </c>
      <c r="HI21" s="50">
        <f>ОВЗ!L23</f>
        <v>31528956</v>
      </c>
      <c r="HJ21" s="60">
        <f t="shared" si="42"/>
        <v>43</v>
      </c>
      <c r="HK21" s="60">
        <f t="shared" si="43"/>
        <v>176</v>
      </c>
      <c r="HL21" s="60">
        <f t="shared" si="44"/>
        <v>183</v>
      </c>
      <c r="HM21" s="60">
        <f t="shared" si="45"/>
        <v>0</v>
      </c>
      <c r="HN21" s="60">
        <f t="shared" si="46"/>
        <v>2974</v>
      </c>
      <c r="HO21" s="60">
        <f t="shared" si="47"/>
        <v>3239</v>
      </c>
      <c r="HP21" s="60">
        <f t="shared" si="48"/>
        <v>345</v>
      </c>
      <c r="HQ21" s="60">
        <f t="shared" si="49"/>
        <v>0</v>
      </c>
      <c r="HR21" s="60">
        <f t="shared" si="50"/>
        <v>6960</v>
      </c>
      <c r="HS21" s="60">
        <f t="shared" si="51"/>
        <v>498876516</v>
      </c>
      <c r="HT21" s="60">
        <f>'Классное руководство'!D21*1000</f>
        <v>8584699.9999999981</v>
      </c>
      <c r="HU21" s="61">
        <f t="shared" si="52"/>
        <v>507461216</v>
      </c>
      <c r="HV21" s="61">
        <f t="shared" si="53"/>
        <v>507461200</v>
      </c>
      <c r="HW21" s="61">
        <f t="shared" si="54"/>
        <v>480965200</v>
      </c>
      <c r="HX21" s="61">
        <f t="shared" si="55"/>
        <v>26496000</v>
      </c>
      <c r="HY21" s="61">
        <v>465307400</v>
      </c>
      <c r="HZ21" s="62" t="e">
        <f>#N/A</f>
        <v>#N/A</v>
      </c>
      <c r="IA21" s="26"/>
      <c r="IB21" s="26"/>
      <c r="IC21" s="26"/>
      <c r="ID21" s="26"/>
      <c r="IE21" s="26"/>
      <c r="IF21" s="26"/>
      <c r="IG21" s="26"/>
    </row>
    <row r="22" spans="1:241" s="50" customFormat="1" x14ac:dyDescent="0.25">
      <c r="A22" s="55">
        <v>17</v>
      </c>
      <c r="B22" s="56" t="s">
        <v>146</v>
      </c>
      <c r="C22" s="64"/>
      <c r="D22" s="63"/>
      <c r="E22" s="63"/>
      <c r="F22" s="63">
        <v>32</v>
      </c>
      <c r="G22" s="63">
        <v>2253</v>
      </c>
      <c r="H22" s="63">
        <v>2308</v>
      </c>
      <c r="I22" s="63">
        <v>15</v>
      </c>
      <c r="J22" s="63">
        <v>266</v>
      </c>
      <c r="K22" s="58">
        <f t="shared" si="2"/>
        <v>4874</v>
      </c>
      <c r="L22" s="50">
        <f t="shared" si="3"/>
        <v>291710664</v>
      </c>
      <c r="Q22" s="50">
        <v>335</v>
      </c>
      <c r="R22" s="50">
        <v>412</v>
      </c>
      <c r="S22" s="50">
        <v>76</v>
      </c>
      <c r="U22" s="58">
        <f t="shared" si="4"/>
        <v>823</v>
      </c>
      <c r="V22" s="50">
        <f t="shared" si="5"/>
        <v>54778788</v>
      </c>
      <c r="Z22" s="50">
        <v>16</v>
      </c>
      <c r="AA22" s="50">
        <v>384</v>
      </c>
      <c r="AB22" s="50">
        <v>318</v>
      </c>
      <c r="AC22" s="50">
        <v>27</v>
      </c>
      <c r="AE22" s="58">
        <f t="shared" si="6"/>
        <v>745</v>
      </c>
      <c r="AF22" s="50">
        <f t="shared" si="7"/>
        <v>43289244</v>
      </c>
      <c r="AM22" s="50">
        <v>11</v>
      </c>
      <c r="AO22" s="50">
        <v>91</v>
      </c>
      <c r="AP22" s="50">
        <v>88</v>
      </c>
      <c r="AS22" s="58">
        <f t="shared" si="8"/>
        <v>190</v>
      </c>
      <c r="AT22" s="50">
        <f t="shared" si="9"/>
        <v>11969352</v>
      </c>
      <c r="BC22" s="50">
        <v>262</v>
      </c>
      <c r="BD22" s="50">
        <v>199</v>
      </c>
      <c r="BG22" s="58">
        <f t="shared" si="10"/>
        <v>461</v>
      </c>
      <c r="BH22" s="50">
        <f t="shared" si="11"/>
        <v>42543804</v>
      </c>
      <c r="BQ22" s="50">
        <v>15</v>
      </c>
      <c r="BT22" s="50">
        <v>64</v>
      </c>
      <c r="BU22" s="50">
        <v>53</v>
      </c>
      <c r="BX22" s="58">
        <f t="shared" si="12"/>
        <v>132</v>
      </c>
      <c r="BY22" s="50">
        <f t="shared" si="13"/>
        <v>18142644</v>
      </c>
      <c r="CJ22" s="50">
        <v>26</v>
      </c>
      <c r="CK22" s="50">
        <v>512</v>
      </c>
      <c r="CL22" s="50">
        <v>646</v>
      </c>
      <c r="CM22" s="50">
        <v>37</v>
      </c>
      <c r="CN22" s="50">
        <v>30</v>
      </c>
      <c r="CO22" s="58">
        <f t="shared" si="14"/>
        <v>1251</v>
      </c>
      <c r="CP22" s="50">
        <f t="shared" si="15"/>
        <v>97418712</v>
      </c>
      <c r="CW22" s="50">
        <v>16</v>
      </c>
      <c r="CY22" s="50">
        <v>195</v>
      </c>
      <c r="CZ22" s="50">
        <v>180</v>
      </c>
      <c r="DA22" s="50">
        <v>15</v>
      </c>
      <c r="DC22" s="58">
        <f t="shared" si="16"/>
        <v>406</v>
      </c>
      <c r="DD22" s="50">
        <f t="shared" si="17"/>
        <v>34865700</v>
      </c>
      <c r="DI22" s="50">
        <v>0</v>
      </c>
      <c r="DJ22" s="50">
        <v>0</v>
      </c>
      <c r="DK22" s="50">
        <v>0</v>
      </c>
      <c r="DL22" s="50">
        <v>0</v>
      </c>
      <c r="DM22" s="50">
        <v>58</v>
      </c>
      <c r="DN22" s="50">
        <v>64</v>
      </c>
      <c r="DO22" s="50">
        <v>0</v>
      </c>
      <c r="DP22" s="50">
        <v>0</v>
      </c>
      <c r="DQ22" s="58">
        <f t="shared" si="18"/>
        <v>122</v>
      </c>
      <c r="DR22" s="50">
        <f t="shared" si="19"/>
        <v>12430944</v>
      </c>
      <c r="DW22" s="50">
        <v>0</v>
      </c>
      <c r="DX22" s="50">
        <v>13</v>
      </c>
      <c r="DY22" s="50">
        <v>0</v>
      </c>
      <c r="DZ22" s="50">
        <v>0</v>
      </c>
      <c r="EA22" s="50">
        <v>119</v>
      </c>
      <c r="EB22" s="50">
        <v>130</v>
      </c>
      <c r="EC22" s="50">
        <v>0</v>
      </c>
      <c r="ED22" s="50">
        <v>0</v>
      </c>
      <c r="EE22" s="58">
        <f t="shared" si="20"/>
        <v>262</v>
      </c>
      <c r="EF22" s="50">
        <f t="shared" si="21"/>
        <v>35961720</v>
      </c>
      <c r="EK22" s="50">
        <v>0</v>
      </c>
      <c r="EL22" s="50">
        <v>2</v>
      </c>
      <c r="EM22" s="50">
        <v>0</v>
      </c>
      <c r="EN22" s="50">
        <v>0</v>
      </c>
      <c r="EO22" s="50">
        <v>7</v>
      </c>
      <c r="EP22" s="50">
        <v>13</v>
      </c>
      <c r="EQ22" s="50">
        <v>0</v>
      </c>
      <c r="ER22" s="50">
        <v>0</v>
      </c>
      <c r="ES22" s="58">
        <f t="shared" si="22"/>
        <v>22</v>
      </c>
      <c r="ET22" s="50">
        <f t="shared" si="23"/>
        <v>4891476</v>
      </c>
      <c r="FB22" s="50">
        <v>0</v>
      </c>
      <c r="FC22" s="50">
        <v>0</v>
      </c>
      <c r="FD22" s="50">
        <v>0</v>
      </c>
      <c r="FE22" s="50">
        <v>0</v>
      </c>
      <c r="FF22" s="50">
        <v>0</v>
      </c>
      <c r="FG22" s="50">
        <v>0</v>
      </c>
      <c r="FH22" s="50">
        <v>0</v>
      </c>
      <c r="FI22" s="50">
        <v>0</v>
      </c>
      <c r="FJ22" s="58">
        <f t="shared" si="24"/>
        <v>0</v>
      </c>
      <c r="FK22" s="50">
        <f t="shared" si="25"/>
        <v>0</v>
      </c>
      <c r="FL22" s="50">
        <v>0</v>
      </c>
      <c r="FM22" s="50">
        <v>0</v>
      </c>
      <c r="FN22" s="50">
        <v>0</v>
      </c>
      <c r="FO22" s="50">
        <v>0</v>
      </c>
      <c r="FP22" s="50">
        <v>0</v>
      </c>
      <c r="FQ22" s="50">
        <v>0</v>
      </c>
      <c r="FR22" s="50">
        <v>0</v>
      </c>
      <c r="FS22" s="50">
        <v>0</v>
      </c>
      <c r="FT22" s="58">
        <f t="shared" si="26"/>
        <v>0</v>
      </c>
      <c r="FU22" s="50">
        <f t="shared" si="27"/>
        <v>0</v>
      </c>
      <c r="FV22" s="50">
        <v>1</v>
      </c>
      <c r="FW22" s="50">
        <v>7</v>
      </c>
      <c r="FX22" s="50">
        <v>1</v>
      </c>
      <c r="FY22" s="50">
        <v>0</v>
      </c>
      <c r="FZ22" s="50">
        <v>43</v>
      </c>
      <c r="GA22" s="50">
        <v>67</v>
      </c>
      <c r="GB22" s="50">
        <v>2</v>
      </c>
      <c r="GC22" s="50">
        <v>0</v>
      </c>
      <c r="GD22" s="58">
        <f t="shared" si="28"/>
        <v>121</v>
      </c>
      <c r="GE22" s="50">
        <f t="shared" si="29"/>
        <v>29259888</v>
      </c>
      <c r="GF22" s="50">
        <v>0</v>
      </c>
      <c r="GG22" s="50">
        <v>0</v>
      </c>
      <c r="GH22" s="50">
        <v>0</v>
      </c>
      <c r="GI22" s="50">
        <v>0</v>
      </c>
      <c r="GJ22" s="50">
        <v>0</v>
      </c>
      <c r="GK22" s="50">
        <v>0</v>
      </c>
      <c r="GL22" s="50">
        <v>0</v>
      </c>
      <c r="GM22" s="50">
        <v>0</v>
      </c>
      <c r="GN22" s="58">
        <f t="shared" si="30"/>
        <v>0</v>
      </c>
      <c r="GO22" s="50">
        <f t="shared" si="31"/>
        <v>0</v>
      </c>
      <c r="GP22" s="60">
        <f t="shared" si="32"/>
        <v>1</v>
      </c>
      <c r="GQ22" s="60">
        <f t="shared" si="33"/>
        <v>37</v>
      </c>
      <c r="GR22" s="60">
        <f t="shared" si="34"/>
        <v>28</v>
      </c>
      <c r="GS22" s="60">
        <f t="shared" si="35"/>
        <v>74</v>
      </c>
      <c r="GT22" s="60">
        <f t="shared" si="36"/>
        <v>4323</v>
      </c>
      <c r="GU22" s="60">
        <f t="shared" si="37"/>
        <v>4478</v>
      </c>
      <c r="GV22" s="60">
        <f t="shared" si="38"/>
        <v>172</v>
      </c>
      <c r="GW22" s="60">
        <f t="shared" si="39"/>
        <v>296</v>
      </c>
      <c r="GX22" s="60">
        <f t="shared" si="40"/>
        <v>9409</v>
      </c>
      <c r="GY22" s="60">
        <f t="shared" si="39"/>
        <v>677262936</v>
      </c>
      <c r="GZ22" s="50">
        <f>ОВЗ!D24</f>
        <v>10</v>
      </c>
      <c r="HA22" s="50">
        <f>ОВЗ!E24</f>
        <v>70</v>
      </c>
      <c r="HB22" s="50">
        <f>ОВЗ!F24</f>
        <v>0</v>
      </c>
      <c r="HC22" s="50">
        <f>ОВЗ!G24</f>
        <v>0</v>
      </c>
      <c r="HD22" s="50">
        <f>ОВЗ!H24</f>
        <v>176</v>
      </c>
      <c r="HE22" s="50">
        <f>ОВЗ!I24</f>
        <v>310</v>
      </c>
      <c r="HF22" s="50">
        <f>ОВЗ!J24</f>
        <v>1</v>
      </c>
      <c r="HG22" s="50">
        <f>ОВЗ!K24</f>
        <v>0</v>
      </c>
      <c r="HH22" s="50">
        <f t="shared" si="41"/>
        <v>567</v>
      </c>
      <c r="HI22" s="50">
        <f>ОВЗ!L24</f>
        <v>39202512</v>
      </c>
      <c r="HJ22" s="60">
        <f t="shared" si="42"/>
        <v>11</v>
      </c>
      <c r="HK22" s="60">
        <f t="shared" si="43"/>
        <v>107</v>
      </c>
      <c r="HL22" s="60">
        <f t="shared" si="44"/>
        <v>28</v>
      </c>
      <c r="HM22" s="60">
        <f t="shared" si="45"/>
        <v>74</v>
      </c>
      <c r="HN22" s="60">
        <f t="shared" si="46"/>
        <v>4499</v>
      </c>
      <c r="HO22" s="60">
        <f t="shared" si="47"/>
        <v>4788</v>
      </c>
      <c r="HP22" s="60">
        <f t="shared" si="48"/>
        <v>173</v>
      </c>
      <c r="HQ22" s="60">
        <f t="shared" si="49"/>
        <v>296</v>
      </c>
      <c r="HR22" s="60">
        <f t="shared" si="50"/>
        <v>9976</v>
      </c>
      <c r="HS22" s="60">
        <f t="shared" si="51"/>
        <v>716465448</v>
      </c>
      <c r="HT22" s="60">
        <f>'Классное руководство'!D22*1000</f>
        <v>12646200</v>
      </c>
      <c r="HU22" s="61">
        <f t="shared" si="52"/>
        <v>729111648</v>
      </c>
      <c r="HV22" s="61">
        <f t="shared" si="53"/>
        <v>729111600</v>
      </c>
      <c r="HW22" s="61">
        <f t="shared" si="54"/>
        <v>691042500</v>
      </c>
      <c r="HX22" s="61">
        <f t="shared" si="55"/>
        <v>38069100</v>
      </c>
      <c r="HY22" s="61">
        <v>692314500</v>
      </c>
      <c r="HZ22" s="62" t="e">
        <f>#N/A</f>
        <v>#N/A</v>
      </c>
      <c r="IA22" s="26"/>
      <c r="IB22" s="26"/>
      <c r="IC22" s="26"/>
      <c r="ID22" s="26"/>
      <c r="IE22" s="26"/>
      <c r="IF22" s="26"/>
      <c r="IG22" s="26"/>
    </row>
    <row r="23" spans="1:241" s="50" customFormat="1" x14ac:dyDescent="0.25">
      <c r="A23" s="55">
        <v>18</v>
      </c>
      <c r="B23" s="56" t="s">
        <v>147</v>
      </c>
      <c r="C23" s="64"/>
      <c r="D23" s="63"/>
      <c r="E23" s="63"/>
      <c r="F23" s="63">
        <v>25</v>
      </c>
      <c r="G23" s="63">
        <v>2074</v>
      </c>
      <c r="H23" s="63">
        <v>1718</v>
      </c>
      <c r="I23" s="63">
        <v>0</v>
      </c>
      <c r="J23" s="63">
        <v>406</v>
      </c>
      <c r="K23" s="58">
        <f t="shared" si="2"/>
        <v>4223</v>
      </c>
      <c r="L23" s="50">
        <f t="shared" si="3"/>
        <v>253401288</v>
      </c>
      <c r="N23" s="50">
        <v>0</v>
      </c>
      <c r="O23" s="50">
        <v>29</v>
      </c>
      <c r="P23" s="50">
        <v>48</v>
      </c>
      <c r="Q23" s="50">
        <v>358</v>
      </c>
      <c r="R23" s="50">
        <v>933</v>
      </c>
      <c r="S23" s="50">
        <v>56</v>
      </c>
      <c r="T23" s="50">
        <v>49</v>
      </c>
      <c r="U23" s="58">
        <f t="shared" si="4"/>
        <v>1473</v>
      </c>
      <c r="V23" s="50">
        <f t="shared" si="5"/>
        <v>103224900</v>
      </c>
      <c r="AE23" s="58">
        <f t="shared" si="6"/>
        <v>0</v>
      </c>
      <c r="AF23" s="50">
        <f t="shared" si="7"/>
        <v>0</v>
      </c>
      <c r="AS23" s="58">
        <f t="shared" si="8"/>
        <v>0</v>
      </c>
      <c r="AT23" s="50">
        <f t="shared" si="9"/>
        <v>0</v>
      </c>
      <c r="BG23" s="58">
        <f t="shared" si="10"/>
        <v>0</v>
      </c>
      <c r="BH23" s="50">
        <f t="shared" si="11"/>
        <v>0</v>
      </c>
      <c r="BX23" s="58">
        <f t="shared" si="12"/>
        <v>0</v>
      </c>
      <c r="BY23" s="50">
        <f t="shared" si="13"/>
        <v>0</v>
      </c>
      <c r="CO23" s="58">
        <f t="shared" si="14"/>
        <v>0</v>
      </c>
      <c r="CP23" s="50">
        <f t="shared" si="15"/>
        <v>0</v>
      </c>
      <c r="DC23" s="58">
        <f t="shared" si="16"/>
        <v>0</v>
      </c>
      <c r="DD23" s="50">
        <f t="shared" si="17"/>
        <v>0</v>
      </c>
      <c r="DI23" s="50">
        <v>0</v>
      </c>
      <c r="DJ23" s="50">
        <v>0</v>
      </c>
      <c r="DK23" s="50">
        <v>0</v>
      </c>
      <c r="DL23" s="50">
        <v>0</v>
      </c>
      <c r="DM23" s="50">
        <v>0</v>
      </c>
      <c r="DN23" s="50">
        <v>0</v>
      </c>
      <c r="DO23" s="50">
        <v>0</v>
      </c>
      <c r="DP23" s="50">
        <v>0</v>
      </c>
      <c r="DQ23" s="58">
        <f t="shared" si="18"/>
        <v>0</v>
      </c>
      <c r="DR23" s="50">
        <f t="shared" si="19"/>
        <v>0</v>
      </c>
      <c r="DW23" s="50">
        <v>0</v>
      </c>
      <c r="DX23" s="50">
        <v>0</v>
      </c>
      <c r="DY23" s="50">
        <v>0</v>
      </c>
      <c r="DZ23" s="50">
        <v>0</v>
      </c>
      <c r="EA23" s="50">
        <v>0</v>
      </c>
      <c r="EB23" s="50">
        <v>0</v>
      </c>
      <c r="EC23" s="50">
        <v>0</v>
      </c>
      <c r="ED23" s="50">
        <v>0</v>
      </c>
      <c r="EE23" s="58">
        <f t="shared" si="20"/>
        <v>0</v>
      </c>
      <c r="EF23" s="50">
        <f t="shared" si="21"/>
        <v>0</v>
      </c>
      <c r="EK23" s="50">
        <v>0</v>
      </c>
      <c r="EL23" s="50">
        <v>0</v>
      </c>
      <c r="EM23" s="50">
        <v>0</v>
      </c>
      <c r="EN23" s="50">
        <v>0</v>
      </c>
      <c r="EO23" s="50">
        <v>0</v>
      </c>
      <c r="EP23" s="50">
        <v>0</v>
      </c>
      <c r="EQ23" s="50">
        <v>0</v>
      </c>
      <c r="ER23" s="50">
        <v>0</v>
      </c>
      <c r="ES23" s="58">
        <f t="shared" si="22"/>
        <v>0</v>
      </c>
      <c r="ET23" s="50">
        <f t="shared" si="23"/>
        <v>0</v>
      </c>
      <c r="FB23" s="50">
        <v>0</v>
      </c>
      <c r="FC23" s="50">
        <v>0</v>
      </c>
      <c r="FD23" s="50">
        <v>10</v>
      </c>
      <c r="FE23" s="50">
        <v>0</v>
      </c>
      <c r="FF23" s="50">
        <v>0</v>
      </c>
      <c r="FG23" s="50">
        <v>0</v>
      </c>
      <c r="FH23" s="50">
        <v>0</v>
      </c>
      <c r="FI23" s="50">
        <v>0</v>
      </c>
      <c r="FJ23" s="58">
        <f t="shared" si="24"/>
        <v>10</v>
      </c>
      <c r="FK23" s="50">
        <f t="shared" si="25"/>
        <v>369480</v>
      </c>
      <c r="FL23" s="50">
        <v>0</v>
      </c>
      <c r="FM23" s="50">
        <v>0</v>
      </c>
      <c r="FN23" s="50">
        <v>0</v>
      </c>
      <c r="FO23" s="50">
        <v>0</v>
      </c>
      <c r="FP23" s="50">
        <v>0</v>
      </c>
      <c r="FQ23" s="50">
        <v>0</v>
      </c>
      <c r="FR23" s="50">
        <v>0</v>
      </c>
      <c r="FS23" s="50">
        <v>0</v>
      </c>
      <c r="FT23" s="58">
        <f t="shared" si="26"/>
        <v>0</v>
      </c>
      <c r="FU23" s="50">
        <f t="shared" si="27"/>
        <v>0</v>
      </c>
      <c r="FV23" s="50">
        <v>0</v>
      </c>
      <c r="FW23" s="50">
        <v>0</v>
      </c>
      <c r="FX23" s="50">
        <v>0</v>
      </c>
      <c r="FY23" s="50">
        <v>0</v>
      </c>
      <c r="FZ23" s="50">
        <v>9</v>
      </c>
      <c r="GA23" s="50">
        <v>33</v>
      </c>
      <c r="GB23" s="50">
        <v>2</v>
      </c>
      <c r="GC23" s="50">
        <v>0</v>
      </c>
      <c r="GD23" s="58">
        <f t="shared" si="28"/>
        <v>44</v>
      </c>
      <c r="GE23" s="50">
        <f t="shared" si="29"/>
        <v>11080824</v>
      </c>
      <c r="GF23" s="50">
        <v>0</v>
      </c>
      <c r="GG23" s="50">
        <v>0</v>
      </c>
      <c r="GH23" s="50">
        <v>0</v>
      </c>
      <c r="GI23" s="50">
        <v>0</v>
      </c>
      <c r="GJ23" s="50">
        <v>0</v>
      </c>
      <c r="GK23" s="50">
        <v>0</v>
      </c>
      <c r="GL23" s="50">
        <v>0</v>
      </c>
      <c r="GM23" s="50">
        <v>0</v>
      </c>
      <c r="GN23" s="58">
        <f t="shared" si="30"/>
        <v>0</v>
      </c>
      <c r="GO23" s="50">
        <f t="shared" si="31"/>
        <v>0</v>
      </c>
      <c r="GP23" s="60">
        <f t="shared" si="32"/>
        <v>0</v>
      </c>
      <c r="GQ23" s="60">
        <f t="shared" si="33"/>
        <v>0</v>
      </c>
      <c r="GR23" s="60">
        <f t="shared" si="34"/>
        <v>39</v>
      </c>
      <c r="GS23" s="60">
        <f t="shared" si="35"/>
        <v>73</v>
      </c>
      <c r="GT23" s="60">
        <f t="shared" si="36"/>
        <v>2441</v>
      </c>
      <c r="GU23" s="60">
        <f t="shared" si="37"/>
        <v>2684</v>
      </c>
      <c r="GV23" s="60">
        <f t="shared" si="38"/>
        <v>58</v>
      </c>
      <c r="GW23" s="60">
        <f t="shared" si="39"/>
        <v>455</v>
      </c>
      <c r="GX23" s="60">
        <f t="shared" si="40"/>
        <v>5750</v>
      </c>
      <c r="GY23" s="60">
        <f t="shared" si="39"/>
        <v>368076492</v>
      </c>
      <c r="GZ23" s="50">
        <f>ОВЗ!D25</f>
        <v>28</v>
      </c>
      <c r="HA23" s="50">
        <f>ОВЗ!E25</f>
        <v>162</v>
      </c>
      <c r="HB23" s="50">
        <f>ОВЗ!F25</f>
        <v>0</v>
      </c>
      <c r="HC23" s="50">
        <f>ОВЗ!G25</f>
        <v>0</v>
      </c>
      <c r="HD23" s="50">
        <f>ОВЗ!H25</f>
        <v>90</v>
      </c>
      <c r="HE23" s="50">
        <f>ОВЗ!I25</f>
        <v>0</v>
      </c>
      <c r="HF23" s="50">
        <f>ОВЗ!J25</f>
        <v>0</v>
      </c>
      <c r="HG23" s="50">
        <f>ОВЗ!K25</f>
        <v>0</v>
      </c>
      <c r="HH23" s="50">
        <f t="shared" si="41"/>
        <v>280</v>
      </c>
      <c r="HI23" s="50">
        <f>ОВЗ!L25</f>
        <v>22693080</v>
      </c>
      <c r="HJ23" s="60">
        <f t="shared" si="42"/>
        <v>28</v>
      </c>
      <c r="HK23" s="60">
        <f t="shared" si="43"/>
        <v>162</v>
      </c>
      <c r="HL23" s="60">
        <f t="shared" si="44"/>
        <v>39</v>
      </c>
      <c r="HM23" s="60">
        <f t="shared" si="45"/>
        <v>73</v>
      </c>
      <c r="HN23" s="60">
        <f t="shared" si="46"/>
        <v>2531</v>
      </c>
      <c r="HO23" s="60">
        <f t="shared" si="47"/>
        <v>2684</v>
      </c>
      <c r="HP23" s="60">
        <f t="shared" si="48"/>
        <v>58</v>
      </c>
      <c r="HQ23" s="60">
        <f t="shared" si="49"/>
        <v>455</v>
      </c>
      <c r="HR23" s="60">
        <f t="shared" si="50"/>
        <v>6030</v>
      </c>
      <c r="HS23" s="60">
        <f t="shared" si="51"/>
        <v>390769572</v>
      </c>
      <c r="HT23" s="60">
        <f>'Классное руководство'!D23*1000</f>
        <v>7270300</v>
      </c>
      <c r="HU23" s="61">
        <f t="shared" si="52"/>
        <v>398039872</v>
      </c>
      <c r="HV23" s="61">
        <f t="shared" si="53"/>
        <v>398039900</v>
      </c>
      <c r="HW23" s="61">
        <f t="shared" si="54"/>
        <v>377257100</v>
      </c>
      <c r="HX23" s="61">
        <f t="shared" si="55"/>
        <v>20782800</v>
      </c>
      <c r="HY23" s="61">
        <v>374412500</v>
      </c>
      <c r="HZ23" s="62" t="e">
        <f>#N/A</f>
        <v>#N/A</v>
      </c>
      <c r="IA23" s="26"/>
      <c r="IB23" s="26"/>
      <c r="IC23" s="26"/>
      <c r="ID23" s="26"/>
      <c r="IE23" s="26"/>
      <c r="IF23" s="26"/>
      <c r="IG23" s="26"/>
    </row>
    <row r="24" spans="1:241" s="37" customFormat="1" x14ac:dyDescent="0.25">
      <c r="A24" s="65"/>
      <c r="B24" s="65" t="s">
        <v>178</v>
      </c>
      <c r="C24" s="66">
        <f>SUM(C6:C23)</f>
        <v>0</v>
      </c>
      <c r="D24" s="66">
        <f t="shared" ref="D24:BO24" si="56">SUM(D6:D23)</f>
        <v>674</v>
      </c>
      <c r="E24" s="66">
        <f t="shared" si="56"/>
        <v>264</v>
      </c>
      <c r="F24" s="66">
        <f t="shared" si="56"/>
        <v>1347</v>
      </c>
      <c r="G24" s="66">
        <f t="shared" si="56"/>
        <v>37438</v>
      </c>
      <c r="H24" s="66">
        <f t="shared" si="56"/>
        <v>35263</v>
      </c>
      <c r="I24" s="66">
        <f t="shared" si="56"/>
        <v>428</v>
      </c>
      <c r="J24" s="66">
        <f t="shared" si="56"/>
        <v>3180</v>
      </c>
      <c r="K24" s="66">
        <f t="shared" si="56"/>
        <v>78594</v>
      </c>
      <c r="L24" s="66">
        <f t="shared" si="56"/>
        <v>4650134604</v>
      </c>
      <c r="M24" s="66">
        <f t="shared" si="56"/>
        <v>0</v>
      </c>
      <c r="N24" s="66">
        <f t="shared" si="56"/>
        <v>244</v>
      </c>
      <c r="O24" s="66">
        <f t="shared" si="56"/>
        <v>332</v>
      </c>
      <c r="P24" s="66">
        <f t="shared" si="56"/>
        <v>442</v>
      </c>
      <c r="Q24" s="66">
        <f t="shared" si="56"/>
        <v>1623</v>
      </c>
      <c r="R24" s="66">
        <f t="shared" si="56"/>
        <v>7309</v>
      </c>
      <c r="S24" s="66">
        <f t="shared" si="56"/>
        <v>462</v>
      </c>
      <c r="T24" s="66">
        <f t="shared" si="56"/>
        <v>919</v>
      </c>
      <c r="U24" s="66">
        <f t="shared" si="56"/>
        <v>11331</v>
      </c>
      <c r="V24" s="66">
        <f t="shared" si="56"/>
        <v>830914860</v>
      </c>
      <c r="W24" s="66">
        <f t="shared" si="56"/>
        <v>0</v>
      </c>
      <c r="X24" s="66">
        <f t="shared" si="56"/>
        <v>432</v>
      </c>
      <c r="Y24" s="66">
        <f t="shared" si="56"/>
        <v>115</v>
      </c>
      <c r="Z24" s="66">
        <f t="shared" si="56"/>
        <v>572</v>
      </c>
      <c r="AA24" s="66">
        <f t="shared" si="56"/>
        <v>5684</v>
      </c>
      <c r="AB24" s="66">
        <f t="shared" si="56"/>
        <v>5220</v>
      </c>
      <c r="AC24" s="66">
        <f t="shared" si="56"/>
        <v>68</v>
      </c>
      <c r="AD24" s="66">
        <f t="shared" si="56"/>
        <v>139</v>
      </c>
      <c r="AE24" s="66">
        <f t="shared" si="56"/>
        <v>12230</v>
      </c>
      <c r="AF24" s="66">
        <f t="shared" si="56"/>
        <v>714773436</v>
      </c>
      <c r="AG24" s="66">
        <f t="shared" si="56"/>
        <v>0</v>
      </c>
      <c r="AH24" s="66">
        <f t="shared" si="56"/>
        <v>0</v>
      </c>
      <c r="AI24" s="66">
        <f t="shared" si="56"/>
        <v>0</v>
      </c>
      <c r="AJ24" s="66">
        <f t="shared" si="56"/>
        <v>0</v>
      </c>
      <c r="AK24" s="66">
        <f t="shared" si="56"/>
        <v>0</v>
      </c>
      <c r="AL24" s="66">
        <f t="shared" si="56"/>
        <v>32</v>
      </c>
      <c r="AM24" s="66">
        <f t="shared" si="56"/>
        <v>19</v>
      </c>
      <c r="AN24" s="66">
        <f t="shared" si="56"/>
        <v>10</v>
      </c>
      <c r="AO24" s="66">
        <f t="shared" si="56"/>
        <v>682</v>
      </c>
      <c r="AP24" s="66">
        <f t="shared" si="56"/>
        <v>725</v>
      </c>
      <c r="AQ24" s="66">
        <f t="shared" si="56"/>
        <v>15</v>
      </c>
      <c r="AR24" s="66">
        <f t="shared" si="56"/>
        <v>48</v>
      </c>
      <c r="AS24" s="66">
        <f t="shared" si="56"/>
        <v>1531</v>
      </c>
      <c r="AT24" s="66">
        <f t="shared" si="56"/>
        <v>98645796</v>
      </c>
      <c r="AU24" s="66">
        <f t="shared" si="56"/>
        <v>0</v>
      </c>
      <c r="AV24" s="66">
        <f t="shared" si="56"/>
        <v>0</v>
      </c>
      <c r="AW24" s="66">
        <f t="shared" si="56"/>
        <v>0</v>
      </c>
      <c r="AX24" s="66">
        <f t="shared" si="56"/>
        <v>0</v>
      </c>
      <c r="AY24" s="66">
        <f t="shared" si="56"/>
        <v>0</v>
      </c>
      <c r="AZ24" s="66">
        <f t="shared" si="56"/>
        <v>57</v>
      </c>
      <c r="BA24" s="66">
        <f t="shared" si="56"/>
        <v>0</v>
      </c>
      <c r="BB24" s="66">
        <f t="shared" si="56"/>
        <v>12</v>
      </c>
      <c r="BC24" s="66">
        <f t="shared" si="56"/>
        <v>570</v>
      </c>
      <c r="BD24" s="66">
        <f t="shared" si="56"/>
        <v>414</v>
      </c>
      <c r="BE24" s="66">
        <f t="shared" si="56"/>
        <v>0</v>
      </c>
      <c r="BF24" s="66">
        <f t="shared" si="56"/>
        <v>0</v>
      </c>
      <c r="BG24" s="66">
        <f t="shared" si="56"/>
        <v>1053</v>
      </c>
      <c r="BH24" s="66">
        <f t="shared" si="56"/>
        <v>96786108</v>
      </c>
      <c r="BI24" s="66">
        <f t="shared" si="56"/>
        <v>0</v>
      </c>
      <c r="BJ24" s="66">
        <f t="shared" si="56"/>
        <v>0</v>
      </c>
      <c r="BK24" s="66">
        <f t="shared" si="56"/>
        <v>0</v>
      </c>
      <c r="BL24" s="66">
        <f t="shared" si="56"/>
        <v>0</v>
      </c>
      <c r="BM24" s="66">
        <f t="shared" si="56"/>
        <v>0</v>
      </c>
      <c r="BN24" s="66">
        <f t="shared" si="56"/>
        <v>0</v>
      </c>
      <c r="BO24" s="66">
        <f t="shared" si="56"/>
        <v>0</v>
      </c>
      <c r="BP24" s="66">
        <f t="shared" ref="BP24:EA24" si="57">SUM(BP6:BP23)</f>
        <v>0</v>
      </c>
      <c r="BQ24" s="66">
        <f t="shared" si="57"/>
        <v>15</v>
      </c>
      <c r="BR24" s="66">
        <f t="shared" si="57"/>
        <v>0</v>
      </c>
      <c r="BS24" s="66">
        <f t="shared" si="57"/>
        <v>0</v>
      </c>
      <c r="BT24" s="66">
        <f t="shared" si="57"/>
        <v>64</v>
      </c>
      <c r="BU24" s="66">
        <f t="shared" si="57"/>
        <v>53</v>
      </c>
      <c r="BV24" s="66">
        <f t="shared" si="57"/>
        <v>0</v>
      </c>
      <c r="BW24" s="66">
        <f t="shared" si="57"/>
        <v>0</v>
      </c>
      <c r="BX24" s="66">
        <f t="shared" si="57"/>
        <v>132</v>
      </c>
      <c r="BY24" s="66">
        <f t="shared" si="57"/>
        <v>18142644</v>
      </c>
      <c r="BZ24" s="66">
        <f t="shared" si="57"/>
        <v>0</v>
      </c>
      <c r="CA24" s="66">
        <f t="shared" si="57"/>
        <v>0</v>
      </c>
      <c r="CB24" s="66">
        <f t="shared" si="57"/>
        <v>0</v>
      </c>
      <c r="CC24" s="66">
        <f t="shared" si="57"/>
        <v>0</v>
      </c>
      <c r="CD24" s="66">
        <f t="shared" si="57"/>
        <v>0</v>
      </c>
      <c r="CE24" s="66">
        <f t="shared" si="57"/>
        <v>0</v>
      </c>
      <c r="CF24" s="66">
        <f t="shared" si="57"/>
        <v>0</v>
      </c>
      <c r="CG24" s="66">
        <f t="shared" si="57"/>
        <v>0</v>
      </c>
      <c r="CH24" s="66">
        <f t="shared" si="57"/>
        <v>1072</v>
      </c>
      <c r="CI24" s="66">
        <f t="shared" si="57"/>
        <v>150</v>
      </c>
      <c r="CJ24" s="66">
        <f t="shared" si="57"/>
        <v>822</v>
      </c>
      <c r="CK24" s="66">
        <f t="shared" si="57"/>
        <v>13377</v>
      </c>
      <c r="CL24" s="66">
        <f t="shared" si="57"/>
        <v>11709</v>
      </c>
      <c r="CM24" s="66">
        <f t="shared" si="57"/>
        <v>133</v>
      </c>
      <c r="CN24" s="66">
        <f t="shared" si="57"/>
        <v>676</v>
      </c>
      <c r="CO24" s="66">
        <f t="shared" si="57"/>
        <v>27939</v>
      </c>
      <c r="CP24" s="66">
        <f t="shared" si="57"/>
        <v>2087820960</v>
      </c>
      <c r="CQ24" s="66">
        <f t="shared" si="57"/>
        <v>0</v>
      </c>
      <c r="CR24" s="66">
        <f t="shared" si="57"/>
        <v>0</v>
      </c>
      <c r="CS24" s="66">
        <f t="shared" si="57"/>
        <v>0</v>
      </c>
      <c r="CT24" s="66">
        <f t="shared" si="57"/>
        <v>0</v>
      </c>
      <c r="CU24" s="66">
        <f t="shared" si="57"/>
        <v>0</v>
      </c>
      <c r="CV24" s="66">
        <f t="shared" si="57"/>
        <v>57</v>
      </c>
      <c r="CW24" s="66">
        <f t="shared" si="57"/>
        <v>16</v>
      </c>
      <c r="CX24" s="66">
        <f t="shared" si="57"/>
        <v>134</v>
      </c>
      <c r="CY24" s="66">
        <f t="shared" si="57"/>
        <v>1400</v>
      </c>
      <c r="CZ24" s="66">
        <f t="shared" si="57"/>
        <v>1407</v>
      </c>
      <c r="DA24" s="66">
        <f t="shared" si="57"/>
        <v>33</v>
      </c>
      <c r="DB24" s="66">
        <f t="shared" si="57"/>
        <v>71</v>
      </c>
      <c r="DC24" s="66">
        <f t="shared" si="57"/>
        <v>3118</v>
      </c>
      <c r="DD24" s="66">
        <f t="shared" si="57"/>
        <v>270387324</v>
      </c>
      <c r="DE24" s="66">
        <f t="shared" si="57"/>
        <v>0</v>
      </c>
      <c r="DF24" s="66">
        <f t="shared" si="57"/>
        <v>0</v>
      </c>
      <c r="DG24" s="66">
        <f t="shared" si="57"/>
        <v>0</v>
      </c>
      <c r="DH24" s="66">
        <f t="shared" si="57"/>
        <v>0</v>
      </c>
      <c r="DI24" s="66">
        <f t="shared" si="57"/>
        <v>0</v>
      </c>
      <c r="DJ24" s="66">
        <f t="shared" si="57"/>
        <v>537</v>
      </c>
      <c r="DK24" s="66">
        <f t="shared" si="57"/>
        <v>65</v>
      </c>
      <c r="DL24" s="66">
        <f t="shared" si="57"/>
        <v>245</v>
      </c>
      <c r="DM24" s="66">
        <f t="shared" si="57"/>
        <v>3898</v>
      </c>
      <c r="DN24" s="66">
        <f t="shared" si="57"/>
        <v>3745</v>
      </c>
      <c r="DO24" s="66">
        <f t="shared" si="57"/>
        <v>14</v>
      </c>
      <c r="DP24" s="66">
        <f t="shared" si="57"/>
        <v>63</v>
      </c>
      <c r="DQ24" s="66">
        <f t="shared" si="57"/>
        <v>8567</v>
      </c>
      <c r="DR24" s="66">
        <f t="shared" si="57"/>
        <v>867969216</v>
      </c>
      <c r="DS24" s="66">
        <f t="shared" si="57"/>
        <v>0</v>
      </c>
      <c r="DT24" s="66">
        <f t="shared" si="57"/>
        <v>0</v>
      </c>
      <c r="DU24" s="66">
        <f t="shared" si="57"/>
        <v>0</v>
      </c>
      <c r="DV24" s="66">
        <f t="shared" si="57"/>
        <v>0</v>
      </c>
      <c r="DW24" s="66">
        <f t="shared" si="57"/>
        <v>0</v>
      </c>
      <c r="DX24" s="66">
        <f t="shared" si="57"/>
        <v>153</v>
      </c>
      <c r="DY24" s="66">
        <f t="shared" si="57"/>
        <v>2</v>
      </c>
      <c r="DZ24" s="66">
        <f t="shared" si="57"/>
        <v>21</v>
      </c>
      <c r="EA24" s="66">
        <f t="shared" si="57"/>
        <v>1148</v>
      </c>
      <c r="EB24" s="66">
        <f t="shared" ref="EB24:GM24" si="58">SUM(EB6:EB23)</f>
        <v>1028</v>
      </c>
      <c r="EC24" s="66">
        <f t="shared" si="58"/>
        <v>0</v>
      </c>
      <c r="ED24" s="66">
        <f t="shared" si="58"/>
        <v>0</v>
      </c>
      <c r="EE24" s="66">
        <f t="shared" si="58"/>
        <v>2352</v>
      </c>
      <c r="EF24" s="66">
        <f t="shared" si="58"/>
        <v>317665176</v>
      </c>
      <c r="EG24" s="66">
        <f t="shared" si="58"/>
        <v>0</v>
      </c>
      <c r="EH24" s="66">
        <f t="shared" si="58"/>
        <v>0</v>
      </c>
      <c r="EI24" s="66">
        <f t="shared" si="58"/>
        <v>0</v>
      </c>
      <c r="EJ24" s="66">
        <f t="shared" si="58"/>
        <v>0</v>
      </c>
      <c r="EK24" s="66">
        <f t="shared" si="58"/>
        <v>0</v>
      </c>
      <c r="EL24" s="66">
        <f t="shared" si="58"/>
        <v>66</v>
      </c>
      <c r="EM24" s="66">
        <f t="shared" si="58"/>
        <v>6</v>
      </c>
      <c r="EN24" s="66">
        <f t="shared" si="58"/>
        <v>13</v>
      </c>
      <c r="EO24" s="66">
        <f t="shared" si="58"/>
        <v>755</v>
      </c>
      <c r="EP24" s="66">
        <f t="shared" si="58"/>
        <v>378</v>
      </c>
      <c r="EQ24" s="66">
        <f t="shared" si="58"/>
        <v>0</v>
      </c>
      <c r="ER24" s="66">
        <f t="shared" si="58"/>
        <v>0</v>
      </c>
      <c r="ES24" s="66">
        <f t="shared" si="58"/>
        <v>1218</v>
      </c>
      <c r="ET24" s="66">
        <f t="shared" si="58"/>
        <v>245103540</v>
      </c>
      <c r="EU24" s="66">
        <f t="shared" si="58"/>
        <v>0</v>
      </c>
      <c r="EV24" s="66">
        <f t="shared" si="58"/>
        <v>0</v>
      </c>
      <c r="EW24" s="66">
        <f t="shared" si="58"/>
        <v>0</v>
      </c>
      <c r="EX24" s="66">
        <f t="shared" si="58"/>
        <v>0</v>
      </c>
      <c r="EY24" s="66">
        <f t="shared" si="58"/>
        <v>0</v>
      </c>
      <c r="EZ24" s="66">
        <f t="shared" si="58"/>
        <v>0</v>
      </c>
      <c r="FA24" s="66">
        <f t="shared" si="58"/>
        <v>0</v>
      </c>
      <c r="FB24" s="66">
        <f t="shared" si="58"/>
        <v>0</v>
      </c>
      <c r="FC24" s="66">
        <f t="shared" si="58"/>
        <v>42</v>
      </c>
      <c r="FD24" s="66">
        <f t="shared" si="58"/>
        <v>547</v>
      </c>
      <c r="FE24" s="66">
        <f t="shared" si="58"/>
        <v>25</v>
      </c>
      <c r="FF24" s="66">
        <f t="shared" si="58"/>
        <v>0</v>
      </c>
      <c r="FG24" s="66">
        <f t="shared" si="58"/>
        <v>0</v>
      </c>
      <c r="FH24" s="66">
        <f t="shared" si="58"/>
        <v>9</v>
      </c>
      <c r="FI24" s="66">
        <f t="shared" si="58"/>
        <v>0</v>
      </c>
      <c r="FJ24" s="66">
        <f t="shared" si="58"/>
        <v>623</v>
      </c>
      <c r="FK24" s="66">
        <f t="shared" si="58"/>
        <v>22068192</v>
      </c>
      <c r="FL24" s="66">
        <f t="shared" si="58"/>
        <v>0</v>
      </c>
      <c r="FM24" s="66">
        <f t="shared" si="58"/>
        <v>70</v>
      </c>
      <c r="FN24" s="66">
        <f t="shared" si="58"/>
        <v>154</v>
      </c>
      <c r="FO24" s="66">
        <f t="shared" si="58"/>
        <v>0</v>
      </c>
      <c r="FP24" s="66">
        <f t="shared" si="58"/>
        <v>0</v>
      </c>
      <c r="FQ24" s="66">
        <f t="shared" si="58"/>
        <v>14</v>
      </c>
      <c r="FR24" s="66">
        <f t="shared" si="58"/>
        <v>0</v>
      </c>
      <c r="FS24" s="66">
        <f t="shared" si="58"/>
        <v>0</v>
      </c>
      <c r="FT24" s="66">
        <f t="shared" si="58"/>
        <v>238</v>
      </c>
      <c r="FU24" s="66">
        <f t="shared" si="58"/>
        <v>9053520</v>
      </c>
      <c r="FV24" s="66">
        <f t="shared" si="58"/>
        <v>50</v>
      </c>
      <c r="FW24" s="66">
        <f t="shared" si="58"/>
        <v>175</v>
      </c>
      <c r="FX24" s="66">
        <f t="shared" si="58"/>
        <v>22</v>
      </c>
      <c r="FY24" s="66">
        <f t="shared" si="58"/>
        <v>2</v>
      </c>
      <c r="FZ24" s="66">
        <f t="shared" si="58"/>
        <v>478</v>
      </c>
      <c r="GA24" s="66">
        <f t="shared" si="58"/>
        <v>784</v>
      </c>
      <c r="GB24" s="66">
        <f t="shared" si="58"/>
        <v>38</v>
      </c>
      <c r="GC24" s="66">
        <f t="shared" si="58"/>
        <v>2</v>
      </c>
      <c r="GD24" s="66">
        <f t="shared" si="58"/>
        <v>1551</v>
      </c>
      <c r="GE24" s="66">
        <f t="shared" si="58"/>
        <v>376625352</v>
      </c>
      <c r="GF24" s="66">
        <f t="shared" si="58"/>
        <v>22</v>
      </c>
      <c r="GG24" s="66">
        <f t="shared" si="58"/>
        <v>35</v>
      </c>
      <c r="GH24" s="66">
        <f t="shared" si="58"/>
        <v>5</v>
      </c>
      <c r="GI24" s="66">
        <f t="shared" si="58"/>
        <v>0</v>
      </c>
      <c r="GJ24" s="66">
        <f t="shared" si="58"/>
        <v>62</v>
      </c>
      <c r="GK24" s="66">
        <f t="shared" si="58"/>
        <v>52</v>
      </c>
      <c r="GL24" s="66">
        <f t="shared" si="58"/>
        <v>4</v>
      </c>
      <c r="GM24" s="66">
        <f t="shared" si="58"/>
        <v>0</v>
      </c>
      <c r="GN24" s="66">
        <f t="shared" ref="GN24:HY24" si="59">SUM(GN6:GN23)</f>
        <v>180</v>
      </c>
      <c r="GO24" s="66">
        <f t="shared" si="59"/>
        <v>2019648</v>
      </c>
      <c r="GP24" s="66">
        <f t="shared" si="59"/>
        <v>72</v>
      </c>
      <c r="GQ24" s="66">
        <f t="shared" si="59"/>
        <v>3661</v>
      </c>
      <c r="GR24" s="66">
        <f t="shared" si="59"/>
        <v>1697</v>
      </c>
      <c r="GS24" s="66">
        <f t="shared" si="59"/>
        <v>3645</v>
      </c>
      <c r="GT24" s="66">
        <f t="shared" si="59"/>
        <v>67179</v>
      </c>
      <c r="GU24" s="66">
        <f t="shared" si="59"/>
        <v>68101</v>
      </c>
      <c r="GV24" s="66">
        <f t="shared" si="59"/>
        <v>1204</v>
      </c>
      <c r="GW24" s="66">
        <f t="shared" si="59"/>
        <v>5098</v>
      </c>
      <c r="GX24" s="66">
        <f t="shared" si="59"/>
        <v>150657</v>
      </c>
      <c r="GY24" s="66">
        <f t="shared" si="59"/>
        <v>10608110376</v>
      </c>
      <c r="GZ24" s="66">
        <f t="shared" si="59"/>
        <v>339</v>
      </c>
      <c r="HA24" s="66">
        <f t="shared" si="59"/>
        <v>1663</v>
      </c>
      <c r="HB24" s="66">
        <f t="shared" si="59"/>
        <v>3</v>
      </c>
      <c r="HC24" s="66">
        <f t="shared" si="59"/>
        <v>0</v>
      </c>
      <c r="HD24" s="66">
        <f t="shared" si="59"/>
        <v>1786</v>
      </c>
      <c r="HE24" s="66">
        <f t="shared" si="59"/>
        <v>1207</v>
      </c>
      <c r="HF24" s="66">
        <f t="shared" si="59"/>
        <v>5</v>
      </c>
      <c r="HG24" s="66">
        <f t="shared" si="59"/>
        <v>0</v>
      </c>
      <c r="HH24" s="66">
        <f t="shared" si="59"/>
        <v>5003</v>
      </c>
      <c r="HI24" s="66">
        <f t="shared" si="59"/>
        <v>492799776</v>
      </c>
      <c r="HJ24" s="66">
        <f t="shared" si="59"/>
        <v>411</v>
      </c>
      <c r="HK24" s="66">
        <f t="shared" si="59"/>
        <v>5324</v>
      </c>
      <c r="HL24" s="66">
        <f t="shared" si="59"/>
        <v>1700</v>
      </c>
      <c r="HM24" s="66">
        <f t="shared" si="59"/>
        <v>3645</v>
      </c>
      <c r="HN24" s="66">
        <f t="shared" si="59"/>
        <v>68965</v>
      </c>
      <c r="HO24" s="66">
        <f t="shared" si="59"/>
        <v>69308</v>
      </c>
      <c r="HP24" s="66">
        <f t="shared" si="59"/>
        <v>1209</v>
      </c>
      <c r="HQ24" s="66">
        <f t="shared" si="59"/>
        <v>5098</v>
      </c>
      <c r="HR24" s="66">
        <f t="shared" si="59"/>
        <v>155660</v>
      </c>
      <c r="HS24" s="66">
        <f t="shared" si="59"/>
        <v>11100910152</v>
      </c>
      <c r="HT24" s="66">
        <f t="shared" si="59"/>
        <v>196227000</v>
      </c>
      <c r="HU24" s="66">
        <f t="shared" si="59"/>
        <v>11297137152</v>
      </c>
      <c r="HV24" s="66">
        <f t="shared" si="59"/>
        <v>11297137100</v>
      </c>
      <c r="HW24" s="66">
        <f t="shared" si="59"/>
        <v>10707280200</v>
      </c>
      <c r="HX24" s="66">
        <f t="shared" si="59"/>
        <v>589856900</v>
      </c>
      <c r="HY24" s="66">
        <f t="shared" si="59"/>
        <v>10295461700</v>
      </c>
      <c r="HZ24" s="62" t="e">
        <f>#N/A</f>
        <v>#N/A</v>
      </c>
    </row>
    <row r="25" spans="1:241" s="107" customFormat="1" ht="15" customHeight="1" x14ac:dyDescent="0.2">
      <c r="A25" s="106"/>
      <c r="B25" s="106"/>
      <c r="L25" s="107" t="e">
        <f>L24=#REF!</f>
        <v>#REF!</v>
      </c>
      <c r="V25" s="107" t="e">
        <f>V24=#REF!</f>
        <v>#REF!</v>
      </c>
      <c r="AF25" s="107" t="e">
        <f>AF24=#REF!</f>
        <v>#REF!</v>
      </c>
      <c r="AT25" s="107" t="e">
        <f>AT24=#REF!</f>
        <v>#REF!</v>
      </c>
      <c r="BH25" s="107" t="e">
        <f>BH24=#REF!</f>
        <v>#REF!</v>
      </c>
      <c r="BY25" s="107" t="e">
        <f>BY24=#REF!</f>
        <v>#REF!</v>
      </c>
      <c r="CP25" s="107" t="e">
        <f>CP24=#REF!</f>
        <v>#REF!</v>
      </c>
      <c r="DD25" s="107" t="e">
        <f>DD24=#REF!</f>
        <v>#REF!</v>
      </c>
      <c r="DR25" s="107" t="e">
        <f>DR24=#REF!</f>
        <v>#REF!</v>
      </c>
      <c r="EF25" s="107" t="e">
        <f>EF24=#REF!</f>
        <v>#REF!</v>
      </c>
      <c r="ET25" s="107" t="e">
        <f>ET24=#REF!</f>
        <v>#REF!</v>
      </c>
      <c r="FK25" s="107" t="e">
        <f>FK24=#REF!</f>
        <v>#REF!</v>
      </c>
      <c r="FU25" s="107" t="e">
        <f>FU24=#REF!</f>
        <v>#REF!</v>
      </c>
      <c r="GE25" s="107" t="e">
        <f>GE24=#REF!</f>
        <v>#REF!</v>
      </c>
      <c r="GG25" s="108"/>
      <c r="GH25" s="108"/>
      <c r="GI25" s="108"/>
      <c r="GJ25" s="108"/>
      <c r="GK25" s="108"/>
      <c r="GL25" s="108"/>
      <c r="GM25" s="108"/>
      <c r="GN25" s="108"/>
      <c r="GO25" s="108" t="e">
        <f>GO24=#REF!</f>
        <v>#REF!</v>
      </c>
      <c r="GP25" s="109"/>
      <c r="GQ25" s="109"/>
      <c r="GR25" s="109"/>
      <c r="GS25" s="109"/>
      <c r="GT25" s="109"/>
      <c r="GU25" s="109"/>
      <c r="GV25" s="109"/>
      <c r="GW25" s="109"/>
      <c r="GX25" s="109" t="e">
        <f>GX24=#REF!</f>
        <v>#REF!</v>
      </c>
      <c r="GY25" s="109" t="e">
        <f>GY24=#REF!</f>
        <v>#REF!</v>
      </c>
      <c r="GZ25" s="108"/>
      <c r="HA25" s="108"/>
      <c r="HB25" s="108"/>
      <c r="HC25" s="108"/>
      <c r="HD25" s="108"/>
      <c r="HE25" s="108"/>
      <c r="HF25" s="108"/>
      <c r="HG25" s="108"/>
      <c r="HH25" s="108"/>
      <c r="HI25" s="108" t="b">
        <f>HI24=ОВЗ!L26</f>
        <v>1</v>
      </c>
      <c r="HJ25" s="109"/>
      <c r="HK25" s="109"/>
      <c r="HL25" s="109"/>
      <c r="HM25" s="109"/>
      <c r="HN25" s="109"/>
      <c r="HO25" s="109"/>
      <c r="HP25" s="109"/>
      <c r="HQ25" s="109"/>
      <c r="HR25" s="109"/>
      <c r="HS25" s="109" t="e">
        <f>HS24=#REF!</f>
        <v>#REF!</v>
      </c>
      <c r="HT25" s="109" t="e">
        <f>HT24=#REF!</f>
        <v>#REF!</v>
      </c>
      <c r="HU25" s="109" t="e">
        <f>HU24=#REF!</f>
        <v>#REF!</v>
      </c>
      <c r="HV25" s="111"/>
      <c r="HW25" s="111">
        <v>10707280200</v>
      </c>
      <c r="HX25" s="111"/>
      <c r="HY25" s="109"/>
      <c r="HZ25" s="109"/>
      <c r="IA25" s="109"/>
      <c r="IB25" s="109"/>
      <c r="IC25" s="109"/>
      <c r="ID25" s="109"/>
      <c r="IE25" s="109"/>
      <c r="IF25" s="109"/>
      <c r="IG25" s="109"/>
    </row>
    <row r="26" spans="1:241" s="110" customFormat="1" x14ac:dyDescent="0.25"/>
    <row r="27" spans="1:241" s="110" customFormat="1" x14ac:dyDescent="0.25">
      <c r="HV27" s="110">
        <v>0.93960027499999998</v>
      </c>
    </row>
    <row r="28" spans="1:241" s="110" customFormat="1" x14ac:dyDescent="0.25">
      <c r="HV28" s="110" t="e">
        <f>#REF!/HV24</f>
        <v>#REF!</v>
      </c>
    </row>
    <row r="29" spans="1:241" ht="23.25" customHeight="1" x14ac:dyDescent="0.25">
      <c r="HU29" s="110"/>
      <c r="HV29" s="110"/>
      <c r="HW29" s="110"/>
      <c r="HX29" s="110"/>
      <c r="HY29" s="110"/>
      <c r="HZ29" s="110"/>
    </row>
    <row r="30" spans="1:241" x14ac:dyDescent="0.25">
      <c r="HU30" s="110"/>
      <c r="HV30" s="110"/>
      <c r="HW30" s="110"/>
      <c r="HX30" s="110"/>
      <c r="HY30" s="110"/>
      <c r="HZ30" s="110"/>
    </row>
  </sheetData>
  <sheetProtection selectLockedCells="1" selectUnlockedCells="1"/>
  <mergeCells count="120">
    <mergeCell ref="GN3:GN4"/>
    <mergeCell ref="GO3:GO4"/>
    <mergeCell ref="HW2:HX2"/>
    <mergeCell ref="HS3:HS4"/>
    <mergeCell ref="HD3:HG3"/>
    <mergeCell ref="HH3:HH4"/>
    <mergeCell ref="HI3:HI4"/>
    <mergeCell ref="HJ3:HM3"/>
    <mergeCell ref="GZ2:HI2"/>
    <mergeCell ref="HJ2:HS2"/>
    <mergeCell ref="HN3:HQ3"/>
    <mergeCell ref="HR3:HR4"/>
    <mergeCell ref="HT2:HT4"/>
    <mergeCell ref="HU2:HU4"/>
    <mergeCell ref="GP3:GS3"/>
    <mergeCell ref="GT3:GW3"/>
    <mergeCell ref="GX3:GX4"/>
    <mergeCell ref="GZ3:HC3"/>
    <mergeCell ref="GY3:GY4"/>
    <mergeCell ref="FV3:FY3"/>
    <mergeCell ref="FZ3:GC3"/>
    <mergeCell ref="GD3:GD4"/>
    <mergeCell ref="GE3:GE4"/>
    <mergeCell ref="GF3:GI3"/>
    <mergeCell ref="GJ3:GM3"/>
    <mergeCell ref="EU3:EZ3"/>
    <mergeCell ref="FA3:FA4"/>
    <mergeCell ref="FB3:FE3"/>
    <mergeCell ref="FF3:FI3"/>
    <mergeCell ref="FJ3:FJ4"/>
    <mergeCell ref="FK3:FK4"/>
    <mergeCell ref="EG3:EJ3"/>
    <mergeCell ref="EK3:EN3"/>
    <mergeCell ref="EO3:ER3"/>
    <mergeCell ref="ES3:ES4"/>
    <mergeCell ref="ET3:ET4"/>
    <mergeCell ref="DQ3:DQ4"/>
    <mergeCell ref="DR3:DR4"/>
    <mergeCell ref="DS3:DV3"/>
    <mergeCell ref="DW3:DZ3"/>
    <mergeCell ref="EA3:ED3"/>
    <mergeCell ref="EE3:EE4"/>
    <mergeCell ref="DI3:DL3"/>
    <mergeCell ref="DM3:DP3"/>
    <mergeCell ref="CG3:CJ3"/>
    <mergeCell ref="CK3:CN3"/>
    <mergeCell ref="CO3:CO4"/>
    <mergeCell ref="CP3:CP4"/>
    <mergeCell ref="CQ3:CT3"/>
    <mergeCell ref="CU3:CX3"/>
    <mergeCell ref="EF3:EF4"/>
    <mergeCell ref="BY3:BY4"/>
    <mergeCell ref="BZ3:CE3"/>
    <mergeCell ref="CF3:CF4"/>
    <mergeCell ref="AY3:BB3"/>
    <mergeCell ref="BC3:BF3"/>
    <mergeCell ref="BG3:BG4"/>
    <mergeCell ref="BH3:BH4"/>
    <mergeCell ref="BI3:BN3"/>
    <mergeCell ref="BO3:BO4"/>
    <mergeCell ref="AG3:AJ3"/>
    <mergeCell ref="AK3:AN3"/>
    <mergeCell ref="AO3:AR3"/>
    <mergeCell ref="AS3:AS4"/>
    <mergeCell ref="AT3:AT4"/>
    <mergeCell ref="AU3:AX3"/>
    <mergeCell ref="BP3:BS3"/>
    <mergeCell ref="BT3:BW3"/>
    <mergeCell ref="BX3:BX4"/>
    <mergeCell ref="AY2:BH2"/>
    <mergeCell ref="BI2:BO2"/>
    <mergeCell ref="BP2:BY2"/>
    <mergeCell ref="BZ2:CF2"/>
    <mergeCell ref="CG2:CP2"/>
    <mergeCell ref="CQ2:CT2"/>
    <mergeCell ref="AG2:AJ2"/>
    <mergeCell ref="AK2:AT2"/>
    <mergeCell ref="AU2:AX2"/>
    <mergeCell ref="EU2:FA2"/>
    <mergeCell ref="FB2:FK2"/>
    <mergeCell ref="HV2:HV4"/>
    <mergeCell ref="CU2:DD2"/>
    <mergeCell ref="DE2:DH2"/>
    <mergeCell ref="DI2:DR2"/>
    <mergeCell ref="DS2:DV2"/>
    <mergeCell ref="HY2:HY4"/>
    <mergeCell ref="HZ2:HZ4"/>
    <mergeCell ref="FL2:FU2"/>
    <mergeCell ref="FV2:GE2"/>
    <mergeCell ref="GF2:GO2"/>
    <mergeCell ref="GP2:GY2"/>
    <mergeCell ref="FL3:FO3"/>
    <mergeCell ref="FP3:FS3"/>
    <mergeCell ref="FT3:FT4"/>
    <mergeCell ref="FU3:FU4"/>
    <mergeCell ref="DW2:EF2"/>
    <mergeCell ref="EG2:EJ2"/>
    <mergeCell ref="EK2:ET2"/>
    <mergeCell ref="CY3:DB3"/>
    <mergeCell ref="DC3:DC4"/>
    <mergeCell ref="DD3:DD4"/>
    <mergeCell ref="DE3:DH3"/>
    <mergeCell ref="C1:Q1"/>
    <mergeCell ref="A2:A4"/>
    <mergeCell ref="B2:B4"/>
    <mergeCell ref="C2:L2"/>
    <mergeCell ref="M2:V2"/>
    <mergeCell ref="W2:AF2"/>
    <mergeCell ref="C3:F3"/>
    <mergeCell ref="G3:J3"/>
    <mergeCell ref="K3:K4"/>
    <mergeCell ref="L3:L4"/>
    <mergeCell ref="M3:P3"/>
    <mergeCell ref="Q3:T3"/>
    <mergeCell ref="U3:U4"/>
    <mergeCell ref="V3:V4"/>
    <mergeCell ref="W3:Z3"/>
    <mergeCell ref="AA3:AD3"/>
    <mergeCell ref="AE3:AE4"/>
    <mergeCell ref="AF3:AF4"/>
  </mergeCells>
  <pageMargins left="0.23622047244094491" right="0.23622047244094491" top="0.74803149606299213" bottom="0.74803149606299213" header="0.51181102362204722" footer="0.51181102362204722"/>
  <pageSetup paperSize="9" scale="70" firstPageNumber="0" fitToWidth="7" orientation="landscape" horizontalDpi="300" verticalDpi="300" r:id="rId1"/>
  <headerFooter alignWithMargins="0">
    <oddHeader>&amp;RРасчеты на реализацию общего образования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N15"/>
  <sheetViews>
    <sheetView zoomScale="90" zoomScaleNormal="90" workbookViewId="0">
      <pane xSplit="2" ySplit="5" topLeftCell="AP6" activePane="bottomRight" state="frozen"/>
      <selection pane="topRight" activeCell="C1" sqref="C1"/>
      <selection pane="bottomLeft" activeCell="A8" sqref="A8"/>
      <selection pane="bottomRight" activeCell="AY6" sqref="AY6"/>
    </sheetView>
  </sheetViews>
  <sheetFormatPr defaultColWidth="11.33203125" defaultRowHeight="13.2" x14ac:dyDescent="0.25"/>
  <cols>
    <col min="1" max="1" width="4.109375" style="26" customWidth="1"/>
    <col min="2" max="2" width="18.33203125" style="26" customWidth="1"/>
    <col min="3" max="3" width="9" style="26" customWidth="1"/>
    <col min="4" max="4" width="8.5546875" style="26" customWidth="1"/>
    <col min="5" max="5" width="10.6640625" style="26" customWidth="1"/>
    <col min="6" max="6" width="8.44140625" style="26" customWidth="1"/>
    <col min="7" max="7" width="10.33203125" style="26" customWidth="1"/>
    <col min="8" max="10" width="10" style="26" customWidth="1"/>
    <col min="11" max="11" width="11.33203125" style="26" customWidth="1"/>
    <col min="12" max="12" width="14" style="26" customWidth="1"/>
    <col min="13" max="13" width="10" style="26" customWidth="1"/>
    <col min="14" max="14" width="9.33203125" style="26" customWidth="1"/>
    <col min="15" max="15" width="8.33203125" style="26" customWidth="1"/>
    <col min="16" max="17" width="8.44140625" style="26" customWidth="1"/>
    <col min="18" max="18" width="9.33203125" style="26" customWidth="1"/>
    <col min="19" max="19" width="8.33203125" style="26" customWidth="1"/>
    <col min="20" max="21" width="8.6640625" style="26" customWidth="1"/>
    <col min="22" max="22" width="13.44140625" style="26" customWidth="1"/>
    <col min="23" max="23" width="9" style="26" customWidth="1"/>
    <col min="24" max="24" width="9.33203125" style="26" customWidth="1"/>
    <col min="25" max="25" width="10.109375" style="26" customWidth="1"/>
    <col min="26" max="26" width="10.5546875" style="26" customWidth="1"/>
    <col min="27" max="27" width="11" style="26" customWidth="1"/>
    <col min="28" max="28" width="12.5546875" style="26" customWidth="1"/>
    <col min="29" max="29" width="12" style="26" customWidth="1"/>
    <col min="30" max="30" width="13.33203125" style="26" customWidth="1"/>
    <col min="31" max="31" width="12.109375" style="26" customWidth="1"/>
    <col min="32" max="32" width="12.6640625" style="26" customWidth="1"/>
    <col min="33" max="33" width="11" style="26" customWidth="1"/>
    <col min="34" max="34" width="10.33203125" style="26" customWidth="1"/>
    <col min="35" max="35" width="10.44140625" style="26" customWidth="1"/>
    <col min="36" max="36" width="11.88671875" style="26" customWidth="1"/>
    <col min="37" max="37" width="10.5546875" style="26" customWidth="1"/>
    <col min="38" max="38" width="8.5546875" style="26" customWidth="1"/>
    <col min="39" max="39" width="10.109375" style="26" customWidth="1"/>
    <col min="40" max="40" width="13.44140625" style="26" customWidth="1"/>
    <col min="41" max="41" width="9.5546875" style="26" customWidth="1"/>
    <col min="42" max="42" width="11.6640625" style="26" customWidth="1"/>
    <col min="43" max="43" width="13" style="26" customWidth="1"/>
    <col min="44" max="44" width="12.6640625" style="26" customWidth="1"/>
    <col min="45" max="45" width="12.44140625" style="26" customWidth="1"/>
    <col min="46" max="46" width="13.88671875" style="26" customWidth="1"/>
    <col min="47" max="47" width="13" style="26" customWidth="1"/>
    <col min="48" max="48" width="13.109375" style="26" customWidth="1"/>
    <col min="49" max="49" width="11.5546875" style="26" customWidth="1"/>
    <col min="50" max="50" width="13.44140625" style="26" customWidth="1"/>
    <col min="51" max="52" width="11.44140625" style="26" customWidth="1"/>
    <col min="53" max="53" width="11.33203125" style="26" customWidth="1"/>
    <col min="54" max="56" width="10.33203125" style="26" customWidth="1"/>
    <col min="57" max="57" width="19.109375" style="26" customWidth="1"/>
    <col min="58" max="58" width="15.5546875" style="26" customWidth="1"/>
    <col min="59" max="59" width="14.6640625" style="26" customWidth="1"/>
    <col min="60" max="16384" width="11.33203125" style="26"/>
  </cols>
  <sheetData>
    <row r="1" spans="1:66" s="38" customFormat="1" ht="81" customHeight="1" x14ac:dyDescent="0.25">
      <c r="C1" s="297" t="s">
        <v>228</v>
      </c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</row>
    <row r="2" spans="1:66" s="168" customFormat="1" ht="63" customHeight="1" x14ac:dyDescent="0.25">
      <c r="A2" s="296" t="s">
        <v>170</v>
      </c>
      <c r="B2" s="298" t="s">
        <v>171</v>
      </c>
      <c r="C2" s="296" t="s">
        <v>181</v>
      </c>
      <c r="D2" s="296"/>
      <c r="E2" s="296"/>
      <c r="F2" s="296"/>
      <c r="G2" s="296"/>
      <c r="H2" s="296"/>
      <c r="I2" s="296"/>
      <c r="J2" s="296"/>
      <c r="K2" s="296"/>
      <c r="L2" s="296"/>
      <c r="M2" s="296" t="s">
        <v>76</v>
      </c>
      <c r="N2" s="296"/>
      <c r="O2" s="296"/>
      <c r="P2" s="296"/>
      <c r="Q2" s="296"/>
      <c r="R2" s="296"/>
      <c r="S2" s="296"/>
      <c r="T2" s="296"/>
      <c r="U2" s="296"/>
      <c r="V2" s="296"/>
      <c r="W2" s="253" t="s">
        <v>246</v>
      </c>
      <c r="X2" s="253"/>
      <c r="Y2" s="253"/>
      <c r="Z2" s="253"/>
      <c r="AA2" s="253"/>
      <c r="AB2" s="253"/>
      <c r="AC2" s="253"/>
      <c r="AD2" s="253"/>
      <c r="AE2" s="253"/>
      <c r="AF2" s="253"/>
      <c r="AG2" s="253" t="s">
        <v>244</v>
      </c>
      <c r="AH2" s="253"/>
      <c r="AI2" s="253"/>
      <c r="AJ2" s="253"/>
      <c r="AK2" s="253"/>
      <c r="AL2" s="253"/>
      <c r="AM2" s="253"/>
      <c r="AN2" s="253"/>
      <c r="AO2" s="253"/>
      <c r="AP2" s="253"/>
      <c r="AQ2" s="253" t="s">
        <v>245</v>
      </c>
      <c r="AR2" s="253"/>
      <c r="AS2" s="253"/>
      <c r="AT2" s="253"/>
      <c r="AU2" s="253"/>
      <c r="AV2" s="253"/>
      <c r="AW2" s="253"/>
      <c r="AX2" s="253"/>
      <c r="AY2" s="253"/>
      <c r="AZ2" s="253"/>
      <c r="BA2" s="296" t="s">
        <v>206</v>
      </c>
      <c r="BB2" s="296"/>
      <c r="BC2" s="296"/>
      <c r="BD2" s="296"/>
      <c r="BE2" s="296"/>
      <c r="BF2" s="295" t="s">
        <v>229</v>
      </c>
      <c r="BG2" s="295"/>
      <c r="BH2" s="42"/>
      <c r="BI2" s="42"/>
      <c r="BJ2" s="42"/>
      <c r="BK2" s="42"/>
      <c r="BL2" s="42"/>
      <c r="BM2" s="42"/>
      <c r="BN2" s="42"/>
    </row>
    <row r="3" spans="1:66" s="169" customFormat="1" ht="40.5" customHeight="1" x14ac:dyDescent="0.25">
      <c r="A3" s="296"/>
      <c r="B3" s="296"/>
      <c r="C3" s="294" t="s">
        <v>127</v>
      </c>
      <c r="D3" s="294"/>
      <c r="E3" s="294"/>
      <c r="F3" s="294"/>
      <c r="G3" s="294" t="s">
        <v>128</v>
      </c>
      <c r="H3" s="294"/>
      <c r="I3" s="294"/>
      <c r="J3" s="294"/>
      <c r="K3" s="294" t="s">
        <v>210</v>
      </c>
      <c r="L3" s="292" t="s">
        <v>211</v>
      </c>
      <c r="M3" s="294" t="s">
        <v>127</v>
      </c>
      <c r="N3" s="294"/>
      <c r="O3" s="294"/>
      <c r="P3" s="294"/>
      <c r="Q3" s="294" t="s">
        <v>128</v>
      </c>
      <c r="R3" s="294"/>
      <c r="S3" s="294"/>
      <c r="T3" s="294"/>
      <c r="U3" s="294" t="s">
        <v>210</v>
      </c>
      <c r="V3" s="292" t="s">
        <v>211</v>
      </c>
      <c r="W3" s="294" t="s">
        <v>127</v>
      </c>
      <c r="X3" s="294"/>
      <c r="Y3" s="294"/>
      <c r="Z3" s="294"/>
      <c r="AA3" s="294" t="s">
        <v>128</v>
      </c>
      <c r="AB3" s="294"/>
      <c r="AC3" s="294"/>
      <c r="AD3" s="294"/>
      <c r="AE3" s="294" t="s">
        <v>210</v>
      </c>
      <c r="AF3" s="292" t="s">
        <v>211</v>
      </c>
      <c r="AG3" s="294" t="s">
        <v>127</v>
      </c>
      <c r="AH3" s="294"/>
      <c r="AI3" s="294"/>
      <c r="AJ3" s="294"/>
      <c r="AK3" s="294" t="s">
        <v>128</v>
      </c>
      <c r="AL3" s="294"/>
      <c r="AM3" s="294"/>
      <c r="AN3" s="294"/>
      <c r="AO3" s="294" t="s">
        <v>210</v>
      </c>
      <c r="AP3" s="292" t="s">
        <v>211</v>
      </c>
      <c r="AQ3" s="294" t="s">
        <v>127</v>
      </c>
      <c r="AR3" s="294"/>
      <c r="AS3" s="294"/>
      <c r="AT3" s="294"/>
      <c r="AU3" s="294" t="s">
        <v>128</v>
      </c>
      <c r="AV3" s="294"/>
      <c r="AW3" s="294"/>
      <c r="AX3" s="294"/>
      <c r="AY3" s="294" t="s">
        <v>210</v>
      </c>
      <c r="AZ3" s="292" t="s">
        <v>211</v>
      </c>
      <c r="BA3" s="251" t="s">
        <v>68</v>
      </c>
      <c r="BB3" s="293" t="s">
        <v>69</v>
      </c>
      <c r="BC3" s="293" t="s">
        <v>72</v>
      </c>
      <c r="BD3" s="294" t="s">
        <v>210</v>
      </c>
      <c r="BE3" s="292" t="s">
        <v>211</v>
      </c>
      <c r="BF3" s="161" t="s">
        <v>230</v>
      </c>
      <c r="BG3" s="162" t="s">
        <v>231</v>
      </c>
      <c r="BH3" s="45"/>
      <c r="BI3" s="45"/>
      <c r="BJ3" s="45"/>
      <c r="BK3" s="45"/>
      <c r="BL3" s="45"/>
      <c r="BM3" s="45"/>
      <c r="BN3" s="45"/>
    </row>
    <row r="4" spans="1:66" s="170" customFormat="1" ht="55.5" customHeight="1" x14ac:dyDescent="0.25">
      <c r="A4" s="296"/>
      <c r="B4" s="296"/>
      <c r="C4" s="123" t="s">
        <v>68</v>
      </c>
      <c r="D4" s="183" t="s">
        <v>69</v>
      </c>
      <c r="E4" s="183" t="s">
        <v>72</v>
      </c>
      <c r="F4" s="183" t="s">
        <v>215</v>
      </c>
      <c r="G4" s="123" t="s">
        <v>68</v>
      </c>
      <c r="H4" s="183" t="s">
        <v>69</v>
      </c>
      <c r="I4" s="183" t="s">
        <v>72</v>
      </c>
      <c r="J4" s="183" t="s">
        <v>215</v>
      </c>
      <c r="K4" s="294"/>
      <c r="L4" s="292"/>
      <c r="M4" s="123" t="s">
        <v>68</v>
      </c>
      <c r="N4" s="183" t="s">
        <v>69</v>
      </c>
      <c r="O4" s="183" t="s">
        <v>72</v>
      </c>
      <c r="P4" s="183" t="s">
        <v>215</v>
      </c>
      <c r="Q4" s="123" t="s">
        <v>68</v>
      </c>
      <c r="R4" s="183" t="s">
        <v>69</v>
      </c>
      <c r="S4" s="183" t="s">
        <v>72</v>
      </c>
      <c r="T4" s="183" t="s">
        <v>215</v>
      </c>
      <c r="U4" s="294"/>
      <c r="V4" s="292"/>
      <c r="W4" s="123" t="s">
        <v>68</v>
      </c>
      <c r="X4" s="183" t="s">
        <v>69</v>
      </c>
      <c r="Y4" s="183" t="s">
        <v>72</v>
      </c>
      <c r="Z4" s="183" t="s">
        <v>215</v>
      </c>
      <c r="AA4" s="123" t="s">
        <v>68</v>
      </c>
      <c r="AB4" s="183" t="s">
        <v>69</v>
      </c>
      <c r="AC4" s="183" t="s">
        <v>72</v>
      </c>
      <c r="AD4" s="183" t="s">
        <v>215</v>
      </c>
      <c r="AE4" s="294"/>
      <c r="AF4" s="292"/>
      <c r="AG4" s="123" t="s">
        <v>68</v>
      </c>
      <c r="AH4" s="183" t="s">
        <v>69</v>
      </c>
      <c r="AI4" s="183" t="s">
        <v>72</v>
      </c>
      <c r="AJ4" s="183" t="s">
        <v>215</v>
      </c>
      <c r="AK4" s="123" t="s">
        <v>68</v>
      </c>
      <c r="AL4" s="183" t="s">
        <v>69</v>
      </c>
      <c r="AM4" s="183" t="s">
        <v>72</v>
      </c>
      <c r="AN4" s="183" t="s">
        <v>215</v>
      </c>
      <c r="AO4" s="294"/>
      <c r="AP4" s="292"/>
      <c r="AQ4" s="123" t="s">
        <v>68</v>
      </c>
      <c r="AR4" s="183" t="s">
        <v>69</v>
      </c>
      <c r="AS4" s="183" t="s">
        <v>72</v>
      </c>
      <c r="AT4" s="183" t="s">
        <v>215</v>
      </c>
      <c r="AU4" s="123" t="s">
        <v>68</v>
      </c>
      <c r="AV4" s="183" t="s">
        <v>69</v>
      </c>
      <c r="AW4" s="183" t="s">
        <v>72</v>
      </c>
      <c r="AX4" s="183" t="s">
        <v>215</v>
      </c>
      <c r="AY4" s="294"/>
      <c r="AZ4" s="292"/>
      <c r="BA4" s="251"/>
      <c r="BB4" s="293"/>
      <c r="BC4" s="293"/>
      <c r="BD4" s="294"/>
      <c r="BE4" s="292"/>
      <c r="BF4" s="163">
        <f>BF15/BE15</f>
        <v>1</v>
      </c>
      <c r="BG4" s="163">
        <f>BG15/BE15</f>
        <v>0</v>
      </c>
      <c r="BH4" s="42"/>
      <c r="BI4" s="42"/>
      <c r="BJ4" s="42"/>
      <c r="BK4" s="42"/>
      <c r="BL4" s="42"/>
      <c r="BM4" s="42"/>
      <c r="BN4" s="42"/>
    </row>
    <row r="5" spans="1:66" s="171" customFormat="1" x14ac:dyDescent="0.25">
      <c r="A5" s="172"/>
      <c r="B5" s="172">
        <v>12</v>
      </c>
      <c r="C5" s="173">
        <f>'Нормативы '!D474</f>
        <v>2798</v>
      </c>
      <c r="D5" s="173">
        <f>'Нормативы '!E474</f>
        <v>4457</v>
      </c>
      <c r="E5" s="173">
        <f>'Нормативы '!F474</f>
        <v>5474</v>
      </c>
      <c r="F5" s="173">
        <f>'Нормативы '!G474</f>
        <v>5820</v>
      </c>
      <c r="G5" s="173">
        <f>'Нормативы '!H474</f>
        <v>3917</v>
      </c>
      <c r="H5" s="173">
        <f>'Нормативы '!I474</f>
        <v>5731</v>
      </c>
      <c r="I5" s="173">
        <f>'Нормативы '!J474</f>
        <v>6953</v>
      </c>
      <c r="J5" s="173">
        <f>'Нормативы '!K474</f>
        <v>7393</v>
      </c>
      <c r="K5" s="173"/>
      <c r="L5" s="173"/>
      <c r="M5" s="173">
        <f>'Нормативы '!D475</f>
        <v>3003</v>
      </c>
      <c r="N5" s="173">
        <f>'Нормативы '!E475</f>
        <v>4790</v>
      </c>
      <c r="O5" s="173">
        <f>'Нормативы '!F475</f>
        <v>6409</v>
      </c>
      <c r="P5" s="173">
        <f>'Нормативы '!G475</f>
        <v>6427</v>
      </c>
      <c r="Q5" s="173">
        <f>'Нормативы '!H475</f>
        <v>4205</v>
      </c>
      <c r="R5" s="173">
        <f>'Нормативы '!I475</f>
        <v>6159</v>
      </c>
      <c r="S5" s="173">
        <f>'Нормативы '!J475</f>
        <v>8141</v>
      </c>
      <c r="T5" s="173">
        <f>'Нормативы '!K475</f>
        <v>8165</v>
      </c>
      <c r="U5" s="173"/>
      <c r="V5" s="173"/>
      <c r="W5" s="184">
        <f>'Нормативы '!D495</f>
        <v>3210</v>
      </c>
      <c r="X5" s="184">
        <f>'Нормативы '!E495</f>
        <v>5175</v>
      </c>
      <c r="Y5" s="184">
        <f>'Нормативы '!F495</f>
        <v>6324</v>
      </c>
      <c r="Z5" s="184">
        <f>'Нормативы '!G495</f>
        <v>0</v>
      </c>
      <c r="AA5" s="184">
        <f>'Нормативы '!H495</f>
        <v>4514</v>
      </c>
      <c r="AB5" s="184">
        <f>'Нормативы '!I495</f>
        <v>6654</v>
      </c>
      <c r="AC5" s="184">
        <f>'Нормативы '!J495</f>
        <v>8033</v>
      </c>
      <c r="AD5" s="184">
        <f>'Нормативы '!K495</f>
        <v>0</v>
      </c>
      <c r="AE5" s="173"/>
      <c r="AF5" s="173"/>
      <c r="AG5" s="184">
        <f>'Нормативы '!D496</f>
        <v>3975</v>
      </c>
      <c r="AH5" s="184">
        <f>'Нормативы '!E496</f>
        <v>6407</v>
      </c>
      <c r="AI5" s="184">
        <f>'Нормативы '!F496</f>
        <v>7827</v>
      </c>
      <c r="AJ5" s="184">
        <f>'Нормативы '!G496</f>
        <v>0</v>
      </c>
      <c r="AK5" s="184">
        <f>'Нормативы '!H496</f>
        <v>5590</v>
      </c>
      <c r="AL5" s="184">
        <f>'Нормативы '!I496</f>
        <v>8238</v>
      </c>
      <c r="AM5" s="184">
        <f>'Нормативы '!J496</f>
        <v>9942</v>
      </c>
      <c r="AN5" s="184">
        <f>'Нормативы '!K496</f>
        <v>0</v>
      </c>
      <c r="AO5" s="173"/>
      <c r="AP5" s="173"/>
      <c r="AQ5" s="184">
        <f>'Нормативы '!D515</f>
        <v>8971</v>
      </c>
      <c r="AR5" s="184">
        <f>'Нормативы '!E515</f>
        <v>12930</v>
      </c>
      <c r="AS5" s="184">
        <f>'Нормативы '!F515</f>
        <v>14037</v>
      </c>
      <c r="AT5" s="184">
        <f>'Нормативы '!G515</f>
        <v>0</v>
      </c>
      <c r="AU5" s="184">
        <f>'Нормативы '!H515</f>
        <v>12953</v>
      </c>
      <c r="AV5" s="184">
        <f>'Нормативы '!I515</f>
        <v>17041</v>
      </c>
      <c r="AW5" s="184">
        <f>'Нормативы '!J515</f>
        <v>18159</v>
      </c>
      <c r="AX5" s="184">
        <f>'Нормативы '!K515</f>
        <v>0</v>
      </c>
      <c r="AY5" s="173"/>
      <c r="AZ5" s="173"/>
      <c r="BA5" s="185"/>
      <c r="BB5" s="185"/>
      <c r="BC5" s="185"/>
      <c r="BD5" s="185"/>
      <c r="BE5" s="186"/>
      <c r="BF5" s="172"/>
      <c r="BG5" s="172"/>
      <c r="BH5" s="54"/>
      <c r="BI5" s="54"/>
      <c r="BJ5" s="54"/>
      <c r="BK5" s="54"/>
      <c r="BL5" s="54"/>
      <c r="BM5" s="54"/>
      <c r="BN5" s="54"/>
    </row>
    <row r="6" spans="1:66" s="171" customFormat="1" ht="26.4" x14ac:dyDescent="0.25">
      <c r="A6" s="174">
        <v>1</v>
      </c>
      <c r="B6" s="175" t="s">
        <v>235</v>
      </c>
      <c r="C6" s="176"/>
      <c r="D6" s="176">
        <v>9</v>
      </c>
      <c r="E6" s="176"/>
      <c r="F6" s="176"/>
      <c r="G6" s="176">
        <v>47</v>
      </c>
      <c r="H6" s="176">
        <v>38</v>
      </c>
      <c r="I6" s="176"/>
      <c r="J6" s="176"/>
      <c r="K6" s="177">
        <f>SUM(C6:J6)</f>
        <v>94</v>
      </c>
      <c r="L6" s="173">
        <f>(C6*C$5+D6*D$5+E6*E$5+F6*F$5+G6*G$5+H6*H$5+I6*I$5+J6*J$5)*12</f>
        <v>5303880</v>
      </c>
      <c r="M6" s="178"/>
      <c r="N6" s="178"/>
      <c r="O6" s="178"/>
      <c r="P6" s="178">
        <v>9</v>
      </c>
      <c r="Q6" s="178"/>
      <c r="R6" s="178"/>
      <c r="S6" s="178"/>
      <c r="T6" s="178">
        <v>9</v>
      </c>
      <c r="U6" s="177">
        <f>SUM(M6:T6)</f>
        <v>18</v>
      </c>
      <c r="V6" s="173">
        <f>(M6*M$5+N6*N$5+O6*O$5+P6*P$5+Q6*Q$5+R6*R$5+S6*S$5+T6*T$5)*12</f>
        <v>1575936</v>
      </c>
      <c r="W6" s="184"/>
      <c r="X6" s="184"/>
      <c r="Y6" s="184"/>
      <c r="Z6" s="184"/>
      <c r="AA6" s="184"/>
      <c r="AB6" s="184"/>
      <c r="AC6" s="184"/>
      <c r="AD6" s="184"/>
      <c r="AE6" s="177">
        <f>SUM(W6:AD6)</f>
        <v>0</v>
      </c>
      <c r="AF6" s="173">
        <f>(W6*W$5+X6*X$5+Y6*Y$5+Z6*Z$5+AA6*AA$5+AB6*AB$5+AC6*AC$5+AD6*AD$5)*12</f>
        <v>0</v>
      </c>
      <c r="AG6" s="184"/>
      <c r="AH6" s="184"/>
      <c r="AI6" s="184"/>
      <c r="AJ6" s="184"/>
      <c r="AK6" s="184"/>
      <c r="AL6" s="184"/>
      <c r="AM6" s="184"/>
      <c r="AN6" s="184"/>
      <c r="AO6" s="177">
        <f>SUM(AG6:AN6)</f>
        <v>0</v>
      </c>
      <c r="AP6" s="173">
        <f>(AG6*AG$5+AH6*AH$5+AI6*AI$5+AJ6*AJ$5+AK6*AK$5+AL6*AL$5+AM6*AM$5+AN6*AN$5)*12</f>
        <v>0</v>
      </c>
      <c r="AQ6" s="184"/>
      <c r="AR6" s="184"/>
      <c r="AS6" s="184"/>
      <c r="AT6" s="184"/>
      <c r="AU6" s="184"/>
      <c r="AV6" s="184"/>
      <c r="AW6" s="184"/>
      <c r="AX6" s="184"/>
      <c r="AY6" s="177">
        <f>SUM(AQ6:AX6)</f>
        <v>0</v>
      </c>
      <c r="AZ6" s="173">
        <f>(AQ6*AQ$5+AR6*AR$5+AS6*AS$5+AT6*AT$5+AU6*AU$5+AV6*AV$5+AW6*AW$5+AX6*AX$5)*12</f>
        <v>0</v>
      </c>
      <c r="BA6" s="173">
        <f>C6+M6+G6+Q6+AK6+AG6+W6+AA6+AQ6+AU6</f>
        <v>47</v>
      </c>
      <c r="BB6" s="173">
        <f>D6+N6+H6+R6+AL6+AH6+X6+AB6+AR6+AV6</f>
        <v>47</v>
      </c>
      <c r="BC6" s="173">
        <f>E6+F6+I6+J6+O6+P6+S6+T6+AM6+AN6+AJ6+AI6+AC6+AD6+Y6+Z6+AS6+AT6+AW6+AX6</f>
        <v>18</v>
      </c>
      <c r="BD6" s="173">
        <f>BA6+BB6+BC6</f>
        <v>112</v>
      </c>
      <c r="BE6" s="173">
        <f>ROUND(L6+V6+AP6+AF6+AZ6,-2)</f>
        <v>6879800</v>
      </c>
      <c r="BF6" s="187">
        <f>BE6</f>
        <v>6879800</v>
      </c>
      <c r="BG6" s="187">
        <v>0</v>
      </c>
      <c r="BH6" s="26"/>
      <c r="BI6" s="26"/>
      <c r="BJ6" s="26"/>
      <c r="BK6" s="26"/>
      <c r="BL6" s="26"/>
      <c r="BM6" s="26"/>
      <c r="BN6" s="26"/>
    </row>
    <row r="7" spans="1:66" s="171" customFormat="1" x14ac:dyDescent="0.25">
      <c r="A7" s="174">
        <v>2</v>
      </c>
      <c r="B7" s="174" t="s">
        <v>236</v>
      </c>
      <c r="C7" s="176"/>
      <c r="D7" s="176"/>
      <c r="E7" s="176"/>
      <c r="F7" s="176"/>
      <c r="G7" s="176">
        <v>30</v>
      </c>
      <c r="H7" s="176">
        <v>28</v>
      </c>
      <c r="I7" s="176">
        <v>8</v>
      </c>
      <c r="J7" s="176"/>
      <c r="K7" s="177">
        <f t="shared" ref="K7:K14" si="0">SUM(C7:J7)</f>
        <v>66</v>
      </c>
      <c r="L7" s="173">
        <f t="shared" ref="L7:L14" si="1">(C7*C$5+D7*D$5+E7*E$5+F7*F$5+G7*G$5+H7*H$5+I7*I$5+J7*J$5)*12</f>
        <v>4003224</v>
      </c>
      <c r="M7" s="173"/>
      <c r="N7" s="173"/>
      <c r="O7" s="173"/>
      <c r="P7" s="173"/>
      <c r="Q7" s="173"/>
      <c r="R7" s="173"/>
      <c r="S7" s="173"/>
      <c r="T7" s="173"/>
      <c r="U7" s="177">
        <f t="shared" ref="U7:U14" si="2">SUM(M7:T7)</f>
        <v>0</v>
      </c>
      <c r="V7" s="173">
        <f t="shared" ref="V7:V14" si="3">(M7*M$5+N7*N$5+O7*O$5+P7*P$5+Q7*Q$5+R7*R$5+S7*S$5+T7*T$5)*12</f>
        <v>0</v>
      </c>
      <c r="W7" s="173"/>
      <c r="X7" s="173"/>
      <c r="Y7" s="173"/>
      <c r="Z7" s="173"/>
      <c r="AA7" s="173"/>
      <c r="AB7" s="173"/>
      <c r="AC7" s="173"/>
      <c r="AD7" s="173"/>
      <c r="AE7" s="177">
        <f t="shared" ref="AE7:AE14" si="4">SUM(W7:AD7)</f>
        <v>0</v>
      </c>
      <c r="AF7" s="173">
        <f t="shared" ref="AF7:AF14" si="5">(W7*W$5+X7*X$5+Y7*Y$5+Z7*Z$5+AA7*AA$5+AB7*AB$5+AC7*AC$5+AD7*AD$5)*12</f>
        <v>0</v>
      </c>
      <c r="AG7" s="173"/>
      <c r="AH7" s="173"/>
      <c r="AI7" s="173"/>
      <c r="AJ7" s="173"/>
      <c r="AK7" s="173"/>
      <c r="AL7" s="173"/>
      <c r="AM7" s="173"/>
      <c r="AN7" s="173"/>
      <c r="AO7" s="177">
        <f t="shared" ref="AO7:AO14" si="6">SUM(AG7:AN7)</f>
        <v>0</v>
      </c>
      <c r="AP7" s="173">
        <f t="shared" ref="AP7:AP14" si="7">(AG7*AG$5+AH7*AH$5+AI7*AI$5+AJ7*AJ$5+AK7*AK$5+AL7*AL$5+AM7*AM$5+AN7*AN$5)*12</f>
        <v>0</v>
      </c>
      <c r="AQ7" s="173"/>
      <c r="AR7" s="173"/>
      <c r="AS7" s="173"/>
      <c r="AT7" s="173"/>
      <c r="AU7" s="173"/>
      <c r="AV7" s="173"/>
      <c r="AW7" s="173"/>
      <c r="AX7" s="173"/>
      <c r="AY7" s="177">
        <f t="shared" ref="AY7:AY14" si="8">SUM(AQ7:AX7)</f>
        <v>0</v>
      </c>
      <c r="AZ7" s="173">
        <f t="shared" ref="AZ7:AZ14" si="9">(AQ7*AQ$5+AR7*AR$5+AS7*AS$5+AT7*AT$5+AU7*AU$5+AV7*AV$5+AW7*AW$5+AX7*AX$5)*12</f>
        <v>0</v>
      </c>
      <c r="BA7" s="173">
        <f t="shared" ref="BA7:BA14" si="10">C7+M7+G7+Q7+AK7+AG7+W7+AA7+AQ7+AU7</f>
        <v>30</v>
      </c>
      <c r="BB7" s="173">
        <f t="shared" ref="BB7:BB14" si="11">D7+N7+H7+R7+AL7+AH7+X7+AB7+AR7+AV7</f>
        <v>28</v>
      </c>
      <c r="BC7" s="173">
        <f t="shared" ref="BC7:BC14" si="12">E7+F7+I7+J7+O7+P7+S7+T7+AM7+AN7+AJ7+AI7+AC7+AD7+Y7+Z7+AS7+AT7+AW7+AX7</f>
        <v>8</v>
      </c>
      <c r="BD7" s="173">
        <f>BA7+BB7+BC7</f>
        <v>66</v>
      </c>
      <c r="BE7" s="173">
        <f t="shared" ref="BE7:BE14" si="13">ROUND(L7+V7+AP7+AF7+AZ7,-2)</f>
        <v>4003200</v>
      </c>
      <c r="BF7" s="187">
        <f t="shared" ref="BF7:BF14" si="14">BE7</f>
        <v>4003200</v>
      </c>
      <c r="BG7" s="187">
        <v>0</v>
      </c>
      <c r="BH7" s="26"/>
      <c r="BI7" s="26"/>
      <c r="BJ7" s="26"/>
      <c r="BK7" s="26"/>
      <c r="BL7" s="26"/>
      <c r="BM7" s="26"/>
      <c r="BN7" s="26"/>
    </row>
    <row r="8" spans="1:66" s="171" customFormat="1" x14ac:dyDescent="0.25">
      <c r="A8" s="174">
        <v>3</v>
      </c>
      <c r="B8" s="174" t="s">
        <v>237</v>
      </c>
      <c r="C8" s="176"/>
      <c r="D8" s="176"/>
      <c r="E8" s="176"/>
      <c r="F8" s="176"/>
      <c r="G8" s="176">
        <v>54</v>
      </c>
      <c r="H8" s="176"/>
      <c r="I8" s="176"/>
      <c r="J8" s="176"/>
      <c r="K8" s="177">
        <f t="shared" si="0"/>
        <v>54</v>
      </c>
      <c r="L8" s="173">
        <f t="shared" si="1"/>
        <v>2538216</v>
      </c>
      <c r="M8" s="173"/>
      <c r="N8" s="173">
        <v>28</v>
      </c>
      <c r="O8" s="173">
        <v>16</v>
      </c>
      <c r="P8" s="173"/>
      <c r="Q8" s="173"/>
      <c r="R8" s="173">
        <v>35</v>
      </c>
      <c r="S8" s="173"/>
      <c r="T8" s="173"/>
      <c r="U8" s="177">
        <f t="shared" si="2"/>
        <v>79</v>
      </c>
      <c r="V8" s="173">
        <f t="shared" si="3"/>
        <v>5426748</v>
      </c>
      <c r="W8" s="173"/>
      <c r="X8" s="173"/>
      <c r="Y8" s="173"/>
      <c r="Z8" s="173"/>
      <c r="AA8" s="173"/>
      <c r="AB8" s="173"/>
      <c r="AC8" s="173"/>
      <c r="AD8" s="173"/>
      <c r="AE8" s="177">
        <f t="shared" si="4"/>
        <v>0</v>
      </c>
      <c r="AF8" s="173">
        <f t="shared" si="5"/>
        <v>0</v>
      </c>
      <c r="AG8" s="173"/>
      <c r="AH8" s="173"/>
      <c r="AI8" s="173"/>
      <c r="AJ8" s="173"/>
      <c r="AK8" s="173"/>
      <c r="AL8" s="173"/>
      <c r="AM8" s="173"/>
      <c r="AN8" s="173"/>
      <c r="AO8" s="177">
        <f t="shared" si="6"/>
        <v>0</v>
      </c>
      <c r="AP8" s="173">
        <f t="shared" si="7"/>
        <v>0</v>
      </c>
      <c r="AQ8" s="173"/>
      <c r="AR8" s="173"/>
      <c r="AS8" s="173"/>
      <c r="AT8" s="173"/>
      <c r="AU8" s="173"/>
      <c r="AV8" s="173"/>
      <c r="AW8" s="173"/>
      <c r="AX8" s="173"/>
      <c r="AY8" s="177">
        <f t="shared" si="8"/>
        <v>0</v>
      </c>
      <c r="AZ8" s="173">
        <f t="shared" si="9"/>
        <v>0</v>
      </c>
      <c r="BA8" s="173">
        <f t="shared" si="10"/>
        <v>54</v>
      </c>
      <c r="BB8" s="173">
        <f t="shared" si="11"/>
        <v>63</v>
      </c>
      <c r="BC8" s="173">
        <f t="shared" si="12"/>
        <v>16</v>
      </c>
      <c r="BD8" s="173">
        <f t="shared" ref="BD8:BD14" si="15">BA8+BB8+BC8</f>
        <v>133</v>
      </c>
      <c r="BE8" s="173">
        <f t="shared" si="13"/>
        <v>7965000</v>
      </c>
      <c r="BF8" s="187">
        <f t="shared" si="14"/>
        <v>7965000</v>
      </c>
      <c r="BG8" s="187">
        <v>0</v>
      </c>
      <c r="BH8" s="26"/>
      <c r="BI8" s="26"/>
      <c r="BJ8" s="26"/>
      <c r="BK8" s="26"/>
      <c r="BL8" s="26"/>
      <c r="BM8" s="26"/>
      <c r="BN8" s="26"/>
    </row>
    <row r="9" spans="1:66" s="171" customFormat="1" ht="26.4" x14ac:dyDescent="0.25">
      <c r="A9" s="174">
        <v>4</v>
      </c>
      <c r="B9" s="174" t="s">
        <v>238</v>
      </c>
      <c r="C9" s="176"/>
      <c r="D9" s="179"/>
      <c r="E9" s="179"/>
      <c r="F9" s="179"/>
      <c r="G9" s="179">
        <v>51</v>
      </c>
      <c r="H9" s="179"/>
      <c r="I9" s="179"/>
      <c r="J9" s="179"/>
      <c r="K9" s="177">
        <f t="shared" si="0"/>
        <v>51</v>
      </c>
      <c r="L9" s="173">
        <f t="shared" si="1"/>
        <v>2397204</v>
      </c>
      <c r="M9" s="173"/>
      <c r="N9" s="173">
        <v>13</v>
      </c>
      <c r="O9" s="173">
        <v>15</v>
      </c>
      <c r="P9" s="173"/>
      <c r="Q9" s="173"/>
      <c r="R9" s="173">
        <v>44</v>
      </c>
      <c r="S9" s="173"/>
      <c r="T9" s="173"/>
      <c r="U9" s="177">
        <f t="shared" si="2"/>
        <v>72</v>
      </c>
      <c r="V9" s="173">
        <f t="shared" si="3"/>
        <v>5152812</v>
      </c>
      <c r="W9" s="173"/>
      <c r="X9" s="173"/>
      <c r="Y9" s="173"/>
      <c r="Z9" s="173"/>
      <c r="AA9" s="173"/>
      <c r="AB9" s="173"/>
      <c r="AC9" s="173"/>
      <c r="AD9" s="173"/>
      <c r="AE9" s="177">
        <f t="shared" si="4"/>
        <v>0</v>
      </c>
      <c r="AF9" s="173">
        <f t="shared" si="5"/>
        <v>0</v>
      </c>
      <c r="AG9" s="173"/>
      <c r="AH9" s="173"/>
      <c r="AI9" s="173"/>
      <c r="AJ9" s="173"/>
      <c r="AK9" s="173"/>
      <c r="AL9" s="173"/>
      <c r="AM9" s="173"/>
      <c r="AN9" s="173"/>
      <c r="AO9" s="177">
        <f t="shared" si="6"/>
        <v>0</v>
      </c>
      <c r="AP9" s="173">
        <f t="shared" si="7"/>
        <v>0</v>
      </c>
      <c r="AQ9" s="173"/>
      <c r="AR9" s="173"/>
      <c r="AS9" s="173"/>
      <c r="AT9" s="173"/>
      <c r="AU9" s="173"/>
      <c r="AV9" s="173"/>
      <c r="AW9" s="173"/>
      <c r="AX9" s="173"/>
      <c r="AY9" s="177">
        <f t="shared" si="8"/>
        <v>0</v>
      </c>
      <c r="AZ9" s="173">
        <f t="shared" si="9"/>
        <v>0</v>
      </c>
      <c r="BA9" s="173">
        <f t="shared" si="10"/>
        <v>51</v>
      </c>
      <c r="BB9" s="173">
        <f t="shared" si="11"/>
        <v>57</v>
      </c>
      <c r="BC9" s="173">
        <f t="shared" si="12"/>
        <v>15</v>
      </c>
      <c r="BD9" s="173">
        <f t="shared" si="15"/>
        <v>123</v>
      </c>
      <c r="BE9" s="173">
        <f t="shared" si="13"/>
        <v>7550000</v>
      </c>
      <c r="BF9" s="187">
        <f t="shared" si="14"/>
        <v>7550000</v>
      </c>
      <c r="BG9" s="187">
        <v>0</v>
      </c>
      <c r="BH9" s="26"/>
      <c r="BI9" s="26"/>
      <c r="BJ9" s="26"/>
      <c r="BK9" s="26"/>
      <c r="BL9" s="26"/>
      <c r="BM9" s="26"/>
      <c r="BN9" s="26"/>
    </row>
    <row r="10" spans="1:66" s="171" customFormat="1" ht="26.4" x14ac:dyDescent="0.25">
      <c r="A10" s="174">
        <v>5</v>
      </c>
      <c r="B10" s="174" t="s">
        <v>239</v>
      </c>
      <c r="C10" s="176"/>
      <c r="D10" s="179"/>
      <c r="E10" s="179">
        <v>5</v>
      </c>
      <c r="F10" s="179"/>
      <c r="G10" s="179">
        <v>35</v>
      </c>
      <c r="H10" s="179">
        <v>44</v>
      </c>
      <c r="I10" s="179"/>
      <c r="J10" s="179"/>
      <c r="K10" s="177">
        <f t="shared" si="0"/>
        <v>84</v>
      </c>
      <c r="L10" s="173">
        <f t="shared" si="1"/>
        <v>4999548</v>
      </c>
      <c r="M10" s="173"/>
      <c r="N10" s="173"/>
      <c r="O10" s="173"/>
      <c r="P10" s="173"/>
      <c r="Q10" s="173"/>
      <c r="R10" s="173"/>
      <c r="S10" s="173"/>
      <c r="T10" s="173"/>
      <c r="U10" s="177">
        <f t="shared" si="2"/>
        <v>0</v>
      </c>
      <c r="V10" s="173">
        <f t="shared" si="3"/>
        <v>0</v>
      </c>
      <c r="W10" s="173"/>
      <c r="X10" s="173">
        <v>4</v>
      </c>
      <c r="Y10" s="173"/>
      <c r="Z10" s="173"/>
      <c r="AA10" s="173">
        <v>2</v>
      </c>
      <c r="AB10" s="173"/>
      <c r="AC10" s="173"/>
      <c r="AD10" s="173"/>
      <c r="AE10" s="177">
        <f t="shared" si="4"/>
        <v>6</v>
      </c>
      <c r="AF10" s="173">
        <f t="shared" si="5"/>
        <v>356736</v>
      </c>
      <c r="AG10" s="173"/>
      <c r="AH10" s="173">
        <v>1</v>
      </c>
      <c r="AI10" s="173"/>
      <c r="AJ10" s="173"/>
      <c r="AK10" s="173"/>
      <c r="AL10" s="173"/>
      <c r="AM10" s="173"/>
      <c r="AN10" s="173"/>
      <c r="AO10" s="177">
        <f t="shared" si="6"/>
        <v>1</v>
      </c>
      <c r="AP10" s="173">
        <f t="shared" si="7"/>
        <v>76884</v>
      </c>
      <c r="AQ10" s="173"/>
      <c r="AR10" s="173">
        <v>2</v>
      </c>
      <c r="AS10" s="173"/>
      <c r="AT10" s="173"/>
      <c r="AU10" s="173"/>
      <c r="AV10" s="173"/>
      <c r="AW10" s="173"/>
      <c r="AX10" s="173"/>
      <c r="AY10" s="177">
        <f t="shared" si="8"/>
        <v>2</v>
      </c>
      <c r="AZ10" s="173">
        <f t="shared" si="9"/>
        <v>310320</v>
      </c>
      <c r="BA10" s="173">
        <f t="shared" si="10"/>
        <v>37</v>
      </c>
      <c r="BB10" s="173">
        <f t="shared" si="11"/>
        <v>51</v>
      </c>
      <c r="BC10" s="173">
        <f t="shared" si="12"/>
        <v>5</v>
      </c>
      <c r="BD10" s="173">
        <f t="shared" si="15"/>
        <v>93</v>
      </c>
      <c r="BE10" s="173">
        <f t="shared" si="13"/>
        <v>5743500</v>
      </c>
      <c r="BF10" s="187">
        <f t="shared" si="14"/>
        <v>5743500</v>
      </c>
      <c r="BG10" s="187">
        <v>0</v>
      </c>
      <c r="BH10" s="26"/>
      <c r="BI10" s="26"/>
      <c r="BJ10" s="26"/>
      <c r="BK10" s="26"/>
      <c r="BL10" s="26"/>
      <c r="BM10" s="26"/>
      <c r="BN10" s="26"/>
    </row>
    <row r="11" spans="1:66" s="171" customFormat="1" ht="39.6" x14ac:dyDescent="0.25">
      <c r="A11" s="174">
        <v>6</v>
      </c>
      <c r="B11" s="174" t="s">
        <v>240</v>
      </c>
      <c r="C11" s="176"/>
      <c r="D11" s="176"/>
      <c r="E11" s="176"/>
      <c r="F11" s="176"/>
      <c r="G11" s="176">
        <v>46</v>
      </c>
      <c r="H11" s="176">
        <v>52</v>
      </c>
      <c r="I11" s="176">
        <v>22</v>
      </c>
      <c r="J11" s="176"/>
      <c r="K11" s="177">
        <f t="shared" si="0"/>
        <v>120</v>
      </c>
      <c r="L11" s="173">
        <f t="shared" si="1"/>
        <v>7573920</v>
      </c>
      <c r="M11" s="173"/>
      <c r="N11" s="173"/>
      <c r="O11" s="173"/>
      <c r="P11" s="173"/>
      <c r="Q11" s="173"/>
      <c r="R11" s="173"/>
      <c r="S11" s="173"/>
      <c r="T11" s="173"/>
      <c r="U11" s="177">
        <f t="shared" si="2"/>
        <v>0</v>
      </c>
      <c r="V11" s="173">
        <f t="shared" si="3"/>
        <v>0</v>
      </c>
      <c r="W11" s="173"/>
      <c r="X11" s="173"/>
      <c r="Y11" s="173"/>
      <c r="Z11" s="173"/>
      <c r="AA11" s="173"/>
      <c r="AB11" s="173"/>
      <c r="AC11" s="173"/>
      <c r="AD11" s="173"/>
      <c r="AE11" s="177">
        <f t="shared" si="4"/>
        <v>0</v>
      </c>
      <c r="AF11" s="173">
        <f t="shared" si="5"/>
        <v>0</v>
      </c>
      <c r="AG11" s="173"/>
      <c r="AH11" s="173"/>
      <c r="AI11" s="173"/>
      <c r="AJ11" s="173"/>
      <c r="AK11" s="173"/>
      <c r="AL11" s="173"/>
      <c r="AM11" s="173"/>
      <c r="AN11" s="173"/>
      <c r="AO11" s="177">
        <f t="shared" si="6"/>
        <v>0</v>
      </c>
      <c r="AP11" s="173">
        <f t="shared" si="7"/>
        <v>0</v>
      </c>
      <c r="AQ11" s="173"/>
      <c r="AR11" s="173"/>
      <c r="AS11" s="173"/>
      <c r="AT11" s="173"/>
      <c r="AU11" s="173"/>
      <c r="AV11" s="173"/>
      <c r="AW11" s="173"/>
      <c r="AX11" s="173"/>
      <c r="AY11" s="177">
        <f t="shared" si="8"/>
        <v>0</v>
      </c>
      <c r="AZ11" s="173">
        <f t="shared" si="9"/>
        <v>0</v>
      </c>
      <c r="BA11" s="173">
        <f t="shared" si="10"/>
        <v>46</v>
      </c>
      <c r="BB11" s="173">
        <f t="shared" si="11"/>
        <v>52</v>
      </c>
      <c r="BC11" s="173">
        <f t="shared" si="12"/>
        <v>22</v>
      </c>
      <c r="BD11" s="173">
        <f t="shared" si="15"/>
        <v>120</v>
      </c>
      <c r="BE11" s="173">
        <f t="shared" si="13"/>
        <v>7573900</v>
      </c>
      <c r="BF11" s="187">
        <f t="shared" si="14"/>
        <v>7573900</v>
      </c>
      <c r="BG11" s="187">
        <v>0</v>
      </c>
      <c r="BH11" s="26"/>
      <c r="BI11" s="26"/>
      <c r="BJ11" s="26"/>
      <c r="BK11" s="26"/>
      <c r="BL11" s="26"/>
      <c r="BM11" s="26"/>
      <c r="BN11" s="26"/>
    </row>
    <row r="12" spans="1:66" s="171" customFormat="1" ht="26.4" x14ac:dyDescent="0.25">
      <c r="A12" s="174">
        <v>7</v>
      </c>
      <c r="B12" s="175" t="s">
        <v>241</v>
      </c>
      <c r="C12" s="176"/>
      <c r="D12" s="179"/>
      <c r="E12" s="179"/>
      <c r="F12" s="179"/>
      <c r="G12" s="179">
        <v>25</v>
      </c>
      <c r="H12" s="179">
        <v>40</v>
      </c>
      <c r="I12" s="179"/>
      <c r="J12" s="179"/>
      <c r="K12" s="177">
        <f t="shared" si="0"/>
        <v>65</v>
      </c>
      <c r="L12" s="173">
        <f t="shared" si="1"/>
        <v>3925980</v>
      </c>
      <c r="M12" s="173"/>
      <c r="N12" s="173"/>
      <c r="O12" s="173"/>
      <c r="P12" s="173"/>
      <c r="Q12" s="173"/>
      <c r="R12" s="173"/>
      <c r="S12" s="173"/>
      <c r="T12" s="173"/>
      <c r="U12" s="177">
        <f t="shared" si="2"/>
        <v>0</v>
      </c>
      <c r="V12" s="173">
        <f t="shared" si="3"/>
        <v>0</v>
      </c>
      <c r="W12" s="173"/>
      <c r="X12" s="173"/>
      <c r="Y12" s="173"/>
      <c r="Z12" s="173"/>
      <c r="AA12" s="173"/>
      <c r="AB12" s="173"/>
      <c r="AC12" s="173"/>
      <c r="AD12" s="173"/>
      <c r="AE12" s="177">
        <f t="shared" si="4"/>
        <v>0</v>
      </c>
      <c r="AF12" s="173">
        <f t="shared" si="5"/>
        <v>0</v>
      </c>
      <c r="AG12" s="173"/>
      <c r="AH12" s="173"/>
      <c r="AI12" s="173"/>
      <c r="AJ12" s="173"/>
      <c r="AK12" s="173"/>
      <c r="AL12" s="173"/>
      <c r="AM12" s="173"/>
      <c r="AN12" s="173"/>
      <c r="AO12" s="177">
        <f t="shared" si="6"/>
        <v>0</v>
      </c>
      <c r="AP12" s="173">
        <f t="shared" si="7"/>
        <v>0</v>
      </c>
      <c r="AQ12" s="173"/>
      <c r="AR12" s="173"/>
      <c r="AS12" s="173"/>
      <c r="AT12" s="173"/>
      <c r="AU12" s="173"/>
      <c r="AV12" s="173"/>
      <c r="AW12" s="173"/>
      <c r="AX12" s="173"/>
      <c r="AY12" s="177">
        <f t="shared" si="8"/>
        <v>0</v>
      </c>
      <c r="AZ12" s="173">
        <f t="shared" si="9"/>
        <v>0</v>
      </c>
      <c r="BA12" s="173">
        <f t="shared" si="10"/>
        <v>25</v>
      </c>
      <c r="BB12" s="173">
        <f t="shared" si="11"/>
        <v>40</v>
      </c>
      <c r="BC12" s="173">
        <f t="shared" si="12"/>
        <v>0</v>
      </c>
      <c r="BD12" s="173">
        <f t="shared" si="15"/>
        <v>65</v>
      </c>
      <c r="BE12" s="173">
        <f t="shared" si="13"/>
        <v>3926000</v>
      </c>
      <c r="BF12" s="187">
        <f t="shared" si="14"/>
        <v>3926000</v>
      </c>
      <c r="BG12" s="187">
        <v>0</v>
      </c>
      <c r="BH12" s="26"/>
      <c r="BI12" s="26"/>
      <c r="BJ12" s="26"/>
      <c r="BK12" s="26"/>
      <c r="BL12" s="26"/>
      <c r="BM12" s="26"/>
      <c r="BN12" s="26"/>
    </row>
    <row r="13" spans="1:66" s="171" customFormat="1" ht="26.4" x14ac:dyDescent="0.25">
      <c r="A13" s="174">
        <v>8</v>
      </c>
      <c r="B13" s="175" t="s">
        <v>242</v>
      </c>
      <c r="C13" s="176"/>
      <c r="D13" s="179"/>
      <c r="E13" s="179"/>
      <c r="F13" s="179"/>
      <c r="G13" s="179">
        <v>26</v>
      </c>
      <c r="H13" s="179">
        <v>26</v>
      </c>
      <c r="I13" s="179"/>
      <c r="J13" s="179"/>
      <c r="K13" s="177">
        <f t="shared" si="0"/>
        <v>52</v>
      </c>
      <c r="L13" s="173">
        <f t="shared" si="1"/>
        <v>3010176</v>
      </c>
      <c r="M13" s="173"/>
      <c r="N13" s="173"/>
      <c r="O13" s="173"/>
      <c r="P13" s="173"/>
      <c r="Q13" s="173"/>
      <c r="R13" s="173"/>
      <c r="S13" s="173"/>
      <c r="T13" s="173"/>
      <c r="U13" s="177">
        <f t="shared" si="2"/>
        <v>0</v>
      </c>
      <c r="V13" s="173">
        <f t="shared" si="3"/>
        <v>0</v>
      </c>
      <c r="W13" s="173"/>
      <c r="X13" s="173"/>
      <c r="Y13" s="173"/>
      <c r="Z13" s="173"/>
      <c r="AA13" s="173"/>
      <c r="AB13" s="173"/>
      <c r="AC13" s="173"/>
      <c r="AD13" s="173"/>
      <c r="AE13" s="177">
        <f t="shared" si="4"/>
        <v>0</v>
      </c>
      <c r="AF13" s="173">
        <f t="shared" si="5"/>
        <v>0</v>
      </c>
      <c r="AG13" s="173"/>
      <c r="AH13" s="173"/>
      <c r="AI13" s="173"/>
      <c r="AJ13" s="173"/>
      <c r="AK13" s="173"/>
      <c r="AL13" s="173"/>
      <c r="AM13" s="173"/>
      <c r="AN13" s="173"/>
      <c r="AO13" s="177">
        <f t="shared" si="6"/>
        <v>0</v>
      </c>
      <c r="AP13" s="173">
        <f t="shared" si="7"/>
        <v>0</v>
      </c>
      <c r="AQ13" s="173"/>
      <c r="AR13" s="173"/>
      <c r="AS13" s="173"/>
      <c r="AT13" s="173"/>
      <c r="AU13" s="173"/>
      <c r="AV13" s="173"/>
      <c r="AW13" s="173"/>
      <c r="AX13" s="173"/>
      <c r="AY13" s="177">
        <f t="shared" si="8"/>
        <v>0</v>
      </c>
      <c r="AZ13" s="173">
        <f t="shared" si="9"/>
        <v>0</v>
      </c>
      <c r="BA13" s="173">
        <f t="shared" si="10"/>
        <v>26</v>
      </c>
      <c r="BB13" s="173">
        <f t="shared" si="11"/>
        <v>26</v>
      </c>
      <c r="BC13" s="173">
        <f t="shared" si="12"/>
        <v>0</v>
      </c>
      <c r="BD13" s="173">
        <f t="shared" si="15"/>
        <v>52</v>
      </c>
      <c r="BE13" s="173">
        <f t="shared" si="13"/>
        <v>3010200</v>
      </c>
      <c r="BF13" s="187">
        <f t="shared" si="14"/>
        <v>3010200</v>
      </c>
      <c r="BG13" s="187">
        <v>0</v>
      </c>
      <c r="BH13" s="26"/>
      <c r="BI13" s="26"/>
      <c r="BJ13" s="26"/>
      <c r="BK13" s="26"/>
      <c r="BL13" s="26"/>
      <c r="BM13" s="26"/>
      <c r="BN13" s="26"/>
    </row>
    <row r="14" spans="1:66" s="171" customFormat="1" ht="39.6" x14ac:dyDescent="0.25">
      <c r="A14" s="174">
        <v>9</v>
      </c>
      <c r="B14" s="175" t="s">
        <v>243</v>
      </c>
      <c r="C14" s="180"/>
      <c r="D14" s="179"/>
      <c r="E14" s="179"/>
      <c r="F14" s="179"/>
      <c r="G14" s="179">
        <v>62</v>
      </c>
      <c r="H14" s="179">
        <v>69</v>
      </c>
      <c r="I14" s="179">
        <v>28</v>
      </c>
      <c r="J14" s="179"/>
      <c r="K14" s="177">
        <f t="shared" si="0"/>
        <v>159</v>
      </c>
      <c r="L14" s="173">
        <f t="shared" si="1"/>
        <v>9995724</v>
      </c>
      <c r="M14" s="173"/>
      <c r="N14" s="173"/>
      <c r="O14" s="173"/>
      <c r="P14" s="173"/>
      <c r="Q14" s="173"/>
      <c r="R14" s="173"/>
      <c r="S14" s="173"/>
      <c r="T14" s="173"/>
      <c r="U14" s="177">
        <f t="shared" si="2"/>
        <v>0</v>
      </c>
      <c r="V14" s="173">
        <f t="shared" si="3"/>
        <v>0</v>
      </c>
      <c r="W14" s="173"/>
      <c r="X14" s="173"/>
      <c r="Y14" s="173"/>
      <c r="Z14" s="173"/>
      <c r="AA14" s="173"/>
      <c r="AB14" s="173"/>
      <c r="AC14" s="173"/>
      <c r="AD14" s="173"/>
      <c r="AE14" s="177">
        <f t="shared" si="4"/>
        <v>0</v>
      </c>
      <c r="AF14" s="173">
        <f t="shared" si="5"/>
        <v>0</v>
      </c>
      <c r="AG14" s="173"/>
      <c r="AH14" s="173"/>
      <c r="AI14" s="173"/>
      <c r="AJ14" s="173"/>
      <c r="AK14" s="173"/>
      <c r="AL14" s="173"/>
      <c r="AM14" s="173"/>
      <c r="AN14" s="173"/>
      <c r="AO14" s="177">
        <f t="shared" si="6"/>
        <v>0</v>
      </c>
      <c r="AP14" s="173">
        <f t="shared" si="7"/>
        <v>0</v>
      </c>
      <c r="AQ14" s="173"/>
      <c r="AR14" s="173"/>
      <c r="AS14" s="173"/>
      <c r="AT14" s="173"/>
      <c r="AU14" s="173"/>
      <c r="AV14" s="173"/>
      <c r="AW14" s="173"/>
      <c r="AX14" s="173"/>
      <c r="AY14" s="177">
        <f t="shared" si="8"/>
        <v>0</v>
      </c>
      <c r="AZ14" s="173">
        <f t="shared" si="9"/>
        <v>0</v>
      </c>
      <c r="BA14" s="173">
        <f t="shared" si="10"/>
        <v>62</v>
      </c>
      <c r="BB14" s="173">
        <f t="shared" si="11"/>
        <v>69</v>
      </c>
      <c r="BC14" s="173">
        <f t="shared" si="12"/>
        <v>28</v>
      </c>
      <c r="BD14" s="173">
        <f t="shared" si="15"/>
        <v>159</v>
      </c>
      <c r="BE14" s="173">
        <f t="shared" si="13"/>
        <v>9995700</v>
      </c>
      <c r="BF14" s="187">
        <f t="shared" si="14"/>
        <v>9995700</v>
      </c>
      <c r="BG14" s="187">
        <v>0</v>
      </c>
      <c r="BH14" s="26"/>
      <c r="BI14" s="26"/>
      <c r="BJ14" s="26"/>
      <c r="BK14" s="26"/>
      <c r="BL14" s="26"/>
      <c r="BM14" s="26"/>
      <c r="BN14" s="26"/>
    </row>
    <row r="15" spans="1:66" s="37" customFormat="1" x14ac:dyDescent="0.25">
      <c r="A15" s="181"/>
      <c r="B15" s="181" t="s">
        <v>178</v>
      </c>
      <c r="C15" s="182">
        <f>SUM(C6:C14)</f>
        <v>0</v>
      </c>
      <c r="D15" s="182">
        <f t="shared" ref="D15:T15" si="16">SUM(D6:D14)</f>
        <v>9</v>
      </c>
      <c r="E15" s="182">
        <f t="shared" si="16"/>
        <v>5</v>
      </c>
      <c r="F15" s="182">
        <f t="shared" si="16"/>
        <v>0</v>
      </c>
      <c r="G15" s="182">
        <f t="shared" si="16"/>
        <v>376</v>
      </c>
      <c r="H15" s="182">
        <f t="shared" si="16"/>
        <v>297</v>
      </c>
      <c r="I15" s="182">
        <f t="shared" si="16"/>
        <v>58</v>
      </c>
      <c r="J15" s="182">
        <f t="shared" si="16"/>
        <v>0</v>
      </c>
      <c r="K15" s="182">
        <f t="shared" si="16"/>
        <v>745</v>
      </c>
      <c r="L15" s="182">
        <f t="shared" si="16"/>
        <v>43747872</v>
      </c>
      <c r="M15" s="182">
        <f t="shared" si="16"/>
        <v>0</v>
      </c>
      <c r="N15" s="182">
        <f t="shared" si="16"/>
        <v>41</v>
      </c>
      <c r="O15" s="182">
        <f t="shared" si="16"/>
        <v>31</v>
      </c>
      <c r="P15" s="182">
        <f t="shared" si="16"/>
        <v>9</v>
      </c>
      <c r="Q15" s="182">
        <f t="shared" si="16"/>
        <v>0</v>
      </c>
      <c r="R15" s="182">
        <f t="shared" si="16"/>
        <v>79</v>
      </c>
      <c r="S15" s="182">
        <f t="shared" si="16"/>
        <v>0</v>
      </c>
      <c r="T15" s="182">
        <f t="shared" si="16"/>
        <v>9</v>
      </c>
      <c r="U15" s="182">
        <f t="shared" ref="U15:BG15" si="17">SUM(U6:U14)</f>
        <v>169</v>
      </c>
      <c r="V15" s="182">
        <f t="shared" si="17"/>
        <v>12155496</v>
      </c>
      <c r="W15" s="182">
        <f t="shared" si="17"/>
        <v>0</v>
      </c>
      <c r="X15" s="182">
        <f t="shared" si="17"/>
        <v>4</v>
      </c>
      <c r="Y15" s="182">
        <f t="shared" si="17"/>
        <v>0</v>
      </c>
      <c r="Z15" s="182">
        <f t="shared" si="17"/>
        <v>0</v>
      </c>
      <c r="AA15" s="182">
        <f t="shared" si="17"/>
        <v>2</v>
      </c>
      <c r="AB15" s="182">
        <f t="shared" si="17"/>
        <v>0</v>
      </c>
      <c r="AC15" s="182">
        <f t="shared" si="17"/>
        <v>0</v>
      </c>
      <c r="AD15" s="182">
        <f t="shared" si="17"/>
        <v>0</v>
      </c>
      <c r="AE15" s="182">
        <f t="shared" si="17"/>
        <v>6</v>
      </c>
      <c r="AF15" s="182">
        <f t="shared" si="17"/>
        <v>356736</v>
      </c>
      <c r="AG15" s="182">
        <f t="shared" si="17"/>
        <v>0</v>
      </c>
      <c r="AH15" s="182">
        <f t="shared" si="17"/>
        <v>1</v>
      </c>
      <c r="AI15" s="182">
        <f t="shared" si="17"/>
        <v>0</v>
      </c>
      <c r="AJ15" s="182">
        <f t="shared" si="17"/>
        <v>0</v>
      </c>
      <c r="AK15" s="182">
        <f t="shared" si="17"/>
        <v>0</v>
      </c>
      <c r="AL15" s="182">
        <f t="shared" si="17"/>
        <v>0</v>
      </c>
      <c r="AM15" s="182">
        <f t="shared" si="17"/>
        <v>0</v>
      </c>
      <c r="AN15" s="182">
        <f t="shared" si="17"/>
        <v>0</v>
      </c>
      <c r="AO15" s="182">
        <f t="shared" si="17"/>
        <v>1</v>
      </c>
      <c r="AP15" s="182">
        <f t="shared" si="17"/>
        <v>76884</v>
      </c>
      <c r="AQ15" s="182">
        <f t="shared" si="17"/>
        <v>0</v>
      </c>
      <c r="AR15" s="182">
        <f t="shared" si="17"/>
        <v>2</v>
      </c>
      <c r="AS15" s="182">
        <f t="shared" si="17"/>
        <v>0</v>
      </c>
      <c r="AT15" s="182">
        <f t="shared" si="17"/>
        <v>0</v>
      </c>
      <c r="AU15" s="182">
        <f t="shared" si="17"/>
        <v>0</v>
      </c>
      <c r="AV15" s="182">
        <f t="shared" si="17"/>
        <v>0</v>
      </c>
      <c r="AW15" s="182">
        <f t="shared" si="17"/>
        <v>0</v>
      </c>
      <c r="AX15" s="182">
        <f t="shared" si="17"/>
        <v>0</v>
      </c>
      <c r="AY15" s="182">
        <f t="shared" si="17"/>
        <v>2</v>
      </c>
      <c r="AZ15" s="182">
        <f t="shared" si="17"/>
        <v>310320</v>
      </c>
      <c r="BA15" s="182">
        <f t="shared" si="17"/>
        <v>378</v>
      </c>
      <c r="BB15" s="182">
        <f t="shared" si="17"/>
        <v>433</v>
      </c>
      <c r="BC15" s="182">
        <f t="shared" si="17"/>
        <v>112</v>
      </c>
      <c r="BD15" s="182">
        <f t="shared" si="17"/>
        <v>923</v>
      </c>
      <c r="BE15" s="182">
        <f t="shared" si="17"/>
        <v>56647300</v>
      </c>
      <c r="BF15" s="182">
        <f t="shared" si="17"/>
        <v>56647300</v>
      </c>
      <c r="BG15" s="182">
        <f t="shared" si="17"/>
        <v>0</v>
      </c>
    </row>
  </sheetData>
  <sheetProtection selectLockedCells="1" selectUnlockedCells="1"/>
  <mergeCells count="35">
    <mergeCell ref="L3:L4"/>
    <mergeCell ref="BF2:BG2"/>
    <mergeCell ref="BA2:BE2"/>
    <mergeCell ref="C1:Q1"/>
    <mergeCell ref="A2:A4"/>
    <mergeCell ref="B2:B4"/>
    <mergeCell ref="C2:L2"/>
    <mergeCell ref="M2:V2"/>
    <mergeCell ref="C3:F3"/>
    <mergeCell ref="G3:J3"/>
    <mergeCell ref="K3:K4"/>
    <mergeCell ref="AQ2:AZ2"/>
    <mergeCell ref="AQ3:AT3"/>
    <mergeCell ref="AU3:AX3"/>
    <mergeCell ref="AY3:AY4"/>
    <mergeCell ref="AZ3:AZ4"/>
    <mergeCell ref="M3:P3"/>
    <mergeCell ref="Q3:T3"/>
    <mergeCell ref="U3:U4"/>
    <mergeCell ref="V3:V4"/>
    <mergeCell ref="W2:AF2"/>
    <mergeCell ref="AG2:AP2"/>
    <mergeCell ref="AG3:AJ3"/>
    <mergeCell ref="AK3:AN3"/>
    <mergeCell ref="AO3:AO4"/>
    <mergeCell ref="AP3:AP4"/>
    <mergeCell ref="BE3:BE4"/>
    <mergeCell ref="BA3:BA4"/>
    <mergeCell ref="BB3:BB4"/>
    <mergeCell ref="BC3:BC4"/>
    <mergeCell ref="W3:Z3"/>
    <mergeCell ref="BD3:BD4"/>
    <mergeCell ref="AA3:AD3"/>
    <mergeCell ref="AE3:AE4"/>
    <mergeCell ref="AF3:AF4"/>
  </mergeCells>
  <pageMargins left="0.23622047244094491" right="0.23622047244094491" top="0.74803149606299213" bottom="0.74803149606299213" header="0.51181102362204722" footer="0.51181102362204722"/>
  <pageSetup paperSize="9" scale="70" firstPageNumber="0" fitToWidth="7" orientation="landscape" horizontalDpi="300" verticalDpi="300" r:id="rId1"/>
  <headerFooter alignWithMargins="0">
    <oddHeader>&amp;RРасчеты на реализацию общего образования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12</vt:i4>
      </vt:variant>
    </vt:vector>
  </HeadingPairs>
  <TitlesOfParts>
    <vt:vector size="19" baseType="lpstr">
      <vt:lpstr>Исходные для нормативов</vt:lpstr>
      <vt:lpstr>Нормативы </vt:lpstr>
      <vt:lpstr>Классное свод</vt:lpstr>
      <vt:lpstr>Классное руководство</vt:lpstr>
      <vt:lpstr>ОВЗ</vt:lpstr>
      <vt:lpstr>ООУ</vt:lpstr>
      <vt:lpstr>ЧО</vt:lpstr>
      <vt:lpstr>'Классное руководство'!Excel_BuiltIn__FilterDatabase</vt:lpstr>
      <vt:lpstr>'Нормативы '!Заголовки_для_печати</vt:lpstr>
      <vt:lpstr>ОВЗ!Заголовки_для_печати</vt:lpstr>
      <vt:lpstr>ООУ!Заголовки_для_печати</vt:lpstr>
      <vt:lpstr>ЧО!Заголовки_для_печати</vt:lpstr>
      <vt:lpstr>'Исходные для нормативов'!Область_печати</vt:lpstr>
      <vt:lpstr>'Классное руководство'!Область_печати</vt:lpstr>
      <vt:lpstr>'Классное свод'!Область_печати</vt:lpstr>
      <vt:lpstr>'Нормативы '!Область_печати</vt:lpstr>
      <vt:lpstr>ОВЗ!Область_печати</vt:lpstr>
      <vt:lpstr>ООУ!Область_печати</vt:lpstr>
      <vt:lpstr>ЧО!Область_печати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Егорова Юлия Васильевна</cp:lastModifiedBy>
  <cp:lastPrinted>2018-08-08T07:31:00Z</cp:lastPrinted>
  <dcterms:created xsi:type="dcterms:W3CDTF">2018-07-26T09:23:43Z</dcterms:created>
  <dcterms:modified xsi:type="dcterms:W3CDTF">2018-08-27T10:46:53Z</dcterms:modified>
</cp:coreProperties>
</file>