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45" windowWidth="19440" windowHeight="1171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12" i="1" l="1"/>
  <c r="H12" i="1"/>
  <c r="J12" i="1"/>
  <c r="D12" i="1" l="1"/>
  <c r="I11" i="1" l="1"/>
  <c r="G11" i="1"/>
  <c r="I10" i="1"/>
  <c r="G10" i="1"/>
  <c r="I8" i="1"/>
  <c r="G7" i="1"/>
  <c r="I7" i="1" s="1"/>
  <c r="I9" i="1"/>
  <c r="I12" i="1" l="1"/>
</calcChain>
</file>

<file path=xl/sharedStrings.xml><?xml version="1.0" encoding="utf-8"?>
<sst xmlns="http://schemas.openxmlformats.org/spreadsheetml/2006/main" count="33" uniqueCount="29">
  <si>
    <t>№ п/п</t>
  </si>
  <si>
    <t>Наименование муниципального образования</t>
  </si>
  <si>
    <t>Наименование объекта, мероприятия</t>
  </si>
  <si>
    <t>Всего</t>
  </si>
  <si>
    <t>Областной бюджет</t>
  </si>
  <si>
    <t>Местный бюджет</t>
  </si>
  <si>
    <t xml:space="preserve">             </t>
  </si>
  <si>
    <t>Гатчинский муниципальный район  (МО Город Гатчина)</t>
  </si>
  <si>
    <t>Кингисепп муниципальный район (МО Кингисеппское городское поселение)</t>
  </si>
  <si>
    <t>Гатчинский муниципальный район  (МО Дружногорское городское поселение)</t>
  </si>
  <si>
    <t>Приозерский муниципальный район (МО Приозерское городское поселение)</t>
  </si>
  <si>
    <t>Волховский муниципальный район
(МО город Волхов)</t>
  </si>
  <si>
    <t>Доля софинансирования за счет средств бюджета муниципального образования, но не менее 10 (десяти) % от общей стоимости реализации мероприятия 
(размер доли софинансирования в процентах (%) равен количеству баллов)</t>
  </si>
  <si>
    <t>Планируемые объемы финансирования мероприятия в целом, тыс. руб.</t>
  </si>
  <si>
    <t xml:space="preserve">Доля софинансирования за счет средств бюджета муниципального образования является критерием отбора и должна составлять не менее 10 (десяти) % от общей стоимости реализации мероприятия 
</t>
  </si>
  <si>
    <t>ИТОГО</t>
  </si>
  <si>
    <t>Кол-во АИТП (шт.)</t>
  </si>
  <si>
    <t>Размер субсидии бюджету МО на 2019 год (тыс.руб.)</t>
  </si>
  <si>
    <t>Расчетная величина субсидии (тыс.руб.)</t>
  </si>
  <si>
    <t>Минимальная доля софинансирования</t>
  </si>
  <si>
    <t>Заявленная доля софинансирования при подаче заявки на отбор претендентов на получение субсидии (%)</t>
  </si>
  <si>
    <t>Заявленная сумма софинансирования при подаче заявки на отбор претендентов на получение субсидии (тыс.руб.)</t>
  </si>
  <si>
    <t>Реализация мероприятий по установке автоматизированных индивидуальных тепловых пунктов с погодным и часовым регулированием в жилищном фонде МО  "Город Гатчина" Гатчинского муниципального района Ленинградской области</t>
  </si>
  <si>
    <t xml:space="preserve">Реализация мероприятий по установке автоматизированных индивидуальных тепловых пунктов с погодным и часовым регулированием в жилищном фонде Кингисеппское городского поселения Кингисеппского муниципального района Ленинградской области </t>
  </si>
  <si>
    <t xml:space="preserve">Реализация мероприятий по установке автоматизированных индивидуальных тепловых пунктов с погодным и часовым регулированием в жилищном фонде Приозерское городского поселения Приозерского муниципального района Ленинградской области </t>
  </si>
  <si>
    <t>Реализация мероприятий по установке автоматизированных индивидуальных тепловых пунктов с погодным и часовым регулированием в жилищном фонде Дружногорского городского поселения Гатчинского муниципального района Ленинградской области</t>
  </si>
  <si>
    <t>Реализация мероприятий по установке автоматизированных индивидуальных тепловых пунктов с погодным и часовым регулированием в жилищном фонде МО город Волхов Волховского муниципального района Ленинградской области</t>
  </si>
  <si>
    <t>Расчет субсидии бюджетам муниципальных образований Ленинградской области
 на реализацию мероприятий по установке автоматизированных индивидуальных тепловых пунктов с погодным и часовым регулированием на 2019 год</t>
  </si>
  <si>
    <t>Приложение 59 к пояснительной записке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</si>
</sst>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/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0" xfId="0" applyFont="1"/>
    <xf numFmtId="3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view="pageBreakPreview" zoomScale="60" zoomScaleNormal="60" workbookViewId="0">
      <pane ySplit="5" topLeftCell="A6" activePane="bottomLeft" state="frozen"/>
      <selection pane="bottomLeft" activeCell="I7" sqref="I7"/>
    </sheetView>
  </sheetViews>
  <sheetFormatPr defaultRowHeight="18.75" x14ac:dyDescent="0.3"/>
  <cols>
    <col min="1" max="1" width="6.7109375" style="11" customWidth="1"/>
    <col min="2" max="2" width="31.7109375" style="11" customWidth="1"/>
    <col min="3" max="3" width="47.5703125" style="11" customWidth="1"/>
    <col min="4" max="4" width="24.7109375" style="11" customWidth="1"/>
    <col min="5" max="5" width="48.42578125" style="11" customWidth="1"/>
    <col min="6" max="6" width="39.42578125" style="11" customWidth="1"/>
    <col min="7" max="7" width="32.7109375" style="11" customWidth="1"/>
    <col min="8" max="8" width="24.7109375" style="11" customWidth="1"/>
    <col min="9" max="9" width="21" style="11" customWidth="1"/>
    <col min="10" max="10" width="24.28515625" style="11" customWidth="1"/>
    <col min="11" max="16384" width="9.140625" style="11"/>
  </cols>
  <sheetData>
    <row r="1" spans="1:10" x14ac:dyDescent="0.3">
      <c r="J1" s="22" t="s">
        <v>28</v>
      </c>
    </row>
    <row r="2" spans="1:10" ht="54.75" customHeight="1" x14ac:dyDescent="0.3">
      <c r="A2" s="19" t="s">
        <v>27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x14ac:dyDescent="0.3">
      <c r="A3" s="21" t="s">
        <v>6</v>
      </c>
      <c r="B3" s="21"/>
      <c r="C3" s="21"/>
      <c r="D3" s="12"/>
      <c r="E3" s="12"/>
      <c r="F3" s="12"/>
      <c r="G3" s="12"/>
      <c r="H3" s="13"/>
      <c r="I3" s="13"/>
      <c r="J3" s="13"/>
    </row>
    <row r="4" spans="1:10" ht="105" customHeight="1" x14ac:dyDescent="0.3">
      <c r="A4" s="20" t="s">
        <v>0</v>
      </c>
      <c r="B4" s="20" t="s">
        <v>1</v>
      </c>
      <c r="C4" s="20" t="s">
        <v>2</v>
      </c>
      <c r="D4" s="20" t="s">
        <v>16</v>
      </c>
      <c r="E4" s="20" t="s">
        <v>19</v>
      </c>
      <c r="F4" s="7" t="s">
        <v>21</v>
      </c>
      <c r="G4" s="7" t="s">
        <v>20</v>
      </c>
      <c r="H4" s="7" t="s">
        <v>13</v>
      </c>
      <c r="I4" s="20" t="s">
        <v>18</v>
      </c>
      <c r="J4" s="7" t="s">
        <v>17</v>
      </c>
    </row>
    <row r="5" spans="1:10" ht="41.25" customHeight="1" x14ac:dyDescent="0.3">
      <c r="A5" s="20"/>
      <c r="B5" s="20"/>
      <c r="C5" s="20"/>
      <c r="D5" s="20"/>
      <c r="E5" s="20"/>
      <c r="F5" s="5" t="s">
        <v>5</v>
      </c>
      <c r="G5" s="5" t="s">
        <v>5</v>
      </c>
      <c r="H5" s="6" t="s">
        <v>3</v>
      </c>
      <c r="I5" s="20"/>
      <c r="J5" s="5" t="s">
        <v>4</v>
      </c>
    </row>
    <row r="6" spans="1:10" x14ac:dyDescent="0.3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0" ht="131.25" x14ac:dyDescent="0.3">
      <c r="A7" s="1">
        <v>1</v>
      </c>
      <c r="B7" s="3" t="s">
        <v>7</v>
      </c>
      <c r="C7" s="3" t="s">
        <v>22</v>
      </c>
      <c r="D7" s="1">
        <v>47</v>
      </c>
      <c r="E7" s="2" t="s">
        <v>14</v>
      </c>
      <c r="F7" s="10">
        <v>15900</v>
      </c>
      <c r="G7" s="8">
        <f>15900/124550*100</f>
        <v>12.76595744680851</v>
      </c>
      <c r="H7" s="10">
        <v>124550</v>
      </c>
      <c r="I7" s="10">
        <f>H7*(100-G7)/100</f>
        <v>108650</v>
      </c>
      <c r="J7" s="10">
        <v>108650</v>
      </c>
    </row>
    <row r="8" spans="1:10" ht="150" x14ac:dyDescent="0.3">
      <c r="A8" s="1">
        <v>2</v>
      </c>
      <c r="B8" s="3" t="s">
        <v>8</v>
      </c>
      <c r="C8" s="3" t="s">
        <v>23</v>
      </c>
      <c r="D8" s="1">
        <v>20</v>
      </c>
      <c r="E8" s="2" t="s">
        <v>14</v>
      </c>
      <c r="F8" s="10">
        <v>6890</v>
      </c>
      <c r="G8" s="8">
        <v>13</v>
      </c>
      <c r="H8" s="10">
        <v>53000</v>
      </c>
      <c r="I8" s="10">
        <f>H8*(100-13)/100</f>
        <v>46110</v>
      </c>
      <c r="J8" s="10">
        <v>46110</v>
      </c>
    </row>
    <row r="9" spans="1:10" ht="150" x14ac:dyDescent="0.3">
      <c r="A9" s="1">
        <v>3</v>
      </c>
      <c r="B9" s="3" t="s">
        <v>10</v>
      </c>
      <c r="C9" s="3" t="s">
        <v>24</v>
      </c>
      <c r="D9" s="1">
        <v>6</v>
      </c>
      <c r="E9" s="2" t="s">
        <v>14</v>
      </c>
      <c r="F9" s="10">
        <v>3180</v>
      </c>
      <c r="G9" s="9">
        <v>20</v>
      </c>
      <c r="H9" s="10">
        <v>15900</v>
      </c>
      <c r="I9" s="10">
        <f>H9*80/100</f>
        <v>12720</v>
      </c>
      <c r="J9" s="10">
        <v>12720</v>
      </c>
    </row>
    <row r="10" spans="1:10" ht="150" x14ac:dyDescent="0.3">
      <c r="A10" s="1">
        <v>4</v>
      </c>
      <c r="B10" s="3" t="s">
        <v>9</v>
      </c>
      <c r="C10" s="3" t="s">
        <v>25</v>
      </c>
      <c r="D10" s="1">
        <v>10</v>
      </c>
      <c r="E10" s="2" t="s">
        <v>12</v>
      </c>
      <c r="F10" s="10">
        <v>2925.52</v>
      </c>
      <c r="G10" s="9">
        <f>2925.52/24500*100</f>
        <v>11.940897959183673</v>
      </c>
      <c r="H10" s="10">
        <v>24500</v>
      </c>
      <c r="I10" s="10">
        <f>H10*(100-11.94089796)/100</f>
        <v>21574.479999799998</v>
      </c>
      <c r="J10" s="10">
        <v>21574.5</v>
      </c>
    </row>
    <row r="11" spans="1:10" ht="131.25" x14ac:dyDescent="0.3">
      <c r="A11" s="1">
        <v>5</v>
      </c>
      <c r="B11" s="3" t="s">
        <v>11</v>
      </c>
      <c r="C11" s="3" t="s">
        <v>26</v>
      </c>
      <c r="D11" s="1">
        <v>5</v>
      </c>
      <c r="E11" s="2" t="s">
        <v>14</v>
      </c>
      <c r="F11" s="10">
        <v>2054.48</v>
      </c>
      <c r="G11" s="8">
        <f>2054.48/13000*100</f>
        <v>15.803692307692307</v>
      </c>
      <c r="H11" s="10">
        <v>13000</v>
      </c>
      <c r="I11" s="10">
        <f>H11*(100-15.80369231)/100</f>
        <v>10945.5199997</v>
      </c>
      <c r="J11" s="10">
        <v>10945.5</v>
      </c>
    </row>
    <row r="12" spans="1:10" s="17" customFormat="1" x14ac:dyDescent="0.3">
      <c r="A12" s="14"/>
      <c r="B12" s="15" t="s">
        <v>15</v>
      </c>
      <c r="C12" s="14"/>
      <c r="D12" s="18">
        <f>SUM(D7:D11)</f>
        <v>88</v>
      </c>
      <c r="E12" s="16"/>
      <c r="F12" s="16">
        <f t="shared" ref="F12:J12" si="0">SUM(F7:F11)</f>
        <v>30950</v>
      </c>
      <c r="G12" s="16"/>
      <c r="H12" s="16">
        <f t="shared" si="0"/>
        <v>230950</v>
      </c>
      <c r="I12" s="16">
        <f t="shared" si="0"/>
        <v>199999.9999995</v>
      </c>
      <c r="J12" s="16">
        <f t="shared" si="0"/>
        <v>200000</v>
      </c>
    </row>
  </sheetData>
  <mergeCells count="8">
    <mergeCell ref="C4:C5"/>
    <mergeCell ref="A3:C3"/>
    <mergeCell ref="A4:A5"/>
    <mergeCell ref="B4:B5"/>
    <mergeCell ref="D4:D5"/>
    <mergeCell ref="E4:E5"/>
    <mergeCell ref="I4:I5"/>
    <mergeCell ref="A2:J2"/>
  </mergeCells>
  <pageMargins left="0.39370078740157483" right="0.39370078740157483" top="0.78740157480314965" bottom="0.78740157480314965" header="0.31496062992125984" footer="0.31496062992125984"/>
  <pageSetup paperSize="8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Константиновна ВЕСЕЛКОВА</dc:creator>
  <cp:lastModifiedBy>Рыженкова Елена Николаевна</cp:lastModifiedBy>
  <cp:lastPrinted>2018-10-12T13:13:02Z</cp:lastPrinted>
  <dcterms:created xsi:type="dcterms:W3CDTF">2014-02-14T09:53:37Z</dcterms:created>
  <dcterms:modified xsi:type="dcterms:W3CDTF">2018-10-12T13:24:20Z</dcterms:modified>
</cp:coreProperties>
</file>