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525" windowWidth="14805" windowHeight="7590"/>
  </bookViews>
  <sheets>
    <sheet name="2019" sheetId="2" r:id="rId1"/>
    <sheet name="2020" sheetId="3" r:id="rId2"/>
    <sheet name="2021" sheetId="4" r:id="rId3"/>
  </sheets>
  <calcPr calcId="145621"/>
</workbook>
</file>

<file path=xl/calcChain.xml><?xml version="1.0" encoding="utf-8"?>
<calcChain xmlns="http://schemas.openxmlformats.org/spreadsheetml/2006/main">
  <c r="N5" i="4" l="1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4" i="4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4" i="3"/>
  <c r="D27" i="3"/>
  <c r="N27" i="3" l="1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J13" i="4"/>
  <c r="H13" i="4" s="1"/>
  <c r="H12" i="4"/>
  <c r="H11" i="4"/>
  <c r="H10" i="4"/>
  <c r="H9" i="4"/>
  <c r="H8" i="4"/>
  <c r="H7" i="4"/>
  <c r="H6" i="4"/>
  <c r="H5" i="4"/>
  <c r="H4" i="4"/>
  <c r="H26" i="3"/>
  <c r="H25" i="3"/>
  <c r="H24" i="3"/>
  <c r="H23" i="3"/>
  <c r="H22" i="3"/>
  <c r="H21" i="3"/>
  <c r="H20" i="3"/>
  <c r="H19" i="3"/>
  <c r="H18" i="3"/>
  <c r="H17" i="3"/>
  <c r="H16" i="3"/>
  <c r="H15" i="3"/>
  <c r="H14" i="3"/>
  <c r="J13" i="3"/>
  <c r="H13" i="3" s="1"/>
  <c r="H12" i="3"/>
  <c r="H11" i="3"/>
  <c r="H10" i="3"/>
  <c r="H9" i="3"/>
  <c r="H8" i="3"/>
  <c r="H7" i="3"/>
  <c r="H6" i="3"/>
  <c r="H5" i="3"/>
  <c r="H4" i="3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I14" i="2" l="1"/>
  <c r="D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E8" i="3"/>
  <c r="E7" i="3"/>
  <c r="E6" i="3"/>
  <c r="E5" i="3"/>
  <c r="E4" i="3"/>
  <c r="D7" i="2"/>
  <c r="D6" i="2"/>
  <c r="D5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N27" i="2"/>
  <c r="N26" i="2"/>
  <c r="N25" i="2"/>
  <c r="N24" i="2"/>
  <c r="N23" i="2"/>
  <c r="N22" i="2"/>
  <c r="N21" i="2"/>
  <c r="N20" i="2"/>
  <c r="N19" i="2"/>
  <c r="N18" i="2"/>
  <c r="N17" i="2"/>
  <c r="N16" i="2"/>
  <c r="N15" i="2"/>
  <c r="N14" i="2"/>
  <c r="N13" i="2"/>
  <c r="N12" i="2"/>
  <c r="N11" i="2"/>
  <c r="N10" i="2"/>
  <c r="N9" i="2"/>
  <c r="N8" i="2"/>
  <c r="N7" i="2"/>
  <c r="N6" i="2"/>
  <c r="N5" i="2"/>
  <c r="J28" i="2"/>
  <c r="I28" i="2" l="1"/>
  <c r="K26" i="3"/>
  <c r="K25" i="3"/>
  <c r="K24" i="3"/>
  <c r="K23" i="3"/>
  <c r="K22" i="3"/>
  <c r="K21" i="3"/>
  <c r="K20" i="3"/>
  <c r="K19" i="3"/>
  <c r="K18" i="3"/>
  <c r="K17" i="3"/>
  <c r="K16" i="3"/>
  <c r="K15" i="3"/>
  <c r="K14" i="3"/>
  <c r="K13" i="3"/>
  <c r="K12" i="3"/>
  <c r="K11" i="3"/>
  <c r="K10" i="3"/>
  <c r="K9" i="3"/>
  <c r="K8" i="3"/>
  <c r="K7" i="3"/>
  <c r="K6" i="3"/>
  <c r="K5" i="3"/>
  <c r="K4" i="3"/>
  <c r="K12" i="2"/>
  <c r="K19" i="2"/>
  <c r="K22" i="2"/>
  <c r="K25" i="2"/>
  <c r="K27" i="2"/>
  <c r="K26" i="2"/>
  <c r="K24" i="2"/>
  <c r="K23" i="2"/>
  <c r="K21" i="2"/>
  <c r="K20" i="2"/>
  <c r="K18" i="2"/>
  <c r="K17" i="2"/>
  <c r="K16" i="2"/>
  <c r="K15" i="2"/>
  <c r="K14" i="2"/>
  <c r="K13" i="2"/>
  <c r="K11" i="2"/>
  <c r="K10" i="2"/>
  <c r="K9" i="2"/>
  <c r="K8" i="2"/>
  <c r="K7" i="2"/>
  <c r="K6" i="2"/>
  <c r="K5" i="2"/>
  <c r="M27" i="4"/>
  <c r="L27" i="4"/>
  <c r="J27" i="4"/>
  <c r="I27" i="4"/>
  <c r="G27" i="4"/>
  <c r="F27" i="4"/>
  <c r="E27" i="4"/>
  <c r="B27" i="4"/>
  <c r="H27" i="4"/>
  <c r="K27" i="4" l="1"/>
  <c r="N27" i="4"/>
  <c r="M27" i="3"/>
  <c r="L27" i="3"/>
  <c r="J27" i="3"/>
  <c r="I27" i="3"/>
  <c r="G27" i="3"/>
  <c r="F27" i="3"/>
  <c r="B27" i="3"/>
  <c r="H27" i="3"/>
  <c r="M28" i="2"/>
  <c r="L28" i="2"/>
  <c r="H28" i="2"/>
  <c r="F28" i="2"/>
  <c r="E28" i="2"/>
  <c r="C28" i="2"/>
  <c r="B28" i="2"/>
  <c r="D28" i="2" l="1"/>
  <c r="G28" i="2"/>
  <c r="E27" i="3"/>
  <c r="K27" i="3"/>
  <c r="N28" i="2"/>
  <c r="K28" i="2"/>
</calcChain>
</file>

<file path=xl/sharedStrings.xml><?xml version="1.0" encoding="utf-8"?>
<sst xmlns="http://schemas.openxmlformats.org/spreadsheetml/2006/main" count="130" uniqueCount="42">
  <si>
    <t>Наименование МО</t>
  </si>
  <si>
    <t>Бокситогорский</t>
  </si>
  <si>
    <t>Волосовский</t>
  </si>
  <si>
    <t>Волховский</t>
  </si>
  <si>
    <t>Выборгский</t>
  </si>
  <si>
    <t>Гатчинский</t>
  </si>
  <si>
    <t>Кингисеппский</t>
  </si>
  <si>
    <t>Киришский</t>
  </si>
  <si>
    <t>Кировский</t>
  </si>
  <si>
    <t>Лодейнопольский</t>
  </si>
  <si>
    <t>Лужский</t>
  </si>
  <si>
    <t>Сосновый Бор</t>
  </si>
  <si>
    <t xml:space="preserve">Тихвинский </t>
  </si>
  <si>
    <t>Число учащихся</t>
  </si>
  <si>
    <t>Всеволожский</t>
  </si>
  <si>
    <t>Ломоносовский</t>
  </si>
  <si>
    <t>Округление</t>
  </si>
  <si>
    <t xml:space="preserve">Подпорожский </t>
  </si>
  <si>
    <t>Итого</t>
  </si>
  <si>
    <t>Расчет</t>
  </si>
  <si>
    <t xml:space="preserve">Сланцевский </t>
  </si>
  <si>
    <t>создание мобильной системы обслуживания населенных пунктов, не имеющих библиотек</t>
  </si>
  <si>
    <t>реализация социально-культурных проектов</t>
  </si>
  <si>
    <t>Комплектование книжных фондов муниципальных библиотек</t>
  </si>
  <si>
    <t>поддержка коллективов самодеятельного народного творчества, имеющих звание «народный» и «образцовый» (7000,0)</t>
  </si>
  <si>
    <t>Укрепление материально-технической базы муниципальных учреждений дополнительного образования детей в сфере культуры и искусства (4000,0)</t>
  </si>
  <si>
    <t>Волосовское ГП</t>
  </si>
  <si>
    <t>Кингисеппское ГП</t>
  </si>
  <si>
    <t>Приозерский</t>
  </si>
  <si>
    <t>Подпорожское ГП</t>
  </si>
  <si>
    <t>Сланцевское ГП</t>
  </si>
  <si>
    <t>Тихвинское ГП</t>
  </si>
  <si>
    <t>заявка</t>
  </si>
  <si>
    <t>Тосненский</t>
  </si>
  <si>
    <t>Расчет субсидии на поддержку отрасли культуры в муниципальных образованиях Ленинградской области на 2019 год</t>
  </si>
  <si>
    <t>Расчет субсидии на поддержку отрасли культуры в муниципальных образованиях Ленинградской области на 2020 год</t>
  </si>
  <si>
    <t>Расчет субсидии на поддержку отрасли культуры в муниципальных образованиях Ленинградской области на 2021 год</t>
  </si>
  <si>
    <t>Численность населения 1813816</t>
  </si>
  <si>
    <t>Заявка</t>
  </si>
  <si>
    <t>Число участников 11664</t>
  </si>
  <si>
    <t>поддержка коллективов самодеятельного народного творчества, имеющих звание "заслуженный коллектив народного творчества"</t>
  </si>
  <si>
    <t>Приложение 55 к пояснительной записке 2019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</si>
</sst>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83">
    <xf numFmtId="0" fontId="0" fillId="0" borderId="0" xfId="0"/>
    <xf numFmtId="0" fontId="1" fillId="0" borderId="10" xfId="0" applyFont="1" applyFill="1" applyBorder="1"/>
    <xf numFmtId="0" fontId="1" fillId="0" borderId="6" xfId="0" applyFont="1" applyFill="1" applyBorder="1"/>
    <xf numFmtId="0" fontId="1" fillId="0" borderId="14" xfId="0" applyFont="1" applyFill="1" applyBorder="1"/>
    <xf numFmtId="0" fontId="1" fillId="0" borderId="4" xfId="0" applyFont="1" applyFill="1" applyBorder="1"/>
    <xf numFmtId="4" fontId="2" fillId="0" borderId="31" xfId="0" applyNumberFormat="1" applyFont="1" applyFill="1" applyBorder="1"/>
    <xf numFmtId="0" fontId="1" fillId="0" borderId="24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3" fontId="1" fillId="0" borderId="26" xfId="0" applyNumberFormat="1" applyFont="1" applyFill="1" applyBorder="1" applyAlignment="1">
      <alignment horizontal="center" vertical="center" wrapText="1"/>
    </xf>
    <xf numFmtId="3" fontId="1" fillId="0" borderId="23" xfId="0" applyNumberFormat="1" applyFont="1" applyFill="1" applyBorder="1" applyAlignment="1">
      <alignment horizontal="center" vertical="center" wrapText="1"/>
    </xf>
    <xf numFmtId="164" fontId="1" fillId="0" borderId="17" xfId="1" applyFont="1" applyFill="1" applyBorder="1" applyAlignment="1">
      <alignment horizontal="center" vertical="center" wrapText="1"/>
    </xf>
    <xf numFmtId="3" fontId="1" fillId="0" borderId="19" xfId="0" applyNumberFormat="1" applyFont="1" applyFill="1" applyBorder="1" applyAlignment="1">
      <alignment horizontal="center" vertical="center" wrapText="1"/>
    </xf>
    <xf numFmtId="4" fontId="1" fillId="0" borderId="11" xfId="0" applyNumberFormat="1" applyFont="1" applyFill="1" applyBorder="1"/>
    <xf numFmtId="4" fontId="2" fillId="0" borderId="20" xfId="0" applyNumberFormat="1" applyFont="1" applyFill="1" applyBorder="1"/>
    <xf numFmtId="3" fontId="1" fillId="0" borderId="27" xfId="0" applyNumberFormat="1" applyFont="1" applyFill="1" applyBorder="1"/>
    <xf numFmtId="4" fontId="1" fillId="0" borderId="8" xfId="0" applyNumberFormat="1" applyFont="1" applyFill="1" applyBorder="1"/>
    <xf numFmtId="4" fontId="2" fillId="0" borderId="21" xfId="0" applyNumberFormat="1" applyFont="1" applyFill="1" applyBorder="1"/>
    <xf numFmtId="3" fontId="1" fillId="0" borderId="28" xfId="0" applyNumberFormat="1" applyFont="1" applyFill="1" applyBorder="1"/>
    <xf numFmtId="164" fontId="1" fillId="0" borderId="11" xfId="1" applyFont="1" applyFill="1" applyBorder="1" applyAlignment="1">
      <alignment horizontal="right"/>
    </xf>
    <xf numFmtId="165" fontId="2" fillId="0" borderId="3" xfId="0" applyNumberFormat="1" applyFont="1" applyFill="1" applyBorder="1"/>
    <xf numFmtId="3" fontId="1" fillId="0" borderId="12" xfId="0" applyNumberFormat="1" applyFont="1" applyFill="1" applyBorder="1"/>
    <xf numFmtId="4" fontId="2" fillId="0" borderId="25" xfId="0" applyNumberFormat="1" applyFont="1" applyFill="1" applyBorder="1"/>
    <xf numFmtId="165" fontId="2" fillId="0" borderId="1" xfId="0" applyNumberFormat="1" applyFont="1" applyFill="1" applyBorder="1"/>
    <xf numFmtId="3" fontId="1" fillId="0" borderId="9" xfId="0" applyNumberFormat="1" applyFont="1" applyFill="1" applyBorder="1"/>
    <xf numFmtId="4" fontId="1" fillId="0" borderId="15" xfId="0" applyNumberFormat="1" applyFont="1" applyFill="1" applyBorder="1"/>
    <xf numFmtId="4" fontId="2" fillId="0" borderId="22" xfId="0" applyNumberFormat="1" applyFont="1" applyFill="1" applyBorder="1"/>
    <xf numFmtId="3" fontId="1" fillId="0" borderId="29" xfId="0" applyNumberFormat="1" applyFont="1" applyFill="1" applyBorder="1"/>
    <xf numFmtId="165" fontId="2" fillId="0" borderId="2" xfId="0" applyNumberFormat="1" applyFont="1" applyFill="1" applyBorder="1"/>
    <xf numFmtId="3" fontId="1" fillId="0" borderId="16" xfId="0" applyNumberFormat="1" applyFont="1" applyFill="1" applyBorder="1"/>
    <xf numFmtId="4" fontId="1" fillId="0" borderId="17" xfId="0" applyNumberFormat="1" applyFont="1" applyFill="1" applyBorder="1"/>
    <xf numFmtId="4" fontId="2" fillId="0" borderId="23" xfId="0" applyNumberFormat="1" applyFont="1" applyFill="1" applyBorder="1"/>
    <xf numFmtId="3" fontId="1" fillId="0" borderId="30" xfId="0" applyNumberFormat="1" applyFont="1" applyFill="1" applyBorder="1"/>
    <xf numFmtId="4" fontId="2" fillId="0" borderId="17" xfId="0" applyNumberFormat="1" applyFont="1" applyFill="1" applyBorder="1"/>
    <xf numFmtId="164" fontId="1" fillId="0" borderId="17" xfId="1" applyFont="1" applyFill="1" applyBorder="1" applyAlignment="1">
      <alignment horizontal="right"/>
    </xf>
    <xf numFmtId="165" fontId="2" fillId="0" borderId="18" xfId="0" applyNumberFormat="1" applyFont="1" applyFill="1" applyBorder="1"/>
    <xf numFmtId="3" fontId="1" fillId="0" borderId="19" xfId="0" applyNumberFormat="1" applyFont="1" applyFill="1" applyBorder="1"/>
    <xf numFmtId="0" fontId="4" fillId="0" borderId="0" xfId="0" applyFont="1" applyFill="1"/>
    <xf numFmtId="0" fontId="0" fillId="0" borderId="0" xfId="0" applyFill="1"/>
    <xf numFmtId="0" fontId="1" fillId="0" borderId="17" xfId="0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164" fontId="1" fillId="0" borderId="31" xfId="1" applyFont="1" applyFill="1" applyBorder="1" applyAlignment="1">
      <alignment horizontal="center" vertical="center" wrapText="1"/>
    </xf>
    <xf numFmtId="164" fontId="1" fillId="0" borderId="39" xfId="1" applyFont="1" applyFill="1" applyBorder="1" applyAlignment="1">
      <alignment horizontal="right"/>
    </xf>
    <xf numFmtId="3" fontId="1" fillId="0" borderId="40" xfId="0" applyNumberFormat="1" applyFont="1" applyFill="1" applyBorder="1" applyAlignment="1">
      <alignment horizontal="center" vertical="center" wrapText="1"/>
    </xf>
    <xf numFmtId="0" fontId="1" fillId="0" borderId="42" xfId="0" applyFont="1" applyFill="1" applyBorder="1" applyAlignment="1">
      <alignment horizontal="center" vertical="center" wrapText="1"/>
    </xf>
    <xf numFmtId="3" fontId="1" fillId="0" borderId="43" xfId="0" applyNumberFormat="1" applyFont="1" applyFill="1" applyBorder="1" applyAlignment="1">
      <alignment horizontal="center" vertical="center" wrapText="1"/>
    </xf>
    <xf numFmtId="4" fontId="1" fillId="0" borderId="44" xfId="0" applyNumberFormat="1" applyFont="1" applyFill="1" applyBorder="1"/>
    <xf numFmtId="4" fontId="2" fillId="0" borderId="45" xfId="0" applyNumberFormat="1" applyFont="1" applyFill="1" applyBorder="1"/>
    <xf numFmtId="3" fontId="1" fillId="0" borderId="46" xfId="0" applyNumberFormat="1" applyFont="1" applyFill="1" applyBorder="1"/>
    <xf numFmtId="3" fontId="1" fillId="0" borderId="47" xfId="0" applyNumberFormat="1" applyFont="1" applyFill="1" applyBorder="1"/>
    <xf numFmtId="2" fontId="1" fillId="0" borderId="41" xfId="0" applyNumberFormat="1" applyFont="1" applyFill="1" applyBorder="1" applyAlignment="1">
      <alignment horizontal="center" vertical="center" wrapText="1"/>
    </xf>
    <xf numFmtId="2" fontId="1" fillId="0" borderId="5" xfId="0" applyNumberFormat="1" applyFont="1" applyFill="1" applyBorder="1"/>
    <xf numFmtId="2" fontId="1" fillId="0" borderId="6" xfId="0" applyNumberFormat="1" applyFont="1" applyFill="1" applyBorder="1"/>
    <xf numFmtId="2" fontId="1" fillId="0" borderId="7" xfId="0" applyNumberFormat="1" applyFont="1" applyFill="1" applyBorder="1"/>
    <xf numFmtId="2" fontId="2" fillId="0" borderId="17" xfId="0" applyNumberFormat="1" applyFont="1" applyFill="1" applyBorder="1"/>
    <xf numFmtId="2" fontId="0" fillId="0" borderId="0" xfId="0" applyNumberFormat="1" applyFill="1"/>
    <xf numFmtId="4" fontId="0" fillId="0" borderId="0" xfId="0" applyNumberFormat="1" applyFill="1"/>
    <xf numFmtId="165" fontId="0" fillId="0" borderId="0" xfId="0" applyNumberFormat="1" applyFill="1"/>
    <xf numFmtId="0" fontId="1" fillId="0" borderId="48" xfId="0" applyFont="1" applyFill="1" applyBorder="1" applyAlignment="1">
      <alignment horizontal="center" vertical="center" wrapText="1"/>
    </xf>
    <xf numFmtId="2" fontId="1" fillId="0" borderId="49" xfId="0" applyNumberFormat="1" applyFont="1" applyFill="1" applyBorder="1" applyAlignment="1">
      <alignment horizontal="center" vertical="center" wrapText="1"/>
    </xf>
    <xf numFmtId="2" fontId="1" fillId="0" borderId="7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/>
    <xf numFmtId="4" fontId="2" fillId="0" borderId="8" xfId="0" applyNumberFormat="1" applyFont="1" applyFill="1" applyBorder="1"/>
    <xf numFmtId="4" fontId="2" fillId="0" borderId="15" xfId="0" applyNumberFormat="1" applyFont="1" applyFill="1" applyBorder="1"/>
    <xf numFmtId="4" fontId="1" fillId="0" borderId="24" xfId="0" applyNumberFormat="1" applyFont="1" applyFill="1" applyBorder="1"/>
    <xf numFmtId="4" fontId="2" fillId="0" borderId="24" xfId="0" applyNumberFormat="1" applyFont="1" applyFill="1" applyBorder="1"/>
    <xf numFmtId="4" fontId="1" fillId="0" borderId="50" xfId="0" applyNumberFormat="1" applyFont="1" applyFill="1" applyBorder="1"/>
    <xf numFmtId="4" fontId="2" fillId="0" borderId="51" xfId="0" applyNumberFormat="1" applyFont="1" applyFill="1" applyBorder="1"/>
    <xf numFmtId="3" fontId="1" fillId="0" borderId="52" xfId="0" applyNumberFormat="1" applyFont="1" applyFill="1" applyBorder="1"/>
    <xf numFmtId="0" fontId="2" fillId="0" borderId="0" xfId="0" applyFont="1" applyFill="1" applyBorder="1"/>
    <xf numFmtId="0" fontId="6" fillId="0" borderId="0" xfId="0" applyFont="1" applyFill="1"/>
    <xf numFmtId="0" fontId="0" fillId="0" borderId="0" xfId="0" applyFill="1" applyAlignment="1">
      <alignment horizontal="right"/>
    </xf>
    <xf numFmtId="0" fontId="5" fillId="0" borderId="38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 wrapText="1"/>
    </xf>
    <xf numFmtId="0" fontId="1" fillId="0" borderId="3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4" xfId="0" applyFont="1" applyFill="1" applyBorder="1" applyAlignment="1">
      <alignment horizontal="center" vertical="center" wrapText="1"/>
    </xf>
    <xf numFmtId="0" fontId="0" fillId="0" borderId="38" xfId="0" applyFill="1" applyBorder="1" applyAlignment="1">
      <alignment horizontal="center" vertical="center"/>
    </xf>
    <xf numFmtId="0" fontId="1" fillId="0" borderId="33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tabSelected="1" workbookViewId="0">
      <selection activeCell="G3" sqref="G3:I3"/>
    </sheetView>
  </sheetViews>
  <sheetFormatPr defaultColWidth="9.140625" defaultRowHeight="15" x14ac:dyDescent="0.25"/>
  <cols>
    <col min="1" max="1" width="24.7109375" style="37" customWidth="1"/>
    <col min="2" max="2" width="12.140625" style="37" customWidth="1"/>
    <col min="3" max="6" width="9.140625" style="37"/>
    <col min="7" max="7" width="9.140625" style="37" customWidth="1"/>
    <col min="8" max="9" width="9.140625" style="37"/>
    <col min="10" max="10" width="20.7109375" style="54" customWidth="1"/>
    <col min="11" max="11" width="11" style="37" bestFit="1" customWidth="1"/>
    <col min="12" max="13" width="9.140625" style="37"/>
    <col min="14" max="14" width="11.5703125" style="37" customWidth="1"/>
    <col min="15" max="16384" width="9.140625" style="37"/>
  </cols>
  <sheetData>
    <row r="1" spans="1:14" x14ac:dyDescent="0.25">
      <c r="N1" s="70" t="s">
        <v>41</v>
      </c>
    </row>
    <row r="2" spans="1:14" s="36" customFormat="1" ht="30.75" customHeight="1" thickBot="1" x14ac:dyDescent="0.3">
      <c r="A2" s="71" t="s">
        <v>34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</row>
    <row r="3" spans="1:14" ht="140.25" customHeight="1" thickBot="1" x14ac:dyDescent="0.3">
      <c r="A3" s="72" t="s">
        <v>0</v>
      </c>
      <c r="B3" s="38" t="s">
        <v>21</v>
      </c>
      <c r="C3" s="39" t="s">
        <v>22</v>
      </c>
      <c r="D3" s="74" t="s">
        <v>25</v>
      </c>
      <c r="E3" s="75"/>
      <c r="F3" s="75"/>
      <c r="G3" s="76" t="s">
        <v>24</v>
      </c>
      <c r="H3" s="77"/>
      <c r="I3" s="78"/>
      <c r="J3" s="58" t="s">
        <v>40</v>
      </c>
      <c r="K3" s="76" t="s">
        <v>23</v>
      </c>
      <c r="L3" s="77"/>
      <c r="M3" s="78"/>
      <c r="N3" s="79" t="s">
        <v>18</v>
      </c>
    </row>
    <row r="4" spans="1:14" ht="75.75" thickBot="1" x14ac:dyDescent="0.3">
      <c r="A4" s="73"/>
      <c r="B4" s="6">
        <v>2019</v>
      </c>
      <c r="C4" s="6" t="s">
        <v>32</v>
      </c>
      <c r="D4" s="6" t="s">
        <v>19</v>
      </c>
      <c r="E4" s="7" t="s">
        <v>16</v>
      </c>
      <c r="F4" s="8" t="s">
        <v>13</v>
      </c>
      <c r="G4" s="43" t="s">
        <v>19</v>
      </c>
      <c r="H4" s="44" t="s">
        <v>16</v>
      </c>
      <c r="I4" s="42" t="s">
        <v>39</v>
      </c>
      <c r="J4" s="49" t="s">
        <v>38</v>
      </c>
      <c r="K4" s="40" t="s">
        <v>19</v>
      </c>
      <c r="L4" s="9" t="s">
        <v>16</v>
      </c>
      <c r="M4" s="11" t="s">
        <v>37</v>
      </c>
      <c r="N4" s="80"/>
    </row>
    <row r="5" spans="1:14" x14ac:dyDescent="0.25">
      <c r="A5" s="1" t="s">
        <v>1</v>
      </c>
      <c r="B5" s="60"/>
      <c r="C5" s="60">
        <v>400</v>
      </c>
      <c r="D5" s="12">
        <f t="shared" ref="D5:D7" si="0">0.260722200495372*F5</f>
        <v>0</v>
      </c>
      <c r="E5" s="13"/>
      <c r="F5" s="14"/>
      <c r="G5" s="45">
        <f>7000/11664*I5</f>
        <v>352.88065843621393</v>
      </c>
      <c r="H5" s="46">
        <v>352.9</v>
      </c>
      <c r="I5" s="47">
        <v>588</v>
      </c>
      <c r="J5" s="50"/>
      <c r="K5" s="41">
        <f>9000/1813816*M5</f>
        <v>248.19000383721391</v>
      </c>
      <c r="L5" s="19">
        <v>248.2</v>
      </c>
      <c r="M5" s="20">
        <v>50019</v>
      </c>
      <c r="N5" s="21">
        <f>+C5+E5+H5+L5+B5+J5</f>
        <v>1001.0999999999999</v>
      </c>
    </row>
    <row r="6" spans="1:14" x14ac:dyDescent="0.25">
      <c r="A6" s="2" t="s">
        <v>2</v>
      </c>
      <c r="B6" s="61"/>
      <c r="C6" s="60">
        <v>255</v>
      </c>
      <c r="D6" s="12">
        <f t="shared" si="0"/>
        <v>0</v>
      </c>
      <c r="E6" s="16"/>
      <c r="F6" s="17"/>
      <c r="G6" s="15">
        <f t="shared" ref="G6:G27" si="1">7000/11664*I6</f>
        <v>143.43278463648832</v>
      </c>
      <c r="H6" s="16">
        <v>143.4</v>
      </c>
      <c r="I6" s="23">
        <v>239</v>
      </c>
      <c r="J6" s="51"/>
      <c r="K6" s="41">
        <f>9000/1813816*M6</f>
        <v>0</v>
      </c>
      <c r="L6" s="22"/>
      <c r="M6" s="23"/>
      <c r="N6" s="21">
        <f t="shared" ref="N6:N27" si="2">+C6+E6+H6+L6+B6+J6</f>
        <v>398.4</v>
      </c>
    </row>
    <row r="7" spans="1:14" x14ac:dyDescent="0.25">
      <c r="A7" s="2" t="s">
        <v>26</v>
      </c>
      <c r="B7" s="61"/>
      <c r="C7" s="60"/>
      <c r="D7" s="12">
        <f t="shared" si="0"/>
        <v>0</v>
      </c>
      <c r="E7" s="16"/>
      <c r="F7" s="17"/>
      <c r="G7" s="15">
        <f t="shared" si="1"/>
        <v>0</v>
      </c>
      <c r="H7" s="16"/>
      <c r="I7" s="23"/>
      <c r="J7" s="51"/>
      <c r="K7" s="41">
        <f>9000/1813816*M7</f>
        <v>256.40693433071488</v>
      </c>
      <c r="L7" s="22">
        <v>256.39999999999998</v>
      </c>
      <c r="M7" s="23">
        <v>51675</v>
      </c>
      <c r="N7" s="21">
        <f t="shared" si="2"/>
        <v>256.39999999999998</v>
      </c>
    </row>
    <row r="8" spans="1:14" x14ac:dyDescent="0.25">
      <c r="A8" s="2" t="s">
        <v>3</v>
      </c>
      <c r="B8" s="61">
        <v>2500</v>
      </c>
      <c r="C8" s="60">
        <v>300</v>
      </c>
      <c r="D8" s="12">
        <f>0.260722200495372*F8</f>
        <v>300.09125277017341</v>
      </c>
      <c r="E8" s="16">
        <v>300.10000000000002</v>
      </c>
      <c r="F8" s="17">
        <v>1151</v>
      </c>
      <c r="G8" s="15">
        <f t="shared" si="1"/>
        <v>366.08367626886144</v>
      </c>
      <c r="H8" s="16">
        <v>366.1</v>
      </c>
      <c r="I8" s="23">
        <v>610</v>
      </c>
      <c r="J8" s="51"/>
      <c r="K8" s="41">
        <f>9000/1813816*M8</f>
        <v>447.43568256096535</v>
      </c>
      <c r="L8" s="22">
        <v>447.4</v>
      </c>
      <c r="M8" s="23">
        <v>90174</v>
      </c>
      <c r="N8" s="21">
        <f t="shared" si="2"/>
        <v>3913.6</v>
      </c>
    </row>
    <row r="9" spans="1:14" x14ac:dyDescent="0.25">
      <c r="A9" s="2" t="s">
        <v>14</v>
      </c>
      <c r="B9" s="61"/>
      <c r="C9" s="60">
        <v>440</v>
      </c>
      <c r="D9" s="12">
        <f t="shared" ref="D9:D27" si="3">0.260722200495372*F9</f>
        <v>850.47581801590411</v>
      </c>
      <c r="E9" s="16">
        <v>850.5</v>
      </c>
      <c r="F9" s="17">
        <v>3262</v>
      </c>
      <c r="G9" s="15">
        <f t="shared" si="1"/>
        <v>534.72222222222217</v>
      </c>
      <c r="H9" s="16">
        <v>534.70000000000005</v>
      </c>
      <c r="I9" s="23">
        <v>891</v>
      </c>
      <c r="J9" s="51"/>
      <c r="K9" s="41">
        <f>9000/1813816*M9</f>
        <v>1760.1052146413967</v>
      </c>
      <c r="L9" s="22">
        <v>1760.1</v>
      </c>
      <c r="M9" s="23">
        <v>354723</v>
      </c>
      <c r="N9" s="21">
        <f t="shared" si="2"/>
        <v>3585.3</v>
      </c>
    </row>
    <row r="10" spans="1:14" x14ac:dyDescent="0.25">
      <c r="A10" s="2" t="s">
        <v>4</v>
      </c>
      <c r="B10" s="61"/>
      <c r="C10" s="60">
        <v>600</v>
      </c>
      <c r="D10" s="12">
        <f t="shared" si="3"/>
        <v>328.24925042367363</v>
      </c>
      <c r="E10" s="16">
        <v>328.3</v>
      </c>
      <c r="F10" s="17">
        <v>1259</v>
      </c>
      <c r="G10" s="15">
        <f t="shared" si="1"/>
        <v>567.12962962962956</v>
      </c>
      <c r="H10" s="16">
        <v>567.1</v>
      </c>
      <c r="I10" s="23">
        <v>945</v>
      </c>
      <c r="J10" s="51"/>
      <c r="K10" s="41">
        <f t="shared" ref="K10:K11" si="4">9000/1813816*M10</f>
        <v>998.53072196959329</v>
      </c>
      <c r="L10" s="22">
        <v>998.5</v>
      </c>
      <c r="M10" s="23">
        <v>201239</v>
      </c>
      <c r="N10" s="21">
        <f t="shared" si="2"/>
        <v>2493.9</v>
      </c>
    </row>
    <row r="11" spans="1:14" x14ac:dyDescent="0.25">
      <c r="A11" s="2" t="s">
        <v>5</v>
      </c>
      <c r="B11" s="61"/>
      <c r="C11" s="60">
        <v>500</v>
      </c>
      <c r="D11" s="12">
        <f t="shared" si="3"/>
        <v>745.66549341676455</v>
      </c>
      <c r="E11" s="16">
        <v>745.7</v>
      </c>
      <c r="F11" s="17">
        <v>2860</v>
      </c>
      <c r="G11" s="15">
        <f t="shared" si="1"/>
        <v>954.81824417009591</v>
      </c>
      <c r="H11" s="16">
        <v>954.8</v>
      </c>
      <c r="I11" s="23">
        <v>1591</v>
      </c>
      <c r="J11" s="51"/>
      <c r="K11" s="41">
        <f t="shared" si="4"/>
        <v>1211.957552475003</v>
      </c>
      <c r="L11" s="22">
        <v>1211.9000000000001</v>
      </c>
      <c r="M11" s="23">
        <v>244252</v>
      </c>
      <c r="N11" s="21">
        <f t="shared" si="2"/>
        <v>3412.4</v>
      </c>
    </row>
    <row r="12" spans="1:14" x14ac:dyDescent="0.25">
      <c r="A12" s="2" t="s">
        <v>6</v>
      </c>
      <c r="B12" s="61"/>
      <c r="C12" s="60">
        <v>165</v>
      </c>
      <c r="D12" s="12">
        <f t="shared" si="3"/>
        <v>0</v>
      </c>
      <c r="E12" s="16"/>
      <c r="F12" s="17"/>
      <c r="G12" s="15">
        <f t="shared" si="1"/>
        <v>224.45130315500683</v>
      </c>
      <c r="H12" s="16">
        <v>224.4</v>
      </c>
      <c r="I12" s="23">
        <v>374</v>
      </c>
      <c r="J12" s="51"/>
      <c r="K12" s="41">
        <f>9000/1813816*M12</f>
        <v>0</v>
      </c>
      <c r="L12" s="22"/>
      <c r="M12" s="23"/>
      <c r="N12" s="21">
        <f t="shared" si="2"/>
        <v>389.4</v>
      </c>
    </row>
    <row r="13" spans="1:14" x14ac:dyDescent="0.25">
      <c r="A13" s="2" t="s">
        <v>27</v>
      </c>
      <c r="B13" s="61"/>
      <c r="C13" s="60"/>
      <c r="D13" s="12">
        <f t="shared" si="3"/>
        <v>0</v>
      </c>
      <c r="E13" s="16"/>
      <c r="F13" s="17"/>
      <c r="G13" s="15">
        <f t="shared" si="1"/>
        <v>0</v>
      </c>
      <c r="H13" s="16"/>
      <c r="I13" s="23"/>
      <c r="J13" s="51"/>
      <c r="K13" s="41">
        <f t="shared" ref="K13:K18" si="5">9000/1813816*M13</f>
        <v>391.19238114560682</v>
      </c>
      <c r="L13" s="22">
        <v>391.2</v>
      </c>
      <c r="M13" s="23">
        <v>78839</v>
      </c>
      <c r="N13" s="21">
        <f t="shared" si="2"/>
        <v>391.2</v>
      </c>
    </row>
    <row r="14" spans="1:14" x14ac:dyDescent="0.25">
      <c r="A14" s="2" t="s">
        <v>7</v>
      </c>
      <c r="B14" s="61"/>
      <c r="C14" s="60">
        <v>316.5</v>
      </c>
      <c r="D14" s="12">
        <f t="shared" si="3"/>
        <v>0</v>
      </c>
      <c r="E14" s="16"/>
      <c r="F14" s="17"/>
      <c r="G14" s="15">
        <f t="shared" si="1"/>
        <v>222.65089163237309</v>
      </c>
      <c r="H14" s="16">
        <v>222.6</v>
      </c>
      <c r="I14" s="23">
        <f>183+188</f>
        <v>371</v>
      </c>
      <c r="J14" s="51"/>
      <c r="K14" s="41">
        <f t="shared" si="5"/>
        <v>309.901335085808</v>
      </c>
      <c r="L14" s="22">
        <v>309.89999999999998</v>
      </c>
      <c r="M14" s="23">
        <v>62456</v>
      </c>
      <c r="N14" s="21">
        <f t="shared" si="2"/>
        <v>849</v>
      </c>
    </row>
    <row r="15" spans="1:14" x14ac:dyDescent="0.25">
      <c r="A15" s="2" t="s">
        <v>8</v>
      </c>
      <c r="B15" s="61"/>
      <c r="C15" s="60">
        <v>277.2</v>
      </c>
      <c r="D15" s="12">
        <f t="shared" si="3"/>
        <v>387.95463433711382</v>
      </c>
      <c r="E15" s="16">
        <v>387.9</v>
      </c>
      <c r="F15" s="17">
        <v>1488</v>
      </c>
      <c r="G15" s="15">
        <f t="shared" si="1"/>
        <v>504.71536351165975</v>
      </c>
      <c r="H15" s="16">
        <v>504.7</v>
      </c>
      <c r="I15" s="23">
        <v>841</v>
      </c>
      <c r="J15" s="51">
        <v>1000</v>
      </c>
      <c r="K15" s="41">
        <f t="shared" si="5"/>
        <v>524.464444022988</v>
      </c>
      <c r="L15" s="22">
        <v>524.5</v>
      </c>
      <c r="M15" s="23">
        <v>105698</v>
      </c>
      <c r="N15" s="21">
        <f t="shared" si="2"/>
        <v>2694.3</v>
      </c>
    </row>
    <row r="16" spans="1:14" x14ac:dyDescent="0.25">
      <c r="A16" s="2" t="s">
        <v>9</v>
      </c>
      <c r="B16" s="61"/>
      <c r="C16" s="60">
        <v>650</v>
      </c>
      <c r="D16" s="12">
        <f t="shared" si="3"/>
        <v>134.79337765610742</v>
      </c>
      <c r="E16" s="16">
        <v>134.80000000000001</v>
      </c>
      <c r="F16" s="17">
        <v>517</v>
      </c>
      <c r="G16" s="15">
        <f t="shared" si="1"/>
        <v>328.87517146776406</v>
      </c>
      <c r="H16" s="16">
        <v>328.9</v>
      </c>
      <c r="I16" s="23">
        <v>548</v>
      </c>
      <c r="J16" s="51">
        <v>1000</v>
      </c>
      <c r="K16" s="41">
        <f t="shared" si="5"/>
        <v>143.47872110511761</v>
      </c>
      <c r="L16" s="22">
        <v>143.5</v>
      </c>
      <c r="M16" s="23">
        <v>28916</v>
      </c>
      <c r="N16" s="21">
        <f t="shared" si="2"/>
        <v>2257.1999999999998</v>
      </c>
    </row>
    <row r="17" spans="1:14" x14ac:dyDescent="0.25">
      <c r="A17" s="2" t="s">
        <v>15</v>
      </c>
      <c r="B17" s="61"/>
      <c r="C17" s="60">
        <v>450</v>
      </c>
      <c r="D17" s="12">
        <f t="shared" si="3"/>
        <v>259.15786729239994</v>
      </c>
      <c r="E17" s="16">
        <v>259.2</v>
      </c>
      <c r="F17" s="17">
        <v>994</v>
      </c>
      <c r="G17" s="15">
        <f t="shared" si="1"/>
        <v>237.6543209876543</v>
      </c>
      <c r="H17" s="16">
        <v>237.7</v>
      </c>
      <c r="I17" s="23">
        <v>396</v>
      </c>
      <c r="J17" s="51"/>
      <c r="K17" s="41">
        <f t="shared" si="5"/>
        <v>356.51356036113913</v>
      </c>
      <c r="L17" s="22">
        <v>356.5</v>
      </c>
      <c r="M17" s="23">
        <v>71850</v>
      </c>
      <c r="N17" s="21">
        <f t="shared" si="2"/>
        <v>1303.4000000000001</v>
      </c>
    </row>
    <row r="18" spans="1:14" x14ac:dyDescent="0.25">
      <c r="A18" s="2" t="s">
        <v>10</v>
      </c>
      <c r="B18" s="61"/>
      <c r="C18" s="60">
        <v>468</v>
      </c>
      <c r="D18" s="12">
        <f t="shared" si="3"/>
        <v>0</v>
      </c>
      <c r="E18" s="16"/>
      <c r="F18" s="17"/>
      <c r="G18" s="15">
        <f t="shared" si="1"/>
        <v>278.46364883401918</v>
      </c>
      <c r="H18" s="16">
        <v>278.5</v>
      </c>
      <c r="I18" s="23">
        <v>464</v>
      </c>
      <c r="J18" s="51"/>
      <c r="K18" s="41">
        <f t="shared" si="5"/>
        <v>361.61937043228198</v>
      </c>
      <c r="L18" s="22">
        <v>361.6</v>
      </c>
      <c r="M18" s="23">
        <v>72879</v>
      </c>
      <c r="N18" s="21">
        <f t="shared" si="2"/>
        <v>1108.0999999999999</v>
      </c>
    </row>
    <row r="19" spans="1:14" x14ac:dyDescent="0.25">
      <c r="A19" s="2" t="s">
        <v>17</v>
      </c>
      <c r="B19" s="61"/>
      <c r="C19" s="60">
        <v>468.5</v>
      </c>
      <c r="D19" s="12">
        <f t="shared" si="3"/>
        <v>0</v>
      </c>
      <c r="E19" s="16"/>
      <c r="F19" s="17"/>
      <c r="G19" s="15">
        <f t="shared" si="1"/>
        <v>270.66186556927295</v>
      </c>
      <c r="H19" s="16">
        <v>270.7</v>
      </c>
      <c r="I19" s="23">
        <v>451</v>
      </c>
      <c r="J19" s="51"/>
      <c r="K19" s="41">
        <f>9000/1813816*M19</f>
        <v>0</v>
      </c>
      <c r="L19" s="22"/>
      <c r="M19" s="23"/>
      <c r="N19" s="21">
        <f t="shared" si="2"/>
        <v>739.2</v>
      </c>
    </row>
    <row r="20" spans="1:14" x14ac:dyDescent="0.25">
      <c r="A20" s="2" t="s">
        <v>29</v>
      </c>
      <c r="B20" s="61"/>
      <c r="C20" s="60"/>
      <c r="D20" s="12">
        <f t="shared" si="3"/>
        <v>0</v>
      </c>
      <c r="E20" s="16"/>
      <c r="F20" s="17"/>
      <c r="G20" s="15">
        <f t="shared" si="1"/>
        <v>0</v>
      </c>
      <c r="H20" s="16"/>
      <c r="I20" s="23"/>
      <c r="J20" s="51"/>
      <c r="K20" s="41">
        <f t="shared" ref="K20:K21" si="6">9000/1813816*M20</f>
        <v>143.51841642151132</v>
      </c>
      <c r="L20" s="22">
        <v>143.5</v>
      </c>
      <c r="M20" s="23">
        <v>28924</v>
      </c>
      <c r="N20" s="21">
        <f t="shared" si="2"/>
        <v>143.5</v>
      </c>
    </row>
    <row r="21" spans="1:14" x14ac:dyDescent="0.25">
      <c r="A21" s="2" t="s">
        <v>28</v>
      </c>
      <c r="B21" s="61"/>
      <c r="C21" s="60">
        <v>315</v>
      </c>
      <c r="D21" s="12">
        <f t="shared" si="3"/>
        <v>185.63420675270501</v>
      </c>
      <c r="E21" s="16">
        <v>185.6</v>
      </c>
      <c r="F21" s="17">
        <v>712</v>
      </c>
      <c r="G21" s="15">
        <f t="shared" si="1"/>
        <v>278.46364883401918</v>
      </c>
      <c r="H21" s="16">
        <v>278.5</v>
      </c>
      <c r="I21" s="23">
        <v>464</v>
      </c>
      <c r="J21" s="51"/>
      <c r="K21" s="41">
        <f t="shared" si="6"/>
        <v>306.16005151569948</v>
      </c>
      <c r="L21" s="22">
        <v>306.2</v>
      </c>
      <c r="M21" s="23">
        <v>61702</v>
      </c>
      <c r="N21" s="21">
        <f t="shared" si="2"/>
        <v>1085.3</v>
      </c>
    </row>
    <row r="22" spans="1:14" x14ac:dyDescent="0.25">
      <c r="A22" s="2" t="s">
        <v>20</v>
      </c>
      <c r="B22" s="61"/>
      <c r="C22" s="60">
        <v>400</v>
      </c>
      <c r="D22" s="12">
        <f t="shared" si="3"/>
        <v>0</v>
      </c>
      <c r="E22" s="16"/>
      <c r="F22" s="17"/>
      <c r="G22" s="15">
        <f t="shared" si="1"/>
        <v>148.23388203017831</v>
      </c>
      <c r="H22" s="16">
        <v>148.19999999999999</v>
      </c>
      <c r="I22" s="23">
        <v>247</v>
      </c>
      <c r="J22" s="51"/>
      <c r="K22" s="41">
        <f>9000/1813816*M22</f>
        <v>0</v>
      </c>
      <c r="L22" s="22"/>
      <c r="M22" s="23"/>
      <c r="N22" s="21">
        <f t="shared" si="2"/>
        <v>548.20000000000005</v>
      </c>
    </row>
    <row r="23" spans="1:14" x14ac:dyDescent="0.25">
      <c r="A23" s="2" t="s">
        <v>30</v>
      </c>
      <c r="B23" s="61"/>
      <c r="C23" s="60"/>
      <c r="D23" s="12">
        <f t="shared" si="3"/>
        <v>0</v>
      </c>
      <c r="E23" s="16"/>
      <c r="F23" s="17"/>
      <c r="G23" s="15">
        <f t="shared" si="1"/>
        <v>0</v>
      </c>
      <c r="H23" s="16"/>
      <c r="I23" s="23"/>
      <c r="J23" s="51"/>
      <c r="K23" s="41">
        <f t="shared" ref="K23:K24" si="7">9000/1813816*M23</f>
        <v>212.32528547548372</v>
      </c>
      <c r="L23" s="22">
        <v>212.3</v>
      </c>
      <c r="M23" s="23">
        <v>42791</v>
      </c>
      <c r="N23" s="21">
        <f t="shared" si="2"/>
        <v>212.3</v>
      </c>
    </row>
    <row r="24" spans="1:14" x14ac:dyDescent="0.25">
      <c r="A24" s="2" t="s">
        <v>11</v>
      </c>
      <c r="B24" s="61"/>
      <c r="C24" s="60">
        <v>170</v>
      </c>
      <c r="D24" s="12">
        <f t="shared" si="3"/>
        <v>252.63981228001566</v>
      </c>
      <c r="E24" s="16">
        <v>252.6</v>
      </c>
      <c r="F24" s="17">
        <v>969</v>
      </c>
      <c r="G24" s="15">
        <f t="shared" si="1"/>
        <v>376.28600823045264</v>
      </c>
      <c r="H24" s="16">
        <v>376.3</v>
      </c>
      <c r="I24" s="23">
        <v>627</v>
      </c>
      <c r="J24" s="51"/>
      <c r="K24" s="41">
        <f t="shared" si="7"/>
        <v>337.47469423579901</v>
      </c>
      <c r="L24" s="22">
        <v>337.5</v>
      </c>
      <c r="M24" s="23">
        <v>68013</v>
      </c>
      <c r="N24" s="21">
        <f t="shared" si="2"/>
        <v>1136.4000000000001</v>
      </c>
    </row>
    <row r="25" spans="1:14" x14ac:dyDescent="0.25">
      <c r="A25" s="2" t="s">
        <v>12</v>
      </c>
      <c r="B25" s="61"/>
      <c r="C25" s="60">
        <v>512</v>
      </c>
      <c r="D25" s="12">
        <f t="shared" si="3"/>
        <v>204.92764958936255</v>
      </c>
      <c r="E25" s="16">
        <v>204.9</v>
      </c>
      <c r="F25" s="17">
        <v>786</v>
      </c>
      <c r="G25" s="15">
        <f t="shared" si="1"/>
        <v>475.90877914951983</v>
      </c>
      <c r="H25" s="16">
        <v>475.9</v>
      </c>
      <c r="I25" s="23">
        <v>793</v>
      </c>
      <c r="J25" s="51"/>
      <c r="K25" s="41">
        <f>9000/1813816*M25</f>
        <v>0</v>
      </c>
      <c r="L25" s="22"/>
      <c r="M25" s="23"/>
      <c r="N25" s="21">
        <f t="shared" si="2"/>
        <v>1192.8</v>
      </c>
    </row>
    <row r="26" spans="1:14" x14ac:dyDescent="0.25">
      <c r="A26" s="3" t="s">
        <v>31</v>
      </c>
      <c r="B26" s="62"/>
      <c r="C26" s="60"/>
      <c r="D26" s="12">
        <f t="shared" si="3"/>
        <v>0</v>
      </c>
      <c r="E26" s="25"/>
      <c r="F26" s="26"/>
      <c r="G26" s="15">
        <f t="shared" si="1"/>
        <v>0</v>
      </c>
      <c r="H26" s="25"/>
      <c r="I26" s="23"/>
      <c r="J26" s="51"/>
      <c r="K26" s="41">
        <f t="shared" ref="K26:K27" si="8">9000/1813816*M26</f>
        <v>346.86263656291487</v>
      </c>
      <c r="L26" s="27">
        <v>346.9</v>
      </c>
      <c r="M26" s="28">
        <v>69905</v>
      </c>
      <c r="N26" s="21">
        <f t="shared" si="2"/>
        <v>346.9</v>
      </c>
    </row>
    <row r="27" spans="1:14" ht="15.75" thickBot="1" x14ac:dyDescent="0.3">
      <c r="A27" s="3" t="s">
        <v>33</v>
      </c>
      <c r="B27" s="62"/>
      <c r="C27" s="60">
        <v>200</v>
      </c>
      <c r="D27" s="12">
        <f t="shared" si="3"/>
        <v>350.41063746578027</v>
      </c>
      <c r="E27" s="25">
        <v>350.4</v>
      </c>
      <c r="F27" s="26">
        <v>1344</v>
      </c>
      <c r="G27" s="65">
        <f t="shared" si="1"/>
        <v>734.5679012345679</v>
      </c>
      <c r="H27" s="66">
        <v>734.6</v>
      </c>
      <c r="I27" s="67">
        <v>1224</v>
      </c>
      <c r="J27" s="52"/>
      <c r="K27" s="41">
        <f t="shared" si="8"/>
        <v>643.86299382076243</v>
      </c>
      <c r="L27" s="27">
        <v>643.9</v>
      </c>
      <c r="M27" s="28">
        <v>129761</v>
      </c>
      <c r="N27" s="21">
        <f t="shared" si="2"/>
        <v>1928.9</v>
      </c>
    </row>
    <row r="28" spans="1:14" ht="15.75" thickBot="1" x14ac:dyDescent="0.3">
      <c r="A28" s="4"/>
      <c r="B28" s="32">
        <f t="shared" ref="B28:F28" si="9">SUM(B5:B27)</f>
        <v>2500</v>
      </c>
      <c r="C28" s="32">
        <f t="shared" si="9"/>
        <v>6887.2</v>
      </c>
      <c r="D28" s="29">
        <f t="shared" si="9"/>
        <v>4000.0000000000009</v>
      </c>
      <c r="E28" s="30">
        <f t="shared" si="9"/>
        <v>4000</v>
      </c>
      <c r="F28" s="31">
        <f t="shared" si="9"/>
        <v>15342</v>
      </c>
      <c r="G28" s="63">
        <f t="shared" ref="G28:M28" si="10">SUM(G5:G27)</f>
        <v>6999.9999999999991</v>
      </c>
      <c r="H28" s="64">
        <f t="shared" si="10"/>
        <v>6999.9999999999991</v>
      </c>
      <c r="I28" s="48">
        <f>SUM(I5:I27)</f>
        <v>11664</v>
      </c>
      <c r="J28" s="53">
        <f t="shared" si="10"/>
        <v>2000</v>
      </c>
      <c r="K28" s="33">
        <f>SUM(K5:K27)</f>
        <v>9000</v>
      </c>
      <c r="L28" s="34">
        <f t="shared" si="10"/>
        <v>9000</v>
      </c>
      <c r="M28" s="35">
        <f t="shared" si="10"/>
        <v>1813816</v>
      </c>
      <c r="N28" s="5">
        <f>SUM(N5:N27)</f>
        <v>31387.200000000001</v>
      </c>
    </row>
    <row r="30" spans="1:14" x14ac:dyDescent="0.25">
      <c r="E30" s="55"/>
      <c r="H30" s="55"/>
      <c r="N30" s="54"/>
    </row>
  </sheetData>
  <mergeCells count="6">
    <mergeCell ref="A2:N2"/>
    <mergeCell ref="A3:A4"/>
    <mergeCell ref="D3:F3"/>
    <mergeCell ref="G3:I3"/>
    <mergeCell ref="K3:M3"/>
    <mergeCell ref="N3:N4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1"/>
  <sheetViews>
    <sheetView topLeftCell="C10" workbookViewId="0">
      <selection activeCell="H30" sqref="H30"/>
    </sheetView>
  </sheetViews>
  <sheetFormatPr defaultColWidth="9.140625" defaultRowHeight="15" x14ac:dyDescent="0.25"/>
  <cols>
    <col min="1" max="1" width="21.28515625" style="37" customWidth="1"/>
    <col min="2" max="2" width="10.85546875" style="37" customWidth="1"/>
    <col min="3" max="3" width="9.140625" style="37"/>
    <col min="4" max="4" width="24.28515625" style="37" customWidth="1"/>
    <col min="5" max="10" width="9.140625" style="37"/>
    <col min="11" max="11" width="12.42578125" style="37" customWidth="1"/>
    <col min="12" max="12" width="10.28515625" style="37" customWidth="1"/>
    <col min="13" max="13" width="9.140625" style="37"/>
    <col min="14" max="14" width="10.140625" style="37" bestFit="1" customWidth="1"/>
    <col min="15" max="16384" width="9.140625" style="37"/>
  </cols>
  <sheetData>
    <row r="1" spans="1:14" s="36" customFormat="1" ht="30.75" customHeight="1" thickBot="1" x14ac:dyDescent="0.3">
      <c r="A1" s="71" t="s">
        <v>35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81"/>
      <c r="N1" s="81"/>
    </row>
    <row r="2" spans="1:14" ht="105.75" customHeight="1" thickBot="1" x14ac:dyDescent="0.3">
      <c r="A2" s="72" t="s">
        <v>0</v>
      </c>
      <c r="B2" s="38" t="s">
        <v>21</v>
      </c>
      <c r="C2" s="39" t="s">
        <v>22</v>
      </c>
      <c r="D2" s="58" t="s">
        <v>40</v>
      </c>
      <c r="E2" s="74" t="s">
        <v>25</v>
      </c>
      <c r="F2" s="75"/>
      <c r="G2" s="75"/>
      <c r="H2" s="74" t="s">
        <v>24</v>
      </c>
      <c r="I2" s="75"/>
      <c r="J2" s="82"/>
      <c r="K2" s="76" t="s">
        <v>23</v>
      </c>
      <c r="L2" s="77"/>
      <c r="M2" s="78"/>
      <c r="N2" s="79" t="s">
        <v>18</v>
      </c>
    </row>
    <row r="3" spans="1:14" ht="75.75" thickBot="1" x14ac:dyDescent="0.3">
      <c r="A3" s="73"/>
      <c r="B3" s="6">
        <v>2020</v>
      </c>
      <c r="C3" s="57" t="s">
        <v>32</v>
      </c>
      <c r="D3" s="59" t="s">
        <v>38</v>
      </c>
      <c r="E3" s="6" t="s">
        <v>19</v>
      </c>
      <c r="F3" s="7" t="s">
        <v>16</v>
      </c>
      <c r="G3" s="8" t="s">
        <v>13</v>
      </c>
      <c r="H3" s="43" t="s">
        <v>19</v>
      </c>
      <c r="I3" s="44" t="s">
        <v>16</v>
      </c>
      <c r="J3" s="42" t="s">
        <v>39</v>
      </c>
      <c r="K3" s="10" t="s">
        <v>19</v>
      </c>
      <c r="L3" s="9" t="s">
        <v>16</v>
      </c>
      <c r="M3" s="11" t="s">
        <v>37</v>
      </c>
      <c r="N3" s="80"/>
    </row>
    <row r="4" spans="1:14" x14ac:dyDescent="0.25">
      <c r="A4" s="1" t="s">
        <v>1</v>
      </c>
      <c r="B4" s="12"/>
      <c r="C4" s="12">
        <v>400</v>
      </c>
      <c r="D4" s="12"/>
      <c r="E4" s="12">
        <f t="shared" ref="E4:E6" si="0">0.260722200495372*G4</f>
        <v>0</v>
      </c>
      <c r="F4" s="13"/>
      <c r="G4" s="14"/>
      <c r="H4" s="45">
        <f>7000/11664*J4</f>
        <v>352.88065843621393</v>
      </c>
      <c r="I4" s="46">
        <v>352.9</v>
      </c>
      <c r="J4" s="47">
        <v>588</v>
      </c>
      <c r="K4" s="18">
        <f>15000/1813816*M4</f>
        <v>413.65000639535651</v>
      </c>
      <c r="L4" s="19">
        <v>413.7</v>
      </c>
      <c r="M4" s="20">
        <v>50019</v>
      </c>
      <c r="N4" s="21">
        <f>+C4+F4+I4+L4+B4+D4</f>
        <v>1166.5999999999999</v>
      </c>
    </row>
    <row r="5" spans="1:14" x14ac:dyDescent="0.25">
      <c r="A5" s="2" t="s">
        <v>2</v>
      </c>
      <c r="B5" s="15"/>
      <c r="C5" s="12">
        <v>255</v>
      </c>
      <c r="D5" s="12"/>
      <c r="E5" s="12">
        <f t="shared" si="0"/>
        <v>0</v>
      </c>
      <c r="F5" s="16"/>
      <c r="G5" s="17"/>
      <c r="H5" s="15">
        <f t="shared" ref="H5:H26" si="1">7000/11664*J5</f>
        <v>143.43278463648832</v>
      </c>
      <c r="I5" s="16">
        <v>143.4</v>
      </c>
      <c r="J5" s="23">
        <v>239</v>
      </c>
      <c r="K5" s="18">
        <f t="shared" ref="K5:K26" si="2">15000/1813816*M5</f>
        <v>0</v>
      </c>
      <c r="L5" s="22"/>
      <c r="M5" s="23"/>
      <c r="N5" s="21">
        <f t="shared" ref="N5:N26" si="3">+C5+F5+I5+L5+B5+D5</f>
        <v>398.4</v>
      </c>
    </row>
    <row r="6" spans="1:14" x14ac:dyDescent="0.25">
      <c r="A6" s="2" t="s">
        <v>26</v>
      </c>
      <c r="B6" s="15"/>
      <c r="C6" s="12"/>
      <c r="D6" s="12"/>
      <c r="E6" s="12">
        <f t="shared" si="0"/>
        <v>0</v>
      </c>
      <c r="F6" s="16"/>
      <c r="G6" s="17"/>
      <c r="H6" s="15">
        <f t="shared" si="1"/>
        <v>0</v>
      </c>
      <c r="I6" s="16"/>
      <c r="J6" s="23"/>
      <c r="K6" s="18">
        <f t="shared" si="2"/>
        <v>427.3448905511915</v>
      </c>
      <c r="L6" s="22">
        <v>427.3</v>
      </c>
      <c r="M6" s="23">
        <v>51675</v>
      </c>
      <c r="N6" s="21">
        <f t="shared" si="3"/>
        <v>427.3</v>
      </c>
    </row>
    <row r="7" spans="1:14" x14ac:dyDescent="0.25">
      <c r="A7" s="2" t="s">
        <v>3</v>
      </c>
      <c r="B7" s="15"/>
      <c r="C7" s="12">
        <v>300</v>
      </c>
      <c r="D7" s="12"/>
      <c r="E7" s="12">
        <f>0.260722200495372*G7</f>
        <v>300.09125277017341</v>
      </c>
      <c r="F7" s="16">
        <v>300.10000000000002</v>
      </c>
      <c r="G7" s="17">
        <v>1151</v>
      </c>
      <c r="H7" s="15">
        <f t="shared" si="1"/>
        <v>366.08367626886144</v>
      </c>
      <c r="I7" s="16">
        <v>366.1</v>
      </c>
      <c r="J7" s="23">
        <v>610</v>
      </c>
      <c r="K7" s="18">
        <f t="shared" si="2"/>
        <v>745.72613760160903</v>
      </c>
      <c r="L7" s="22">
        <v>745.7</v>
      </c>
      <c r="M7" s="23">
        <v>90174</v>
      </c>
      <c r="N7" s="21">
        <f t="shared" si="3"/>
        <v>1711.9</v>
      </c>
    </row>
    <row r="8" spans="1:14" x14ac:dyDescent="0.25">
      <c r="A8" s="2" t="s">
        <v>14</v>
      </c>
      <c r="B8" s="15"/>
      <c r="C8" s="12">
        <v>440</v>
      </c>
      <c r="D8" s="12"/>
      <c r="E8" s="12">
        <f t="shared" ref="E8:E26" si="4">0.260722200495372*G8</f>
        <v>850.47581801590411</v>
      </c>
      <c r="F8" s="16">
        <v>850.5</v>
      </c>
      <c r="G8" s="17">
        <v>3262</v>
      </c>
      <c r="H8" s="15">
        <f t="shared" si="1"/>
        <v>534.72222222222217</v>
      </c>
      <c r="I8" s="16">
        <v>534.70000000000005</v>
      </c>
      <c r="J8" s="23">
        <v>891</v>
      </c>
      <c r="K8" s="18">
        <f t="shared" si="2"/>
        <v>2933.5086910689947</v>
      </c>
      <c r="L8" s="22">
        <v>2933.5</v>
      </c>
      <c r="M8" s="23">
        <v>354723</v>
      </c>
      <c r="N8" s="21">
        <f t="shared" si="3"/>
        <v>4758.7</v>
      </c>
    </row>
    <row r="9" spans="1:14" x14ac:dyDescent="0.25">
      <c r="A9" s="2" t="s">
        <v>4</v>
      </c>
      <c r="B9" s="15"/>
      <c r="C9" s="12">
        <v>600</v>
      </c>
      <c r="D9" s="12"/>
      <c r="E9" s="12">
        <f t="shared" si="4"/>
        <v>328.24925042367363</v>
      </c>
      <c r="F9" s="16">
        <v>328.3</v>
      </c>
      <c r="G9" s="17">
        <v>1259</v>
      </c>
      <c r="H9" s="15">
        <f t="shared" si="1"/>
        <v>567.12962962962956</v>
      </c>
      <c r="I9" s="16">
        <v>567.1</v>
      </c>
      <c r="J9" s="23">
        <v>945</v>
      </c>
      <c r="K9" s="18">
        <f t="shared" si="2"/>
        <v>1664.2178699493222</v>
      </c>
      <c r="L9" s="22">
        <v>1664.2</v>
      </c>
      <c r="M9" s="23">
        <v>201239</v>
      </c>
      <c r="N9" s="21">
        <f t="shared" si="3"/>
        <v>3159.6000000000004</v>
      </c>
    </row>
    <row r="10" spans="1:14" x14ac:dyDescent="0.25">
      <c r="A10" s="2" t="s">
        <v>5</v>
      </c>
      <c r="B10" s="15"/>
      <c r="C10" s="12">
        <v>500</v>
      </c>
      <c r="D10" s="12"/>
      <c r="E10" s="12">
        <f t="shared" si="4"/>
        <v>745.66549341676455</v>
      </c>
      <c r="F10" s="16">
        <v>745.7</v>
      </c>
      <c r="G10" s="17">
        <v>2860</v>
      </c>
      <c r="H10" s="15">
        <f t="shared" si="1"/>
        <v>954.81824417009591</v>
      </c>
      <c r="I10" s="16">
        <v>954.8</v>
      </c>
      <c r="J10" s="23">
        <v>1591</v>
      </c>
      <c r="K10" s="18">
        <f t="shared" si="2"/>
        <v>2019.9292541250049</v>
      </c>
      <c r="L10" s="22">
        <v>2019.9</v>
      </c>
      <c r="M10" s="23">
        <v>244252</v>
      </c>
      <c r="N10" s="21">
        <f t="shared" si="3"/>
        <v>4220.3999999999996</v>
      </c>
    </row>
    <row r="11" spans="1:14" x14ac:dyDescent="0.25">
      <c r="A11" s="2" t="s">
        <v>6</v>
      </c>
      <c r="B11" s="15"/>
      <c r="C11" s="12">
        <v>165</v>
      </c>
      <c r="D11" s="12"/>
      <c r="E11" s="12">
        <f t="shared" si="4"/>
        <v>0</v>
      </c>
      <c r="F11" s="16"/>
      <c r="G11" s="17"/>
      <c r="H11" s="15">
        <f t="shared" si="1"/>
        <v>224.45130315500683</v>
      </c>
      <c r="I11" s="16">
        <v>224.4</v>
      </c>
      <c r="J11" s="23">
        <v>374</v>
      </c>
      <c r="K11" s="18">
        <f t="shared" si="2"/>
        <v>0</v>
      </c>
      <c r="L11" s="22"/>
      <c r="M11" s="23"/>
      <c r="N11" s="21">
        <f t="shared" si="3"/>
        <v>389.4</v>
      </c>
    </row>
    <row r="12" spans="1:14" x14ac:dyDescent="0.25">
      <c r="A12" s="2" t="s">
        <v>27</v>
      </c>
      <c r="B12" s="15"/>
      <c r="C12" s="12"/>
      <c r="D12" s="12"/>
      <c r="E12" s="12">
        <f t="shared" si="4"/>
        <v>0</v>
      </c>
      <c r="F12" s="16"/>
      <c r="G12" s="17"/>
      <c r="H12" s="15">
        <f t="shared" si="1"/>
        <v>0</v>
      </c>
      <c r="I12" s="16"/>
      <c r="J12" s="23"/>
      <c r="K12" s="18">
        <f t="shared" si="2"/>
        <v>651.98730190934475</v>
      </c>
      <c r="L12" s="22">
        <v>652</v>
      </c>
      <c r="M12" s="23">
        <v>78839</v>
      </c>
      <c r="N12" s="21">
        <f t="shared" si="3"/>
        <v>652</v>
      </c>
    </row>
    <row r="13" spans="1:14" x14ac:dyDescent="0.25">
      <c r="A13" s="2" t="s">
        <v>7</v>
      </c>
      <c r="B13" s="15"/>
      <c r="C13" s="12">
        <v>316.5</v>
      </c>
      <c r="D13" s="12"/>
      <c r="E13" s="12">
        <f t="shared" si="4"/>
        <v>0</v>
      </c>
      <c r="F13" s="16"/>
      <c r="G13" s="17"/>
      <c r="H13" s="15">
        <f t="shared" si="1"/>
        <v>222.65089163237309</v>
      </c>
      <c r="I13" s="16">
        <v>222.6</v>
      </c>
      <c r="J13" s="23">
        <f>183+188</f>
        <v>371</v>
      </c>
      <c r="K13" s="18">
        <f t="shared" si="2"/>
        <v>516.50222514301345</v>
      </c>
      <c r="L13" s="22">
        <v>516.5</v>
      </c>
      <c r="M13" s="23">
        <v>62456</v>
      </c>
      <c r="N13" s="21">
        <f t="shared" si="3"/>
        <v>1055.5999999999999</v>
      </c>
    </row>
    <row r="14" spans="1:14" x14ac:dyDescent="0.25">
      <c r="A14" s="2" t="s">
        <v>8</v>
      </c>
      <c r="B14" s="15"/>
      <c r="C14" s="12">
        <v>277.2</v>
      </c>
      <c r="D14" s="12">
        <v>1000</v>
      </c>
      <c r="E14" s="12">
        <f t="shared" si="4"/>
        <v>387.95463433711382</v>
      </c>
      <c r="F14" s="16">
        <v>387.9</v>
      </c>
      <c r="G14" s="17">
        <v>1488</v>
      </c>
      <c r="H14" s="15">
        <f t="shared" si="1"/>
        <v>504.71536351165975</v>
      </c>
      <c r="I14" s="16">
        <v>504.7</v>
      </c>
      <c r="J14" s="23">
        <v>841</v>
      </c>
      <c r="K14" s="18">
        <f t="shared" si="2"/>
        <v>874.10740670498001</v>
      </c>
      <c r="L14" s="22">
        <v>874.1</v>
      </c>
      <c r="M14" s="23">
        <v>105698</v>
      </c>
      <c r="N14" s="21">
        <f t="shared" si="3"/>
        <v>3043.9</v>
      </c>
    </row>
    <row r="15" spans="1:14" x14ac:dyDescent="0.25">
      <c r="A15" s="2" t="s">
        <v>9</v>
      </c>
      <c r="B15" s="15"/>
      <c r="C15" s="12">
        <v>650</v>
      </c>
      <c r="D15" s="12">
        <v>1000</v>
      </c>
      <c r="E15" s="12">
        <f t="shared" si="4"/>
        <v>134.79337765610742</v>
      </c>
      <c r="F15" s="16">
        <v>134.80000000000001</v>
      </c>
      <c r="G15" s="17">
        <v>517</v>
      </c>
      <c r="H15" s="15">
        <f t="shared" si="1"/>
        <v>328.87517146776406</v>
      </c>
      <c r="I15" s="16">
        <v>328.9</v>
      </c>
      <c r="J15" s="23">
        <v>548</v>
      </c>
      <c r="K15" s="18">
        <f t="shared" si="2"/>
        <v>239.13120184186269</v>
      </c>
      <c r="L15" s="22">
        <v>239.1</v>
      </c>
      <c r="M15" s="23">
        <v>28916</v>
      </c>
      <c r="N15" s="21">
        <f t="shared" si="3"/>
        <v>2352.7999999999997</v>
      </c>
    </row>
    <row r="16" spans="1:14" x14ac:dyDescent="0.25">
      <c r="A16" s="2" t="s">
        <v>15</v>
      </c>
      <c r="B16" s="15"/>
      <c r="C16" s="12">
        <v>450</v>
      </c>
      <c r="D16" s="12"/>
      <c r="E16" s="12">
        <f t="shared" si="4"/>
        <v>259.15786729239994</v>
      </c>
      <c r="F16" s="16">
        <v>259.2</v>
      </c>
      <c r="G16" s="17">
        <v>994</v>
      </c>
      <c r="H16" s="15">
        <f t="shared" si="1"/>
        <v>237.6543209876543</v>
      </c>
      <c r="I16" s="16">
        <v>237.7</v>
      </c>
      <c r="J16" s="23">
        <v>396</v>
      </c>
      <c r="K16" s="18">
        <f t="shared" si="2"/>
        <v>594.18926726856523</v>
      </c>
      <c r="L16" s="22">
        <v>594.20000000000005</v>
      </c>
      <c r="M16" s="23">
        <v>71850</v>
      </c>
      <c r="N16" s="21">
        <f t="shared" si="3"/>
        <v>1541.1000000000001</v>
      </c>
    </row>
    <row r="17" spans="1:14" x14ac:dyDescent="0.25">
      <c r="A17" s="2" t="s">
        <v>10</v>
      </c>
      <c r="B17" s="15"/>
      <c r="C17" s="12">
        <v>468</v>
      </c>
      <c r="D17" s="12"/>
      <c r="E17" s="12">
        <f t="shared" si="4"/>
        <v>0</v>
      </c>
      <c r="F17" s="16"/>
      <c r="G17" s="17"/>
      <c r="H17" s="15">
        <f t="shared" si="1"/>
        <v>278.46364883401918</v>
      </c>
      <c r="I17" s="16">
        <v>278.5</v>
      </c>
      <c r="J17" s="23">
        <v>464</v>
      </c>
      <c r="K17" s="18">
        <f t="shared" si="2"/>
        <v>602.69895072046995</v>
      </c>
      <c r="L17" s="22">
        <v>602.70000000000005</v>
      </c>
      <c r="M17" s="23">
        <v>72879</v>
      </c>
      <c r="N17" s="21">
        <f t="shared" si="3"/>
        <v>1349.2</v>
      </c>
    </row>
    <row r="18" spans="1:14" x14ac:dyDescent="0.25">
      <c r="A18" s="2" t="s">
        <v>17</v>
      </c>
      <c r="B18" s="15"/>
      <c r="C18" s="12">
        <v>468.5</v>
      </c>
      <c r="D18" s="12"/>
      <c r="E18" s="12">
        <f t="shared" si="4"/>
        <v>0</v>
      </c>
      <c r="F18" s="16"/>
      <c r="G18" s="17"/>
      <c r="H18" s="15">
        <f t="shared" si="1"/>
        <v>270.66186556927295</v>
      </c>
      <c r="I18" s="16">
        <v>270.7</v>
      </c>
      <c r="J18" s="23">
        <v>451</v>
      </c>
      <c r="K18" s="18">
        <f t="shared" si="2"/>
        <v>0</v>
      </c>
      <c r="L18" s="22"/>
      <c r="M18" s="23"/>
      <c r="N18" s="21">
        <f t="shared" si="3"/>
        <v>739.2</v>
      </c>
    </row>
    <row r="19" spans="1:14" x14ac:dyDescent="0.25">
      <c r="A19" s="2" t="s">
        <v>29</v>
      </c>
      <c r="B19" s="15"/>
      <c r="C19" s="12"/>
      <c r="D19" s="12"/>
      <c r="E19" s="12">
        <f t="shared" si="4"/>
        <v>0</v>
      </c>
      <c r="F19" s="16"/>
      <c r="G19" s="17"/>
      <c r="H19" s="15">
        <f t="shared" si="1"/>
        <v>0</v>
      </c>
      <c r="I19" s="16"/>
      <c r="J19" s="23"/>
      <c r="K19" s="18">
        <f t="shared" si="2"/>
        <v>239.19736070251889</v>
      </c>
      <c r="L19" s="22">
        <v>239.2</v>
      </c>
      <c r="M19" s="23">
        <v>28924</v>
      </c>
      <c r="N19" s="21">
        <f t="shared" si="3"/>
        <v>239.2</v>
      </c>
    </row>
    <row r="20" spans="1:14" x14ac:dyDescent="0.25">
      <c r="A20" s="2" t="s">
        <v>28</v>
      </c>
      <c r="B20" s="15"/>
      <c r="C20" s="12">
        <v>315</v>
      </c>
      <c r="D20" s="12"/>
      <c r="E20" s="12">
        <f t="shared" si="4"/>
        <v>185.63420675270501</v>
      </c>
      <c r="F20" s="16">
        <v>185.6</v>
      </c>
      <c r="G20" s="17">
        <v>712</v>
      </c>
      <c r="H20" s="15">
        <f t="shared" si="1"/>
        <v>278.46364883401918</v>
      </c>
      <c r="I20" s="16">
        <v>278.5</v>
      </c>
      <c r="J20" s="23">
        <v>464</v>
      </c>
      <c r="K20" s="18">
        <f t="shared" si="2"/>
        <v>510.26675252616582</v>
      </c>
      <c r="L20" s="22">
        <v>510.3</v>
      </c>
      <c r="M20" s="23">
        <v>61702</v>
      </c>
      <c r="N20" s="21">
        <f t="shared" si="3"/>
        <v>1289.4000000000001</v>
      </c>
    </row>
    <row r="21" spans="1:14" x14ac:dyDescent="0.25">
      <c r="A21" s="2" t="s">
        <v>20</v>
      </c>
      <c r="B21" s="15"/>
      <c r="C21" s="12">
        <v>400</v>
      </c>
      <c r="D21" s="12"/>
      <c r="E21" s="12">
        <f t="shared" si="4"/>
        <v>0</v>
      </c>
      <c r="F21" s="16"/>
      <c r="G21" s="17"/>
      <c r="H21" s="15">
        <f t="shared" si="1"/>
        <v>148.23388203017831</v>
      </c>
      <c r="I21" s="16">
        <v>148.19999999999999</v>
      </c>
      <c r="J21" s="23">
        <v>247</v>
      </c>
      <c r="K21" s="18">
        <f t="shared" si="2"/>
        <v>0</v>
      </c>
      <c r="L21" s="22"/>
      <c r="M21" s="23"/>
      <c r="N21" s="21">
        <f t="shared" si="3"/>
        <v>548.20000000000005</v>
      </c>
    </row>
    <row r="22" spans="1:14" x14ac:dyDescent="0.25">
      <c r="A22" s="2" t="s">
        <v>30</v>
      </c>
      <c r="B22" s="15"/>
      <c r="C22" s="12"/>
      <c r="D22" s="12"/>
      <c r="E22" s="12">
        <f t="shared" si="4"/>
        <v>0</v>
      </c>
      <c r="F22" s="16"/>
      <c r="G22" s="17"/>
      <c r="H22" s="15">
        <f t="shared" si="1"/>
        <v>0</v>
      </c>
      <c r="I22" s="16"/>
      <c r="J22" s="23"/>
      <c r="K22" s="18">
        <f t="shared" si="2"/>
        <v>353.87547579247286</v>
      </c>
      <c r="L22" s="22">
        <v>353.9</v>
      </c>
      <c r="M22" s="23">
        <v>42791</v>
      </c>
      <c r="N22" s="21">
        <f t="shared" si="3"/>
        <v>353.9</v>
      </c>
    </row>
    <row r="23" spans="1:14" x14ac:dyDescent="0.25">
      <c r="A23" s="2" t="s">
        <v>11</v>
      </c>
      <c r="B23" s="15"/>
      <c r="C23" s="12">
        <v>170</v>
      </c>
      <c r="D23" s="12"/>
      <c r="E23" s="12">
        <f t="shared" si="4"/>
        <v>252.63981228001566</v>
      </c>
      <c r="F23" s="16">
        <v>252.6</v>
      </c>
      <c r="G23" s="17">
        <v>969</v>
      </c>
      <c r="H23" s="15">
        <f t="shared" si="1"/>
        <v>376.28600823045264</v>
      </c>
      <c r="I23" s="16">
        <v>376.3</v>
      </c>
      <c r="J23" s="23">
        <v>627</v>
      </c>
      <c r="K23" s="18">
        <f t="shared" si="2"/>
        <v>562.45782372633164</v>
      </c>
      <c r="L23" s="22">
        <v>562.5</v>
      </c>
      <c r="M23" s="23">
        <v>68013</v>
      </c>
      <c r="N23" s="21">
        <f t="shared" si="3"/>
        <v>1361.4</v>
      </c>
    </row>
    <row r="24" spans="1:14" x14ac:dyDescent="0.25">
      <c r="A24" s="2" t="s">
        <v>12</v>
      </c>
      <c r="B24" s="15"/>
      <c r="C24" s="12">
        <v>512</v>
      </c>
      <c r="D24" s="12"/>
      <c r="E24" s="12">
        <f t="shared" si="4"/>
        <v>204.92764958936255</v>
      </c>
      <c r="F24" s="16">
        <v>204.9</v>
      </c>
      <c r="G24" s="17">
        <v>786</v>
      </c>
      <c r="H24" s="15">
        <f t="shared" si="1"/>
        <v>475.90877914951983</v>
      </c>
      <c r="I24" s="16">
        <v>475.9</v>
      </c>
      <c r="J24" s="23">
        <v>793</v>
      </c>
      <c r="K24" s="18">
        <f t="shared" si="2"/>
        <v>0</v>
      </c>
      <c r="L24" s="22"/>
      <c r="M24" s="23"/>
      <c r="N24" s="21">
        <f t="shared" si="3"/>
        <v>1192.8</v>
      </c>
    </row>
    <row r="25" spans="1:14" x14ac:dyDescent="0.25">
      <c r="A25" s="3" t="s">
        <v>31</v>
      </c>
      <c r="B25" s="24">
        <v>2500</v>
      </c>
      <c r="C25" s="12"/>
      <c r="D25" s="12"/>
      <c r="E25" s="12">
        <f t="shared" si="4"/>
        <v>0</v>
      </c>
      <c r="F25" s="25"/>
      <c r="G25" s="26"/>
      <c r="H25" s="15">
        <f t="shared" si="1"/>
        <v>0</v>
      </c>
      <c r="I25" s="25"/>
      <c r="J25" s="23"/>
      <c r="K25" s="18">
        <f t="shared" si="2"/>
        <v>578.10439427152482</v>
      </c>
      <c r="L25" s="27">
        <v>578.1</v>
      </c>
      <c r="M25" s="28">
        <v>69905</v>
      </c>
      <c r="N25" s="21">
        <f t="shared" si="3"/>
        <v>3078.1</v>
      </c>
    </row>
    <row r="26" spans="1:14" ht="15.75" thickBot="1" x14ac:dyDescent="0.3">
      <c r="A26" s="3" t="s">
        <v>33</v>
      </c>
      <c r="B26" s="24"/>
      <c r="C26" s="12">
        <v>200</v>
      </c>
      <c r="D26" s="12"/>
      <c r="E26" s="12">
        <f t="shared" si="4"/>
        <v>350.41063746578027</v>
      </c>
      <c r="F26" s="25">
        <v>350.4</v>
      </c>
      <c r="G26" s="26">
        <v>1344</v>
      </c>
      <c r="H26" s="65">
        <f t="shared" si="1"/>
        <v>734.5679012345679</v>
      </c>
      <c r="I26" s="66">
        <v>734.6</v>
      </c>
      <c r="J26" s="67">
        <v>1224</v>
      </c>
      <c r="K26" s="18">
        <f t="shared" si="2"/>
        <v>1073.1049897012706</v>
      </c>
      <c r="L26" s="27">
        <v>1073.0999999999999</v>
      </c>
      <c r="M26" s="28">
        <v>129761</v>
      </c>
      <c r="N26" s="21">
        <f t="shared" si="3"/>
        <v>2358.1</v>
      </c>
    </row>
    <row r="27" spans="1:14" ht="15.75" thickBot="1" x14ac:dyDescent="0.3">
      <c r="A27" s="4"/>
      <c r="B27" s="29">
        <f t="shared" ref="B27:G27" si="5">SUM(B4:B26)</f>
        <v>2500</v>
      </c>
      <c r="C27" s="29">
        <v>6887.2</v>
      </c>
      <c r="D27" s="29">
        <f t="shared" si="5"/>
        <v>2000</v>
      </c>
      <c r="E27" s="29">
        <f t="shared" si="5"/>
        <v>4000.0000000000009</v>
      </c>
      <c r="F27" s="30">
        <f t="shared" si="5"/>
        <v>4000</v>
      </c>
      <c r="G27" s="31">
        <f t="shared" si="5"/>
        <v>15342</v>
      </c>
      <c r="H27" s="29">
        <f t="shared" ref="H27:M27" si="6">SUM(H4:H26)</f>
        <v>6999.9999999999991</v>
      </c>
      <c r="I27" s="32">
        <f t="shared" si="6"/>
        <v>6999.9999999999991</v>
      </c>
      <c r="J27" s="31">
        <f t="shared" si="6"/>
        <v>11664</v>
      </c>
      <c r="K27" s="33">
        <f>SUM(K4:K26)</f>
        <v>14999.999999999998</v>
      </c>
      <c r="L27" s="34">
        <f t="shared" si="6"/>
        <v>15000.000000000002</v>
      </c>
      <c r="M27" s="35">
        <f t="shared" si="6"/>
        <v>1813816</v>
      </c>
      <c r="N27" s="5">
        <f>SUM(N4:N26)</f>
        <v>37387.200000000004</v>
      </c>
    </row>
    <row r="29" spans="1:14" x14ac:dyDescent="0.25">
      <c r="A29" s="68"/>
      <c r="B29" s="69"/>
      <c r="C29" s="69"/>
      <c r="D29" s="69"/>
      <c r="N29" s="55"/>
    </row>
    <row r="30" spans="1:14" x14ac:dyDescent="0.25">
      <c r="C30" s="55"/>
      <c r="N30" s="55"/>
    </row>
    <row r="31" spans="1:14" x14ac:dyDescent="0.25">
      <c r="D31" s="55"/>
    </row>
  </sheetData>
  <mergeCells count="6">
    <mergeCell ref="A1:N1"/>
    <mergeCell ref="A2:A3"/>
    <mergeCell ref="E2:G2"/>
    <mergeCell ref="H2:J2"/>
    <mergeCell ref="K2:M2"/>
    <mergeCell ref="N2:N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1"/>
  <sheetViews>
    <sheetView workbookViewId="0">
      <selection activeCell="G30" sqref="G30"/>
    </sheetView>
  </sheetViews>
  <sheetFormatPr defaultColWidth="9.140625" defaultRowHeight="15" x14ac:dyDescent="0.25"/>
  <cols>
    <col min="1" max="1" width="21.28515625" style="37" customWidth="1"/>
    <col min="2" max="2" width="10.85546875" style="37" customWidth="1"/>
    <col min="3" max="3" width="9.140625" style="37"/>
    <col min="4" max="4" width="16.28515625" style="37" customWidth="1"/>
    <col min="5" max="8" width="9.140625" style="37"/>
    <col min="9" max="9" width="10.140625" style="37" customWidth="1"/>
    <col min="10" max="10" width="9.140625" style="37"/>
    <col min="11" max="11" width="12.42578125" style="37" customWidth="1"/>
    <col min="12" max="12" width="10.28515625" style="37" customWidth="1"/>
    <col min="13" max="13" width="10.5703125" style="37" customWidth="1"/>
    <col min="14" max="14" width="11.140625" style="37" customWidth="1"/>
    <col min="15" max="16384" width="9.140625" style="37"/>
  </cols>
  <sheetData>
    <row r="1" spans="1:14" s="36" customFormat="1" ht="30.75" customHeight="1" thickBot="1" x14ac:dyDescent="0.3">
      <c r="A1" s="71" t="s">
        <v>36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81"/>
      <c r="N1" s="81"/>
    </row>
    <row r="2" spans="1:14" ht="148.15" customHeight="1" thickBot="1" x14ac:dyDescent="0.3">
      <c r="A2" s="72" t="s">
        <v>0</v>
      </c>
      <c r="B2" s="38" t="s">
        <v>21</v>
      </c>
      <c r="C2" s="39" t="s">
        <v>22</v>
      </c>
      <c r="D2" s="58" t="s">
        <v>40</v>
      </c>
      <c r="E2" s="74" t="s">
        <v>25</v>
      </c>
      <c r="F2" s="75"/>
      <c r="G2" s="75"/>
      <c r="H2" s="74" t="s">
        <v>24</v>
      </c>
      <c r="I2" s="75"/>
      <c r="J2" s="82"/>
      <c r="K2" s="76" t="s">
        <v>23</v>
      </c>
      <c r="L2" s="77"/>
      <c r="M2" s="78"/>
      <c r="N2" s="79" t="s">
        <v>18</v>
      </c>
    </row>
    <row r="3" spans="1:14" ht="60.75" thickBot="1" x14ac:dyDescent="0.3">
      <c r="A3" s="73"/>
      <c r="B3" s="6">
        <v>2020</v>
      </c>
      <c r="C3" s="57" t="s">
        <v>32</v>
      </c>
      <c r="D3" s="59" t="s">
        <v>38</v>
      </c>
      <c r="E3" s="6" t="s">
        <v>19</v>
      </c>
      <c r="F3" s="7" t="s">
        <v>16</v>
      </c>
      <c r="G3" s="8" t="s">
        <v>13</v>
      </c>
      <c r="H3" s="43" t="s">
        <v>19</v>
      </c>
      <c r="I3" s="44" t="s">
        <v>16</v>
      </c>
      <c r="J3" s="42" t="s">
        <v>39</v>
      </c>
      <c r="K3" s="10" t="s">
        <v>19</v>
      </c>
      <c r="L3" s="9" t="s">
        <v>16</v>
      </c>
      <c r="M3" s="11" t="s">
        <v>37</v>
      </c>
      <c r="N3" s="80"/>
    </row>
    <row r="4" spans="1:14" x14ac:dyDescent="0.25">
      <c r="A4" s="1" t="s">
        <v>1</v>
      </c>
      <c r="B4" s="12"/>
      <c r="C4" s="12">
        <v>400</v>
      </c>
      <c r="D4" s="12"/>
      <c r="E4" s="12">
        <f t="shared" ref="E4:E6" si="0">0.260722200495372*G4</f>
        <v>0</v>
      </c>
      <c r="F4" s="13"/>
      <c r="G4" s="14"/>
      <c r="H4" s="45">
        <f>7000/11664*J4</f>
        <v>352.88065843621393</v>
      </c>
      <c r="I4" s="46">
        <v>352.9</v>
      </c>
      <c r="J4" s="47">
        <v>588</v>
      </c>
      <c r="K4" s="18">
        <f>15000/1813816*M4</f>
        <v>413.65000639535651</v>
      </c>
      <c r="L4" s="19">
        <v>413.7</v>
      </c>
      <c r="M4" s="20">
        <v>50019</v>
      </c>
      <c r="N4" s="21">
        <f>+C4+F4+I4+L4+B4+D4</f>
        <v>1166.5999999999999</v>
      </c>
    </row>
    <row r="5" spans="1:14" x14ac:dyDescent="0.25">
      <c r="A5" s="2" t="s">
        <v>2</v>
      </c>
      <c r="B5" s="15"/>
      <c r="C5" s="12">
        <v>255</v>
      </c>
      <c r="D5" s="12"/>
      <c r="E5" s="12">
        <f t="shared" si="0"/>
        <v>0</v>
      </c>
      <c r="F5" s="16"/>
      <c r="G5" s="17"/>
      <c r="H5" s="15">
        <f t="shared" ref="H5:H26" si="1">7000/11664*J5</f>
        <v>143.43278463648832</v>
      </c>
      <c r="I5" s="16">
        <v>143.4</v>
      </c>
      <c r="J5" s="23">
        <v>239</v>
      </c>
      <c r="K5" s="18">
        <f t="shared" ref="K5:K26" si="2">15000/1813816*M5</f>
        <v>0</v>
      </c>
      <c r="L5" s="22"/>
      <c r="M5" s="23"/>
      <c r="N5" s="21">
        <f t="shared" ref="N5:N26" si="3">+C5+F5+I5+L5+B5+D5</f>
        <v>398.4</v>
      </c>
    </row>
    <row r="6" spans="1:14" x14ac:dyDescent="0.25">
      <c r="A6" s="2" t="s">
        <v>26</v>
      </c>
      <c r="B6" s="15"/>
      <c r="C6" s="12"/>
      <c r="D6" s="12"/>
      <c r="E6" s="12">
        <f t="shared" si="0"/>
        <v>0</v>
      </c>
      <c r="F6" s="16"/>
      <c r="G6" s="17"/>
      <c r="H6" s="15">
        <f t="shared" si="1"/>
        <v>0</v>
      </c>
      <c r="I6" s="16"/>
      <c r="J6" s="23"/>
      <c r="K6" s="18">
        <f t="shared" si="2"/>
        <v>427.3448905511915</v>
      </c>
      <c r="L6" s="22">
        <v>427.3</v>
      </c>
      <c r="M6" s="23">
        <v>51675</v>
      </c>
      <c r="N6" s="21">
        <f t="shared" si="3"/>
        <v>427.3</v>
      </c>
    </row>
    <row r="7" spans="1:14" x14ac:dyDescent="0.25">
      <c r="A7" s="2" t="s">
        <v>3</v>
      </c>
      <c r="B7" s="15"/>
      <c r="C7" s="12">
        <v>300</v>
      </c>
      <c r="D7" s="12"/>
      <c r="E7" s="12">
        <f>0.260722200495372*G7</f>
        <v>300.09125277017341</v>
      </c>
      <c r="F7" s="16">
        <v>300.10000000000002</v>
      </c>
      <c r="G7" s="17">
        <v>1151</v>
      </c>
      <c r="H7" s="15">
        <f t="shared" si="1"/>
        <v>366.08367626886144</v>
      </c>
      <c r="I7" s="16">
        <v>366.1</v>
      </c>
      <c r="J7" s="23">
        <v>610</v>
      </c>
      <c r="K7" s="18">
        <f t="shared" si="2"/>
        <v>745.72613760160903</v>
      </c>
      <c r="L7" s="22">
        <v>745.7</v>
      </c>
      <c r="M7" s="23">
        <v>90174</v>
      </c>
      <c r="N7" s="21">
        <f t="shared" si="3"/>
        <v>1711.9</v>
      </c>
    </row>
    <row r="8" spans="1:14" x14ac:dyDescent="0.25">
      <c r="A8" s="2" t="s">
        <v>14</v>
      </c>
      <c r="B8" s="15">
        <v>2500</v>
      </c>
      <c r="C8" s="12">
        <v>440</v>
      </c>
      <c r="D8" s="12"/>
      <c r="E8" s="12">
        <f t="shared" ref="E8:E26" si="4">0.260722200495372*G8</f>
        <v>850.47581801590411</v>
      </c>
      <c r="F8" s="16">
        <v>850.5</v>
      </c>
      <c r="G8" s="17">
        <v>3262</v>
      </c>
      <c r="H8" s="15">
        <f t="shared" si="1"/>
        <v>534.72222222222217</v>
      </c>
      <c r="I8" s="16">
        <v>534.70000000000005</v>
      </c>
      <c r="J8" s="23">
        <v>891</v>
      </c>
      <c r="K8" s="18">
        <f t="shared" si="2"/>
        <v>2933.5086910689947</v>
      </c>
      <c r="L8" s="22">
        <v>2933.5</v>
      </c>
      <c r="M8" s="23">
        <v>354723</v>
      </c>
      <c r="N8" s="21">
        <f t="shared" si="3"/>
        <v>7258.7</v>
      </c>
    </row>
    <row r="9" spans="1:14" x14ac:dyDescent="0.25">
      <c r="A9" s="2" t="s">
        <v>4</v>
      </c>
      <c r="B9" s="15"/>
      <c r="C9" s="12">
        <v>600</v>
      </c>
      <c r="D9" s="12"/>
      <c r="E9" s="12">
        <f t="shared" si="4"/>
        <v>328.24925042367363</v>
      </c>
      <c r="F9" s="16">
        <v>328.3</v>
      </c>
      <c r="G9" s="17">
        <v>1259</v>
      </c>
      <c r="H9" s="15">
        <f t="shared" si="1"/>
        <v>567.12962962962956</v>
      </c>
      <c r="I9" s="16">
        <v>567.1</v>
      </c>
      <c r="J9" s="23">
        <v>945</v>
      </c>
      <c r="K9" s="18">
        <f t="shared" si="2"/>
        <v>1664.2178699493222</v>
      </c>
      <c r="L9" s="22">
        <v>1664.2</v>
      </c>
      <c r="M9" s="23">
        <v>201239</v>
      </c>
      <c r="N9" s="21">
        <f t="shared" si="3"/>
        <v>3159.6000000000004</v>
      </c>
    </row>
    <row r="10" spans="1:14" x14ac:dyDescent="0.25">
      <c r="A10" s="2" t="s">
        <v>5</v>
      </c>
      <c r="B10" s="15"/>
      <c r="C10" s="12">
        <v>500</v>
      </c>
      <c r="D10" s="12"/>
      <c r="E10" s="12">
        <f t="shared" si="4"/>
        <v>745.66549341676455</v>
      </c>
      <c r="F10" s="16">
        <v>745.7</v>
      </c>
      <c r="G10" s="17">
        <v>2860</v>
      </c>
      <c r="H10" s="15">
        <f t="shared" si="1"/>
        <v>954.81824417009591</v>
      </c>
      <c r="I10" s="16">
        <v>954.8</v>
      </c>
      <c r="J10" s="23">
        <v>1591</v>
      </c>
      <c r="K10" s="18">
        <f t="shared" si="2"/>
        <v>2019.9292541250049</v>
      </c>
      <c r="L10" s="22">
        <v>2019.9</v>
      </c>
      <c r="M10" s="23">
        <v>244252</v>
      </c>
      <c r="N10" s="21">
        <f t="shared" si="3"/>
        <v>4220.3999999999996</v>
      </c>
    </row>
    <row r="11" spans="1:14" x14ac:dyDescent="0.25">
      <c r="A11" s="2" t="s">
        <v>6</v>
      </c>
      <c r="B11" s="15"/>
      <c r="C11" s="12">
        <v>165</v>
      </c>
      <c r="D11" s="12"/>
      <c r="E11" s="12">
        <f t="shared" si="4"/>
        <v>0</v>
      </c>
      <c r="F11" s="16"/>
      <c r="G11" s="17"/>
      <c r="H11" s="15">
        <f t="shared" si="1"/>
        <v>224.45130315500683</v>
      </c>
      <c r="I11" s="16">
        <v>224.4</v>
      </c>
      <c r="J11" s="23">
        <v>374</v>
      </c>
      <c r="K11" s="18">
        <f t="shared" si="2"/>
        <v>0</v>
      </c>
      <c r="L11" s="22"/>
      <c r="M11" s="23"/>
      <c r="N11" s="21">
        <f t="shared" si="3"/>
        <v>389.4</v>
      </c>
    </row>
    <row r="12" spans="1:14" x14ac:dyDescent="0.25">
      <c r="A12" s="2" t="s">
        <v>27</v>
      </c>
      <c r="B12" s="15"/>
      <c r="C12" s="12"/>
      <c r="D12" s="12"/>
      <c r="E12" s="12">
        <f t="shared" si="4"/>
        <v>0</v>
      </c>
      <c r="F12" s="16"/>
      <c r="G12" s="17"/>
      <c r="H12" s="15">
        <f t="shared" si="1"/>
        <v>0</v>
      </c>
      <c r="I12" s="16"/>
      <c r="J12" s="23"/>
      <c r="K12" s="18">
        <f t="shared" si="2"/>
        <v>651.98730190934475</v>
      </c>
      <c r="L12" s="22">
        <v>652</v>
      </c>
      <c r="M12" s="23">
        <v>78839</v>
      </c>
      <c r="N12" s="21">
        <f t="shared" si="3"/>
        <v>652</v>
      </c>
    </row>
    <row r="13" spans="1:14" x14ac:dyDescent="0.25">
      <c r="A13" s="2" t="s">
        <v>7</v>
      </c>
      <c r="B13" s="15"/>
      <c r="C13" s="12">
        <v>316.5</v>
      </c>
      <c r="D13" s="12"/>
      <c r="E13" s="12">
        <f t="shared" si="4"/>
        <v>0</v>
      </c>
      <c r="F13" s="16"/>
      <c r="G13" s="17"/>
      <c r="H13" s="15">
        <f t="shared" si="1"/>
        <v>222.65089163237309</v>
      </c>
      <c r="I13" s="16">
        <v>222.6</v>
      </c>
      <c r="J13" s="23">
        <f>183+188</f>
        <v>371</v>
      </c>
      <c r="K13" s="18">
        <f t="shared" si="2"/>
        <v>516.50222514301345</v>
      </c>
      <c r="L13" s="22">
        <v>516.5</v>
      </c>
      <c r="M13" s="23">
        <v>62456</v>
      </c>
      <c r="N13" s="21">
        <f t="shared" si="3"/>
        <v>1055.5999999999999</v>
      </c>
    </row>
    <row r="14" spans="1:14" x14ac:dyDescent="0.25">
      <c r="A14" s="2" t="s">
        <v>8</v>
      </c>
      <c r="B14" s="15"/>
      <c r="C14" s="12">
        <v>277.2</v>
      </c>
      <c r="D14" s="12">
        <v>1000</v>
      </c>
      <c r="E14" s="12">
        <f t="shared" si="4"/>
        <v>387.95463433711382</v>
      </c>
      <c r="F14" s="16">
        <v>387.9</v>
      </c>
      <c r="G14" s="17">
        <v>1488</v>
      </c>
      <c r="H14" s="15">
        <f t="shared" si="1"/>
        <v>504.71536351165975</v>
      </c>
      <c r="I14" s="16">
        <v>504.7</v>
      </c>
      <c r="J14" s="23">
        <v>841</v>
      </c>
      <c r="K14" s="18">
        <f t="shared" si="2"/>
        <v>874.10740670498001</v>
      </c>
      <c r="L14" s="22">
        <v>874.1</v>
      </c>
      <c r="M14" s="23">
        <v>105698</v>
      </c>
      <c r="N14" s="21">
        <f t="shared" si="3"/>
        <v>3043.9</v>
      </c>
    </row>
    <row r="15" spans="1:14" x14ac:dyDescent="0.25">
      <c r="A15" s="2" t="s">
        <v>9</v>
      </c>
      <c r="B15" s="15"/>
      <c r="C15" s="12">
        <v>650</v>
      </c>
      <c r="D15" s="12">
        <v>1000</v>
      </c>
      <c r="E15" s="12">
        <f t="shared" si="4"/>
        <v>134.79337765610742</v>
      </c>
      <c r="F15" s="16">
        <v>134.80000000000001</v>
      </c>
      <c r="G15" s="17">
        <v>517</v>
      </c>
      <c r="H15" s="15">
        <f t="shared" si="1"/>
        <v>328.87517146776406</v>
      </c>
      <c r="I15" s="16">
        <v>328.9</v>
      </c>
      <c r="J15" s="23">
        <v>548</v>
      </c>
      <c r="K15" s="18">
        <f t="shared" si="2"/>
        <v>239.13120184186269</v>
      </c>
      <c r="L15" s="22">
        <v>239.1</v>
      </c>
      <c r="M15" s="23">
        <v>28916</v>
      </c>
      <c r="N15" s="21">
        <f t="shared" si="3"/>
        <v>2352.7999999999997</v>
      </c>
    </row>
    <row r="16" spans="1:14" x14ac:dyDescent="0.25">
      <c r="A16" s="2" t="s">
        <v>15</v>
      </c>
      <c r="B16" s="15"/>
      <c r="C16" s="12">
        <v>450</v>
      </c>
      <c r="D16" s="12"/>
      <c r="E16" s="12">
        <f t="shared" si="4"/>
        <v>259.15786729239994</v>
      </c>
      <c r="F16" s="16">
        <v>259.2</v>
      </c>
      <c r="G16" s="17">
        <v>994</v>
      </c>
      <c r="H16" s="15">
        <f t="shared" si="1"/>
        <v>237.6543209876543</v>
      </c>
      <c r="I16" s="16">
        <v>237.7</v>
      </c>
      <c r="J16" s="23">
        <v>396</v>
      </c>
      <c r="K16" s="18">
        <f t="shared" si="2"/>
        <v>594.18926726856523</v>
      </c>
      <c r="L16" s="22">
        <v>594.20000000000005</v>
      </c>
      <c r="M16" s="23">
        <v>71850</v>
      </c>
      <c r="N16" s="21">
        <f t="shared" si="3"/>
        <v>1541.1000000000001</v>
      </c>
    </row>
    <row r="17" spans="1:14" x14ac:dyDescent="0.25">
      <c r="A17" s="2" t="s">
        <v>10</v>
      </c>
      <c r="B17" s="15"/>
      <c r="C17" s="12">
        <v>468</v>
      </c>
      <c r="D17" s="12"/>
      <c r="E17" s="12">
        <f t="shared" si="4"/>
        <v>0</v>
      </c>
      <c r="F17" s="16"/>
      <c r="G17" s="17"/>
      <c r="H17" s="15">
        <f t="shared" si="1"/>
        <v>278.46364883401918</v>
      </c>
      <c r="I17" s="16">
        <v>278.5</v>
      </c>
      <c r="J17" s="23">
        <v>464</v>
      </c>
      <c r="K17" s="18">
        <f t="shared" si="2"/>
        <v>602.69895072046995</v>
      </c>
      <c r="L17" s="22">
        <v>602.70000000000005</v>
      </c>
      <c r="M17" s="23">
        <v>72879</v>
      </c>
      <c r="N17" s="21">
        <f t="shared" si="3"/>
        <v>1349.2</v>
      </c>
    </row>
    <row r="18" spans="1:14" x14ac:dyDescent="0.25">
      <c r="A18" s="2" t="s">
        <v>17</v>
      </c>
      <c r="B18" s="15"/>
      <c r="C18" s="12">
        <v>468.5</v>
      </c>
      <c r="D18" s="12"/>
      <c r="E18" s="12">
        <f t="shared" si="4"/>
        <v>0</v>
      </c>
      <c r="F18" s="16"/>
      <c r="G18" s="17"/>
      <c r="H18" s="15">
        <f t="shared" si="1"/>
        <v>270.66186556927295</v>
      </c>
      <c r="I18" s="16">
        <v>270.7</v>
      </c>
      <c r="J18" s="23">
        <v>451</v>
      </c>
      <c r="K18" s="18">
        <f t="shared" si="2"/>
        <v>0</v>
      </c>
      <c r="L18" s="22"/>
      <c r="M18" s="23"/>
      <c r="N18" s="21">
        <f t="shared" si="3"/>
        <v>739.2</v>
      </c>
    </row>
    <row r="19" spans="1:14" x14ac:dyDescent="0.25">
      <c r="A19" s="2" t="s">
        <v>29</v>
      </c>
      <c r="B19" s="15"/>
      <c r="C19" s="12"/>
      <c r="D19" s="12"/>
      <c r="E19" s="12">
        <f t="shared" si="4"/>
        <v>0</v>
      </c>
      <c r="F19" s="16"/>
      <c r="G19" s="17"/>
      <c r="H19" s="15">
        <f t="shared" si="1"/>
        <v>0</v>
      </c>
      <c r="I19" s="16"/>
      <c r="J19" s="23"/>
      <c r="K19" s="18">
        <f t="shared" si="2"/>
        <v>239.19736070251889</v>
      </c>
      <c r="L19" s="22">
        <v>239.2</v>
      </c>
      <c r="M19" s="23">
        <v>28924</v>
      </c>
      <c r="N19" s="21">
        <f t="shared" si="3"/>
        <v>239.2</v>
      </c>
    </row>
    <row r="20" spans="1:14" x14ac:dyDescent="0.25">
      <c r="A20" s="2" t="s">
        <v>28</v>
      </c>
      <c r="B20" s="15"/>
      <c r="C20" s="12">
        <v>315</v>
      </c>
      <c r="D20" s="12"/>
      <c r="E20" s="12">
        <f t="shared" si="4"/>
        <v>185.63420675270501</v>
      </c>
      <c r="F20" s="16">
        <v>185.6</v>
      </c>
      <c r="G20" s="17">
        <v>712</v>
      </c>
      <c r="H20" s="15">
        <f t="shared" si="1"/>
        <v>278.46364883401918</v>
      </c>
      <c r="I20" s="16">
        <v>278.5</v>
      </c>
      <c r="J20" s="23">
        <v>464</v>
      </c>
      <c r="K20" s="18">
        <f t="shared" si="2"/>
        <v>510.26675252616582</v>
      </c>
      <c r="L20" s="22">
        <v>510.3</v>
      </c>
      <c r="M20" s="23">
        <v>61702</v>
      </c>
      <c r="N20" s="21">
        <f t="shared" si="3"/>
        <v>1289.4000000000001</v>
      </c>
    </row>
    <row r="21" spans="1:14" x14ac:dyDescent="0.25">
      <c r="A21" s="2" t="s">
        <v>20</v>
      </c>
      <c r="B21" s="15"/>
      <c r="C21" s="12">
        <v>400</v>
      </c>
      <c r="D21" s="12"/>
      <c r="E21" s="12">
        <f t="shared" si="4"/>
        <v>0</v>
      </c>
      <c r="F21" s="16"/>
      <c r="G21" s="17"/>
      <c r="H21" s="15">
        <f t="shared" si="1"/>
        <v>148.23388203017831</v>
      </c>
      <c r="I21" s="16">
        <v>148.19999999999999</v>
      </c>
      <c r="J21" s="23">
        <v>247</v>
      </c>
      <c r="K21" s="18">
        <f t="shared" si="2"/>
        <v>0</v>
      </c>
      <c r="L21" s="22"/>
      <c r="M21" s="23"/>
      <c r="N21" s="21">
        <f t="shared" si="3"/>
        <v>548.20000000000005</v>
      </c>
    </row>
    <row r="22" spans="1:14" x14ac:dyDescent="0.25">
      <c r="A22" s="2" t="s">
        <v>30</v>
      </c>
      <c r="B22" s="15"/>
      <c r="C22" s="12"/>
      <c r="D22" s="12"/>
      <c r="E22" s="12">
        <f t="shared" si="4"/>
        <v>0</v>
      </c>
      <c r="F22" s="16"/>
      <c r="G22" s="17"/>
      <c r="H22" s="15">
        <f t="shared" si="1"/>
        <v>0</v>
      </c>
      <c r="I22" s="16"/>
      <c r="J22" s="23"/>
      <c r="K22" s="18">
        <f t="shared" si="2"/>
        <v>353.87547579247286</v>
      </c>
      <c r="L22" s="22">
        <v>353.9</v>
      </c>
      <c r="M22" s="23">
        <v>42791</v>
      </c>
      <c r="N22" s="21">
        <f t="shared" si="3"/>
        <v>353.9</v>
      </c>
    </row>
    <row r="23" spans="1:14" x14ac:dyDescent="0.25">
      <c r="A23" s="2" t="s">
        <v>11</v>
      </c>
      <c r="B23" s="15"/>
      <c r="C23" s="12">
        <v>170</v>
      </c>
      <c r="D23" s="12"/>
      <c r="E23" s="12">
        <f t="shared" si="4"/>
        <v>252.63981228001566</v>
      </c>
      <c r="F23" s="16">
        <v>252.6</v>
      </c>
      <c r="G23" s="17">
        <v>969</v>
      </c>
      <c r="H23" s="15">
        <f t="shared" si="1"/>
        <v>376.28600823045264</v>
      </c>
      <c r="I23" s="16">
        <v>376.3</v>
      </c>
      <c r="J23" s="23">
        <v>627</v>
      </c>
      <c r="K23" s="18">
        <f t="shared" si="2"/>
        <v>562.45782372633164</v>
      </c>
      <c r="L23" s="22">
        <v>562.5</v>
      </c>
      <c r="M23" s="23">
        <v>68013</v>
      </c>
      <c r="N23" s="21">
        <f t="shared" si="3"/>
        <v>1361.4</v>
      </c>
    </row>
    <row r="24" spans="1:14" x14ac:dyDescent="0.25">
      <c r="A24" s="2" t="s">
        <v>12</v>
      </c>
      <c r="B24" s="15"/>
      <c r="C24" s="12">
        <v>512</v>
      </c>
      <c r="D24" s="12"/>
      <c r="E24" s="12">
        <f t="shared" si="4"/>
        <v>204.92764958936255</v>
      </c>
      <c r="F24" s="16">
        <v>204.9</v>
      </c>
      <c r="G24" s="17">
        <v>786</v>
      </c>
      <c r="H24" s="15">
        <f t="shared" si="1"/>
        <v>475.90877914951983</v>
      </c>
      <c r="I24" s="16">
        <v>475.9</v>
      </c>
      <c r="J24" s="23">
        <v>793</v>
      </c>
      <c r="K24" s="18">
        <f t="shared" si="2"/>
        <v>0</v>
      </c>
      <c r="L24" s="22"/>
      <c r="M24" s="23"/>
      <c r="N24" s="21">
        <f t="shared" si="3"/>
        <v>1192.8</v>
      </c>
    </row>
    <row r="25" spans="1:14" x14ac:dyDescent="0.25">
      <c r="A25" s="3" t="s">
        <v>31</v>
      </c>
      <c r="B25" s="24"/>
      <c r="C25" s="12"/>
      <c r="D25" s="12"/>
      <c r="E25" s="12">
        <f t="shared" si="4"/>
        <v>0</v>
      </c>
      <c r="F25" s="25"/>
      <c r="G25" s="26"/>
      <c r="H25" s="15">
        <f t="shared" si="1"/>
        <v>0</v>
      </c>
      <c r="I25" s="25"/>
      <c r="J25" s="23"/>
      <c r="K25" s="18">
        <f t="shared" si="2"/>
        <v>578.10439427152482</v>
      </c>
      <c r="L25" s="27">
        <v>578.1</v>
      </c>
      <c r="M25" s="28">
        <v>69905</v>
      </c>
      <c r="N25" s="21">
        <f t="shared" si="3"/>
        <v>578.1</v>
      </c>
    </row>
    <row r="26" spans="1:14" ht="15.75" thickBot="1" x14ac:dyDescent="0.3">
      <c r="A26" s="3" t="s">
        <v>33</v>
      </c>
      <c r="B26" s="24"/>
      <c r="C26" s="12">
        <v>200</v>
      </c>
      <c r="D26" s="12"/>
      <c r="E26" s="12">
        <f t="shared" si="4"/>
        <v>350.41063746578027</v>
      </c>
      <c r="F26" s="25">
        <v>350.4</v>
      </c>
      <c r="G26" s="26">
        <v>1344</v>
      </c>
      <c r="H26" s="65">
        <f t="shared" si="1"/>
        <v>734.5679012345679</v>
      </c>
      <c r="I26" s="66">
        <v>734.6</v>
      </c>
      <c r="J26" s="67">
        <v>1224</v>
      </c>
      <c r="K26" s="18">
        <f t="shared" si="2"/>
        <v>1073.1049897012706</v>
      </c>
      <c r="L26" s="27">
        <v>1073.0999999999999</v>
      </c>
      <c r="M26" s="28">
        <v>129761</v>
      </c>
      <c r="N26" s="21">
        <f t="shared" si="3"/>
        <v>2358.1</v>
      </c>
    </row>
    <row r="27" spans="1:14" ht="15.75" thickBot="1" x14ac:dyDescent="0.3">
      <c r="A27" s="4"/>
      <c r="B27" s="29">
        <f t="shared" ref="B27:M27" si="5">SUM(B4:B26)</f>
        <v>2500</v>
      </c>
      <c r="C27" s="29">
        <v>6887.2</v>
      </c>
      <c r="D27" s="29">
        <f t="shared" si="5"/>
        <v>2000</v>
      </c>
      <c r="E27" s="29">
        <f t="shared" si="5"/>
        <v>4000.0000000000009</v>
      </c>
      <c r="F27" s="30">
        <f t="shared" si="5"/>
        <v>4000</v>
      </c>
      <c r="G27" s="31">
        <f t="shared" si="5"/>
        <v>15342</v>
      </c>
      <c r="H27" s="29">
        <f t="shared" si="5"/>
        <v>6999.9999999999991</v>
      </c>
      <c r="I27" s="32">
        <f t="shared" si="5"/>
        <v>6999.9999999999991</v>
      </c>
      <c r="J27" s="31">
        <f t="shared" si="5"/>
        <v>11664</v>
      </c>
      <c r="K27" s="33">
        <f>SUM(K4:K26)</f>
        <v>14999.999999999998</v>
      </c>
      <c r="L27" s="34">
        <f t="shared" si="5"/>
        <v>15000.000000000002</v>
      </c>
      <c r="M27" s="35">
        <f t="shared" si="5"/>
        <v>1813816</v>
      </c>
      <c r="N27" s="5">
        <f>SUM(N4:N26)</f>
        <v>37387.200000000004</v>
      </c>
    </row>
    <row r="29" spans="1:14" x14ac:dyDescent="0.25">
      <c r="A29" s="68"/>
      <c r="B29" s="69"/>
      <c r="C29" s="69"/>
      <c r="D29" s="69"/>
      <c r="L29" s="56"/>
      <c r="N29" s="55"/>
    </row>
    <row r="31" spans="1:14" x14ac:dyDescent="0.25">
      <c r="C31" s="55"/>
      <c r="M31" s="55"/>
    </row>
  </sheetData>
  <mergeCells count="6">
    <mergeCell ref="A1:N1"/>
    <mergeCell ref="A2:A3"/>
    <mergeCell ref="E2:G2"/>
    <mergeCell ref="H2:J2"/>
    <mergeCell ref="K2:M2"/>
    <mergeCell ref="N2:N3"/>
  </mergeCells>
  <pageMargins left="0.48" right="0.18" top="0.74803149606299213" bottom="0.5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2019</vt:lpstr>
      <vt:lpstr>2020</vt:lpstr>
      <vt:lpstr>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2018-10-15T12:22:51Z</dcterms:modified>
</cp:coreProperties>
</file>