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 1" sheetId="3" r:id="rId1"/>
  </sheets>
  <definedNames>
    <definedName name="_xlnm.Print_Titles" localSheetId="0">'лист 1'!$4:$5</definedName>
    <definedName name="_xlnm.Print_Area" localSheetId="0">'лист 1'!$A$1:$V$220</definedName>
  </definedNames>
  <calcPr calcId="145621"/>
</workbook>
</file>

<file path=xl/calcChain.xml><?xml version="1.0" encoding="utf-8"?>
<calcChain xmlns="http://schemas.openxmlformats.org/spreadsheetml/2006/main">
  <c r="R225" i="3" l="1"/>
  <c r="P225" i="3"/>
  <c r="S225" i="3" s="1"/>
  <c r="O225" i="3"/>
  <c r="N225" i="3"/>
  <c r="M225" i="3" s="1"/>
  <c r="L225" i="3"/>
  <c r="I225" i="3"/>
  <c r="H225" i="3"/>
  <c r="R224" i="3"/>
  <c r="P224" i="3"/>
  <c r="S224" i="3" s="1"/>
  <c r="O224" i="3"/>
  <c r="N224" i="3"/>
  <c r="M224" i="3" s="1"/>
  <c r="L224" i="3"/>
  <c r="I224" i="3"/>
  <c r="H224" i="3"/>
  <c r="E224" i="3"/>
  <c r="S223" i="3"/>
  <c r="R223" i="3"/>
  <c r="Q223" i="3"/>
  <c r="U223" i="3" s="1"/>
  <c r="V223" i="3" s="1"/>
  <c r="P223" i="3"/>
  <c r="O223" i="3"/>
  <c r="N223" i="3"/>
  <c r="M223" i="3"/>
  <c r="L223" i="3"/>
  <c r="I223" i="3"/>
  <c r="H223" i="3"/>
  <c r="S222" i="3"/>
  <c r="R222" i="3"/>
  <c r="Q222" i="3"/>
  <c r="U222" i="3" s="1"/>
  <c r="V222" i="3" s="1"/>
  <c r="P222" i="3"/>
  <c r="O222" i="3"/>
  <c r="N222" i="3"/>
  <c r="M222" i="3"/>
  <c r="L222" i="3"/>
  <c r="I222" i="3"/>
  <c r="H222" i="3"/>
  <c r="R221" i="3"/>
  <c r="O221" i="3"/>
  <c r="N221" i="3"/>
  <c r="M221" i="3" s="1"/>
  <c r="T221" i="3" s="1"/>
  <c r="I221" i="3"/>
  <c r="H221" i="3"/>
  <c r="R220" i="3"/>
  <c r="P220" i="3"/>
  <c r="S220" i="3" s="1"/>
  <c r="O220" i="3"/>
  <c r="N220" i="3"/>
  <c r="M220" i="3" s="1"/>
  <c r="L220" i="3"/>
  <c r="I220" i="3"/>
  <c r="H220" i="3"/>
  <c r="T219" i="3"/>
  <c r="S219" i="3"/>
  <c r="R219" i="3"/>
  <c r="Q219" i="3"/>
  <c r="U219" i="3" s="1"/>
  <c r="P219" i="3"/>
  <c r="O219" i="3"/>
  <c r="N219" i="3"/>
  <c r="M219" i="3"/>
  <c r="L219" i="3"/>
  <c r="I219" i="3"/>
  <c r="H219" i="3"/>
  <c r="S218" i="3"/>
  <c r="R218" i="3"/>
  <c r="Q218" i="3"/>
  <c r="U218" i="3" s="1"/>
  <c r="V218" i="3" s="1"/>
  <c r="P218" i="3"/>
  <c r="S217" i="3"/>
  <c r="R217" i="3"/>
  <c r="Q217" i="3"/>
  <c r="U217" i="3" s="1"/>
  <c r="V217" i="3" s="1"/>
  <c r="P217" i="3"/>
  <c r="S216" i="3"/>
  <c r="R216" i="3"/>
  <c r="Q216" i="3"/>
  <c r="U216" i="3" s="1"/>
  <c r="V216" i="3" s="1"/>
  <c r="P216" i="3"/>
  <c r="T215" i="3"/>
  <c r="R215" i="3"/>
  <c r="P215" i="3"/>
  <c r="Q215" i="3" s="1"/>
  <c r="N215" i="3"/>
  <c r="L215" i="3"/>
  <c r="H215" i="3"/>
  <c r="D215" i="3"/>
  <c r="O215" i="3" s="1"/>
  <c r="S214" i="3"/>
  <c r="P214" i="3"/>
  <c r="D214" i="3"/>
  <c r="R214" i="3" s="1"/>
  <c r="Q214" i="3" s="1"/>
  <c r="U214" i="3" s="1"/>
  <c r="V214" i="3" s="1"/>
  <c r="R213" i="3"/>
  <c r="P213" i="3"/>
  <c r="S213" i="3" s="1"/>
  <c r="R212" i="3"/>
  <c r="P212" i="3"/>
  <c r="S212" i="3" s="1"/>
  <c r="R211" i="3"/>
  <c r="P211" i="3"/>
  <c r="S211" i="3" s="1"/>
  <c r="R210" i="3"/>
  <c r="P210" i="3"/>
  <c r="S210" i="3" s="1"/>
  <c r="O210" i="3"/>
  <c r="N210" i="3"/>
  <c r="M210" i="3" s="1"/>
  <c r="L210" i="3"/>
  <c r="I210" i="3"/>
  <c r="H210" i="3"/>
  <c r="R209" i="3"/>
  <c r="P209" i="3"/>
  <c r="S209" i="3" s="1"/>
  <c r="R208" i="3"/>
  <c r="P208" i="3"/>
  <c r="S208" i="3" s="1"/>
  <c r="R207" i="3"/>
  <c r="O207" i="3"/>
  <c r="N207" i="3"/>
  <c r="M207" i="3"/>
  <c r="T207" i="3" s="1"/>
  <c r="I207" i="3"/>
  <c r="H207" i="3"/>
  <c r="S206" i="3"/>
  <c r="R206" i="3"/>
  <c r="Q206" i="3"/>
  <c r="U206" i="3" s="1"/>
  <c r="V206" i="3" s="1"/>
  <c r="P206" i="3"/>
  <c r="V205" i="3"/>
  <c r="S205" i="3"/>
  <c r="R205" i="3"/>
  <c r="Q205" i="3"/>
  <c r="U205" i="3" s="1"/>
  <c r="P205" i="3"/>
  <c r="S204" i="3"/>
  <c r="R204" i="3"/>
  <c r="Q204" i="3"/>
  <c r="U204" i="3" s="1"/>
  <c r="V204" i="3" s="1"/>
  <c r="P204" i="3"/>
  <c r="V203" i="3"/>
  <c r="S203" i="3"/>
  <c r="R203" i="3"/>
  <c r="Q203" i="3"/>
  <c r="U203" i="3" s="1"/>
  <c r="P203" i="3"/>
  <c r="O203" i="3"/>
  <c r="N203" i="3"/>
  <c r="M203" i="3"/>
  <c r="L203" i="3"/>
  <c r="I203" i="3"/>
  <c r="H203" i="3"/>
  <c r="S202" i="3"/>
  <c r="R202" i="3"/>
  <c r="Q202" i="3"/>
  <c r="U202" i="3" s="1"/>
  <c r="V202" i="3" s="1"/>
  <c r="P202" i="3"/>
  <c r="V201" i="3"/>
  <c r="S201" i="3"/>
  <c r="R201" i="3"/>
  <c r="Q201" i="3"/>
  <c r="U201" i="3" s="1"/>
  <c r="P201" i="3"/>
  <c r="S200" i="3"/>
  <c r="R200" i="3"/>
  <c r="Q200" i="3"/>
  <c r="U200" i="3" s="1"/>
  <c r="V200" i="3" s="1"/>
  <c r="P200" i="3"/>
  <c r="R199" i="3"/>
  <c r="O199" i="3"/>
  <c r="N199" i="3"/>
  <c r="M199" i="3" s="1"/>
  <c r="T199" i="3" s="1"/>
  <c r="I199" i="3"/>
  <c r="H199" i="3"/>
  <c r="R198" i="3"/>
  <c r="P198" i="3"/>
  <c r="R197" i="3"/>
  <c r="P197" i="3"/>
  <c r="R196" i="3"/>
  <c r="P196" i="3"/>
  <c r="R195" i="3"/>
  <c r="P195" i="3"/>
  <c r="O195" i="3"/>
  <c r="N195" i="3"/>
  <c r="M195" i="3" s="1"/>
  <c r="L195" i="3"/>
  <c r="I195" i="3"/>
  <c r="H195" i="3"/>
  <c r="R194" i="3"/>
  <c r="P194" i="3"/>
  <c r="R193" i="3"/>
  <c r="P193" i="3"/>
  <c r="S193" i="3" s="1"/>
  <c r="P192" i="3"/>
  <c r="S192" i="3" s="1"/>
  <c r="N192" i="3"/>
  <c r="L192" i="3"/>
  <c r="E192" i="3"/>
  <c r="D192" i="3"/>
  <c r="R192" i="3" s="1"/>
  <c r="R191" i="3"/>
  <c r="P191" i="3"/>
  <c r="S191" i="3" s="1"/>
  <c r="R190" i="3"/>
  <c r="P190" i="3"/>
  <c r="S190" i="3" s="1"/>
  <c r="R189" i="3"/>
  <c r="P189" i="3"/>
  <c r="S189" i="3" s="1"/>
  <c r="R188" i="3"/>
  <c r="P188" i="3"/>
  <c r="S188" i="3" s="1"/>
  <c r="O188" i="3"/>
  <c r="N188" i="3"/>
  <c r="M188" i="3" s="1"/>
  <c r="L188" i="3"/>
  <c r="I188" i="3"/>
  <c r="H188" i="3"/>
  <c r="R187" i="3"/>
  <c r="P187" i="3"/>
  <c r="S187" i="3" s="1"/>
  <c r="R186" i="3"/>
  <c r="P186" i="3"/>
  <c r="S186" i="3" s="1"/>
  <c r="R185" i="3"/>
  <c r="P185" i="3"/>
  <c r="S185" i="3" s="1"/>
  <c r="O185" i="3"/>
  <c r="N185" i="3"/>
  <c r="M185" i="3" s="1"/>
  <c r="L185" i="3"/>
  <c r="I185" i="3"/>
  <c r="H185" i="3"/>
  <c r="R184" i="3"/>
  <c r="P184" i="3"/>
  <c r="S184" i="3" s="1"/>
  <c r="R183" i="3"/>
  <c r="P183" i="3"/>
  <c r="S183" i="3" s="1"/>
  <c r="R182" i="3"/>
  <c r="P182" i="3"/>
  <c r="S182" i="3" s="1"/>
  <c r="R181" i="3"/>
  <c r="P181" i="3"/>
  <c r="S181" i="3" s="1"/>
  <c r="O181" i="3"/>
  <c r="N181" i="3"/>
  <c r="M181" i="3" s="1"/>
  <c r="L181" i="3"/>
  <c r="R180" i="3"/>
  <c r="P180" i="3"/>
  <c r="S180" i="3" s="1"/>
  <c r="O180" i="3"/>
  <c r="N180" i="3"/>
  <c r="M180" i="3" s="1"/>
  <c r="L180" i="3"/>
  <c r="R179" i="3"/>
  <c r="P179" i="3"/>
  <c r="S179" i="3" s="1"/>
  <c r="R178" i="3"/>
  <c r="P178" i="3"/>
  <c r="S178" i="3" s="1"/>
  <c r="R177" i="3"/>
  <c r="O177" i="3"/>
  <c r="N177" i="3"/>
  <c r="M177" i="3"/>
  <c r="T177" i="3" s="1"/>
  <c r="I177" i="3"/>
  <c r="H177" i="3"/>
  <c r="S176" i="3"/>
  <c r="R176" i="3"/>
  <c r="Q176" i="3"/>
  <c r="U176" i="3" s="1"/>
  <c r="V176" i="3" s="1"/>
  <c r="P176" i="3"/>
  <c r="S175" i="3"/>
  <c r="R175" i="3"/>
  <c r="Q175" i="3"/>
  <c r="U175" i="3" s="1"/>
  <c r="V175" i="3" s="1"/>
  <c r="P175" i="3"/>
  <c r="S174" i="3"/>
  <c r="R174" i="3"/>
  <c r="Q174" i="3"/>
  <c r="U174" i="3" s="1"/>
  <c r="V174" i="3" s="1"/>
  <c r="P174" i="3"/>
  <c r="S173" i="3"/>
  <c r="R173" i="3"/>
  <c r="Q173" i="3"/>
  <c r="U173" i="3" s="1"/>
  <c r="V173" i="3" s="1"/>
  <c r="P173" i="3"/>
  <c r="S172" i="3"/>
  <c r="R172" i="3"/>
  <c r="Q172" i="3"/>
  <c r="U172" i="3" s="1"/>
  <c r="V172" i="3" s="1"/>
  <c r="P172" i="3"/>
  <c r="O172" i="3"/>
  <c r="N172" i="3"/>
  <c r="M172" i="3"/>
  <c r="L172" i="3"/>
  <c r="I172" i="3"/>
  <c r="H172" i="3"/>
  <c r="S171" i="3"/>
  <c r="R171" i="3"/>
  <c r="Q171" i="3"/>
  <c r="U171" i="3" s="1"/>
  <c r="V171" i="3" s="1"/>
  <c r="P171" i="3"/>
  <c r="S170" i="3"/>
  <c r="R170" i="3"/>
  <c r="Q170" i="3"/>
  <c r="U170" i="3" s="1"/>
  <c r="V170" i="3" s="1"/>
  <c r="P170" i="3"/>
  <c r="S169" i="3"/>
  <c r="R169" i="3"/>
  <c r="Q169" i="3"/>
  <c r="U169" i="3" s="1"/>
  <c r="V169" i="3" s="1"/>
  <c r="P169" i="3"/>
  <c r="S168" i="3"/>
  <c r="R168" i="3"/>
  <c r="Q168" i="3"/>
  <c r="U168" i="3" s="1"/>
  <c r="V168" i="3" s="1"/>
  <c r="P168" i="3"/>
  <c r="O168" i="3"/>
  <c r="N168" i="3"/>
  <c r="M168" i="3"/>
  <c r="L168" i="3"/>
  <c r="I168" i="3"/>
  <c r="H168" i="3"/>
  <c r="R167" i="3"/>
  <c r="O167" i="3"/>
  <c r="N167" i="3"/>
  <c r="M167" i="3" s="1"/>
  <c r="T167" i="3" s="1"/>
  <c r="I167" i="3"/>
  <c r="H167" i="3"/>
  <c r="E167" i="3"/>
  <c r="T166" i="3"/>
  <c r="R166" i="3"/>
  <c r="P166" i="3"/>
  <c r="Q166" i="3" s="1"/>
  <c r="M166" i="3"/>
  <c r="L166" i="3"/>
  <c r="H166" i="3"/>
  <c r="S165" i="3"/>
  <c r="R165" i="3"/>
  <c r="Q165" i="3"/>
  <c r="U165" i="3" s="1"/>
  <c r="V165" i="3" s="1"/>
  <c r="P165" i="3"/>
  <c r="S164" i="3"/>
  <c r="R164" i="3"/>
  <c r="Q164" i="3"/>
  <c r="U164" i="3" s="1"/>
  <c r="V164" i="3" s="1"/>
  <c r="P164" i="3"/>
  <c r="R163" i="3"/>
  <c r="N163" i="3"/>
  <c r="H163" i="3"/>
  <c r="D163" i="3"/>
  <c r="O163" i="3" s="1"/>
  <c r="S162" i="3"/>
  <c r="R162" i="3"/>
  <c r="Q162" i="3"/>
  <c r="U162" i="3" s="1"/>
  <c r="V162" i="3" s="1"/>
  <c r="P162" i="3"/>
  <c r="S161" i="3"/>
  <c r="P161" i="3"/>
  <c r="D161" i="3"/>
  <c r="R161" i="3" s="1"/>
  <c r="Q161" i="3" s="1"/>
  <c r="U161" i="3" s="1"/>
  <c r="V161" i="3" s="1"/>
  <c r="R160" i="3"/>
  <c r="P160" i="3"/>
  <c r="S160" i="3" s="1"/>
  <c r="R159" i="3"/>
  <c r="O159" i="3"/>
  <c r="I159" i="3"/>
  <c r="H159" i="3"/>
  <c r="E159" i="3"/>
  <c r="T159" i="3" s="1"/>
  <c r="R158" i="3"/>
  <c r="P158" i="3"/>
  <c r="S158" i="3" s="1"/>
  <c r="O158" i="3"/>
  <c r="N158" i="3"/>
  <c r="M158" i="3" s="1"/>
  <c r="L158" i="3"/>
  <c r="I158" i="3"/>
  <c r="H158" i="3"/>
  <c r="R157" i="3"/>
  <c r="P157" i="3"/>
  <c r="S157" i="3" s="1"/>
  <c r="R156" i="3"/>
  <c r="P156" i="3"/>
  <c r="S156" i="3" s="1"/>
  <c r="R155" i="3"/>
  <c r="P155" i="3"/>
  <c r="S155" i="3" s="1"/>
  <c r="R154" i="3"/>
  <c r="O154" i="3"/>
  <c r="N154" i="3"/>
  <c r="M154" i="3"/>
  <c r="T154" i="3" s="1"/>
  <c r="H154" i="3"/>
  <c r="R153" i="3"/>
  <c r="P153" i="3"/>
  <c r="R152" i="3"/>
  <c r="P152" i="3"/>
  <c r="R151" i="3"/>
  <c r="P151" i="3"/>
  <c r="R150" i="3"/>
  <c r="O150" i="3"/>
  <c r="N150" i="3"/>
  <c r="M150" i="3"/>
  <c r="T150" i="3" s="1"/>
  <c r="S149" i="3"/>
  <c r="R149" i="3"/>
  <c r="Q149" i="3"/>
  <c r="U149" i="3" s="1"/>
  <c r="V149" i="3" s="1"/>
  <c r="P149" i="3"/>
  <c r="S148" i="3"/>
  <c r="R148" i="3"/>
  <c r="Q148" i="3"/>
  <c r="U148" i="3" s="1"/>
  <c r="V148" i="3" s="1"/>
  <c r="P148" i="3"/>
  <c r="T147" i="3"/>
  <c r="R147" i="3"/>
  <c r="P147" i="3"/>
  <c r="Q147" i="3" s="1"/>
  <c r="O147" i="3"/>
  <c r="N147" i="3"/>
  <c r="H147" i="3"/>
  <c r="R146" i="3"/>
  <c r="P146" i="3"/>
  <c r="R145" i="3"/>
  <c r="P145" i="3"/>
  <c r="R144" i="3"/>
  <c r="P144" i="3"/>
  <c r="R143" i="3"/>
  <c r="P143" i="3"/>
  <c r="R142" i="3"/>
  <c r="P142" i="3"/>
  <c r="O142" i="3"/>
  <c r="N142" i="3"/>
  <c r="M142" i="3" s="1"/>
  <c r="L142" i="3"/>
  <c r="I142" i="3"/>
  <c r="H142" i="3"/>
  <c r="R141" i="3"/>
  <c r="O141" i="3"/>
  <c r="N141" i="3"/>
  <c r="M141" i="3"/>
  <c r="T141" i="3" s="1"/>
  <c r="I141" i="3"/>
  <c r="H141" i="3"/>
  <c r="S140" i="3"/>
  <c r="R140" i="3"/>
  <c r="Q140" i="3"/>
  <c r="U140" i="3" s="1"/>
  <c r="V140" i="3" s="1"/>
  <c r="P140" i="3"/>
  <c r="V139" i="3"/>
  <c r="S139" i="3"/>
  <c r="R139" i="3"/>
  <c r="Q139" i="3"/>
  <c r="U139" i="3" s="1"/>
  <c r="P139" i="3"/>
  <c r="S138" i="3"/>
  <c r="R138" i="3"/>
  <c r="Q138" i="3"/>
  <c r="U138" i="3" s="1"/>
  <c r="V138" i="3" s="1"/>
  <c r="P138" i="3"/>
  <c r="V137" i="3"/>
  <c r="S137" i="3"/>
  <c r="R137" i="3"/>
  <c r="Q137" i="3"/>
  <c r="U137" i="3" s="1"/>
  <c r="P137" i="3"/>
  <c r="N136" i="3"/>
  <c r="D136" i="3"/>
  <c r="R136" i="3" s="1"/>
  <c r="R135" i="3"/>
  <c r="P135" i="3"/>
  <c r="S135" i="3" s="1"/>
  <c r="D135" i="3"/>
  <c r="S134" i="3"/>
  <c r="R134" i="3"/>
  <c r="Q134" i="3"/>
  <c r="U134" i="3" s="1"/>
  <c r="V134" i="3" s="1"/>
  <c r="P134" i="3"/>
  <c r="T133" i="3"/>
  <c r="R133" i="3"/>
  <c r="P133" i="3"/>
  <c r="Q133" i="3" s="1"/>
  <c r="O133" i="3"/>
  <c r="N133" i="3"/>
  <c r="M133" i="3" s="1"/>
  <c r="L133" i="3"/>
  <c r="I133" i="3"/>
  <c r="H133" i="3"/>
  <c r="R132" i="3"/>
  <c r="O132" i="3"/>
  <c r="N132" i="3"/>
  <c r="M132" i="3"/>
  <c r="T132" i="3" s="1"/>
  <c r="I132" i="3"/>
  <c r="H132" i="3"/>
  <c r="R131" i="3"/>
  <c r="O131" i="3"/>
  <c r="N131" i="3"/>
  <c r="M131" i="3" s="1"/>
  <c r="T131" i="3" s="1"/>
  <c r="I131" i="3"/>
  <c r="H131" i="3"/>
  <c r="R130" i="3"/>
  <c r="P130" i="3"/>
  <c r="S130" i="3" s="1"/>
  <c r="D130" i="3"/>
  <c r="S129" i="3"/>
  <c r="R129" i="3"/>
  <c r="Q129" i="3"/>
  <c r="U129" i="3" s="1"/>
  <c r="V129" i="3" s="1"/>
  <c r="P129" i="3"/>
  <c r="T128" i="3"/>
  <c r="R128" i="3"/>
  <c r="P128" i="3"/>
  <c r="Q128" i="3" s="1"/>
  <c r="O128" i="3"/>
  <c r="N128" i="3"/>
  <c r="M128" i="3" s="1"/>
  <c r="L128" i="3"/>
  <c r="I128" i="3"/>
  <c r="H128" i="3"/>
  <c r="R127" i="3"/>
  <c r="P127" i="3"/>
  <c r="S127" i="3" s="1"/>
  <c r="R126" i="3"/>
  <c r="P126" i="3"/>
  <c r="S126" i="3" s="1"/>
  <c r="R125" i="3"/>
  <c r="P125" i="3"/>
  <c r="S125" i="3" s="1"/>
  <c r="R124" i="3"/>
  <c r="O124" i="3"/>
  <c r="N124" i="3"/>
  <c r="M124" i="3"/>
  <c r="T124" i="3" s="1"/>
  <c r="I124" i="3"/>
  <c r="H124" i="3"/>
  <c r="S123" i="3"/>
  <c r="R123" i="3"/>
  <c r="Q123" i="3"/>
  <c r="U123" i="3" s="1"/>
  <c r="V123" i="3" s="1"/>
  <c r="P123" i="3"/>
  <c r="S122" i="3"/>
  <c r="R122" i="3"/>
  <c r="Q122" i="3"/>
  <c r="U122" i="3" s="1"/>
  <c r="V122" i="3" s="1"/>
  <c r="P122" i="3"/>
  <c r="R121" i="3"/>
  <c r="O121" i="3"/>
  <c r="N121" i="3"/>
  <c r="M121" i="3" s="1"/>
  <c r="T121" i="3" s="1"/>
  <c r="I121" i="3"/>
  <c r="H121" i="3"/>
  <c r="R120" i="3"/>
  <c r="P120" i="3"/>
  <c r="S120" i="3" s="1"/>
  <c r="R119" i="3"/>
  <c r="P119" i="3"/>
  <c r="S119" i="3" s="1"/>
  <c r="R118" i="3"/>
  <c r="P118" i="3"/>
  <c r="S118" i="3" s="1"/>
  <c r="T117" i="3"/>
  <c r="S117" i="3"/>
  <c r="R117" i="3"/>
  <c r="Q117" i="3"/>
  <c r="U117" i="3" s="1"/>
  <c r="P117" i="3"/>
  <c r="N117" i="3"/>
  <c r="L117" i="3"/>
  <c r="H117" i="3"/>
  <c r="R116" i="3"/>
  <c r="P116" i="3"/>
  <c r="S116" i="3" s="1"/>
  <c r="R115" i="3"/>
  <c r="P115" i="3"/>
  <c r="S115" i="3" s="1"/>
  <c r="R114" i="3"/>
  <c r="P114" i="3"/>
  <c r="S114" i="3" s="1"/>
  <c r="R113" i="3"/>
  <c r="P113" i="3"/>
  <c r="S113" i="3" s="1"/>
  <c r="O113" i="3"/>
  <c r="N113" i="3"/>
  <c r="M113" i="3" s="1"/>
  <c r="L113" i="3"/>
  <c r="I113" i="3"/>
  <c r="H113" i="3"/>
  <c r="R112" i="3"/>
  <c r="P112" i="3"/>
  <c r="S112" i="3" s="1"/>
  <c r="R111" i="3"/>
  <c r="P111" i="3"/>
  <c r="S111" i="3" s="1"/>
  <c r="R110" i="3"/>
  <c r="P110" i="3"/>
  <c r="S110" i="3" s="1"/>
  <c r="R109" i="3"/>
  <c r="O109" i="3"/>
  <c r="N109" i="3"/>
  <c r="M109" i="3"/>
  <c r="T109" i="3" s="1"/>
  <c r="I109" i="3"/>
  <c r="H109" i="3"/>
  <c r="S108" i="3"/>
  <c r="R108" i="3"/>
  <c r="Q108" i="3"/>
  <c r="U108" i="3" s="1"/>
  <c r="V108" i="3" s="1"/>
  <c r="P108" i="3"/>
  <c r="S107" i="3"/>
  <c r="R107" i="3"/>
  <c r="Q107" i="3"/>
  <c r="U107" i="3" s="1"/>
  <c r="V107" i="3" s="1"/>
  <c r="P107" i="3"/>
  <c r="S106" i="3"/>
  <c r="R106" i="3"/>
  <c r="Q106" i="3"/>
  <c r="U106" i="3" s="1"/>
  <c r="V106" i="3" s="1"/>
  <c r="P106" i="3"/>
  <c r="R105" i="3"/>
  <c r="O105" i="3"/>
  <c r="N105" i="3"/>
  <c r="M105" i="3" s="1"/>
  <c r="T105" i="3" s="1"/>
  <c r="I105" i="3"/>
  <c r="H105" i="3"/>
  <c r="R104" i="3"/>
  <c r="P104" i="3"/>
  <c r="S104" i="3" s="1"/>
  <c r="O104" i="3"/>
  <c r="N104" i="3"/>
  <c r="M104" i="3" s="1"/>
  <c r="L104" i="3"/>
  <c r="I104" i="3"/>
  <c r="H104" i="3"/>
  <c r="R103" i="3"/>
  <c r="P103" i="3"/>
  <c r="S103" i="3" s="1"/>
  <c r="R102" i="3"/>
  <c r="P102" i="3"/>
  <c r="S102" i="3" s="1"/>
  <c r="R101" i="3"/>
  <c r="P101" i="3"/>
  <c r="S101" i="3" s="1"/>
  <c r="R100" i="3"/>
  <c r="O100" i="3"/>
  <c r="N100" i="3"/>
  <c r="M100" i="3"/>
  <c r="T100" i="3" s="1"/>
  <c r="I100" i="3"/>
  <c r="H100" i="3"/>
  <c r="S99" i="3"/>
  <c r="R99" i="3"/>
  <c r="Q99" i="3"/>
  <c r="U99" i="3" s="1"/>
  <c r="V99" i="3" s="1"/>
  <c r="P99" i="3"/>
  <c r="S98" i="3"/>
  <c r="R98" i="3"/>
  <c r="Q98" i="3"/>
  <c r="U98" i="3" s="1"/>
  <c r="V98" i="3" s="1"/>
  <c r="P98" i="3"/>
  <c r="S97" i="3"/>
  <c r="R97" i="3"/>
  <c r="Q97" i="3"/>
  <c r="U97" i="3" s="1"/>
  <c r="V97" i="3" s="1"/>
  <c r="P97" i="3"/>
  <c r="S96" i="3"/>
  <c r="R96" i="3"/>
  <c r="Q96" i="3"/>
  <c r="U96" i="3" s="1"/>
  <c r="V96" i="3" s="1"/>
  <c r="P96" i="3"/>
  <c r="T95" i="3"/>
  <c r="R95" i="3"/>
  <c r="P95" i="3"/>
  <c r="Q95" i="3" s="1"/>
  <c r="O95" i="3"/>
  <c r="N95" i="3"/>
  <c r="M95" i="3" s="1"/>
  <c r="L95" i="3"/>
  <c r="I95" i="3"/>
  <c r="H95" i="3"/>
  <c r="R94" i="3"/>
  <c r="P94" i="3"/>
  <c r="S94" i="3" s="1"/>
  <c r="R93" i="3"/>
  <c r="P93" i="3"/>
  <c r="S93" i="3" s="1"/>
  <c r="R92" i="3"/>
  <c r="P92" i="3"/>
  <c r="S92" i="3" s="1"/>
  <c r="R91" i="3"/>
  <c r="P91" i="3"/>
  <c r="S91" i="3" s="1"/>
  <c r="R90" i="3"/>
  <c r="P90" i="3"/>
  <c r="S90" i="3" s="1"/>
  <c r="N90" i="3"/>
  <c r="M90" i="3" s="1"/>
  <c r="L90" i="3"/>
  <c r="H90" i="3"/>
  <c r="D90" i="3"/>
  <c r="O90" i="3" s="1"/>
  <c r="S89" i="3"/>
  <c r="R89" i="3"/>
  <c r="Q89" i="3"/>
  <c r="U89" i="3" s="1"/>
  <c r="V89" i="3" s="1"/>
  <c r="P89" i="3"/>
  <c r="S88" i="3"/>
  <c r="R88" i="3"/>
  <c r="Q88" i="3"/>
  <c r="U88" i="3" s="1"/>
  <c r="V88" i="3" s="1"/>
  <c r="P88" i="3"/>
  <c r="S87" i="3"/>
  <c r="R87" i="3"/>
  <c r="Q87" i="3"/>
  <c r="U87" i="3" s="1"/>
  <c r="V87" i="3" s="1"/>
  <c r="P87" i="3"/>
  <c r="R86" i="3"/>
  <c r="O86" i="3"/>
  <c r="N86" i="3"/>
  <c r="M86" i="3" s="1"/>
  <c r="T86" i="3" s="1"/>
  <c r="I86" i="3"/>
  <c r="H86" i="3"/>
  <c r="R85" i="3"/>
  <c r="P85" i="3"/>
  <c r="R84" i="3"/>
  <c r="P84" i="3"/>
  <c r="R83" i="3"/>
  <c r="P83" i="3"/>
  <c r="T82" i="3"/>
  <c r="S82" i="3"/>
  <c r="R82" i="3"/>
  <c r="Q82" i="3"/>
  <c r="U82" i="3" s="1"/>
  <c r="P82" i="3"/>
  <c r="O82" i="3"/>
  <c r="N82" i="3"/>
  <c r="M82" i="3"/>
  <c r="L82" i="3"/>
  <c r="I82" i="3"/>
  <c r="H82" i="3"/>
  <c r="S81" i="3"/>
  <c r="R81" i="3"/>
  <c r="Q81" i="3"/>
  <c r="U81" i="3" s="1"/>
  <c r="V81" i="3" s="1"/>
  <c r="P81" i="3"/>
  <c r="V80" i="3"/>
  <c r="S80" i="3"/>
  <c r="R80" i="3"/>
  <c r="Q80" i="3"/>
  <c r="U80" i="3" s="1"/>
  <c r="P80" i="3"/>
  <c r="S79" i="3"/>
  <c r="R79" i="3"/>
  <c r="Q79" i="3"/>
  <c r="U79" i="3" s="1"/>
  <c r="V79" i="3" s="1"/>
  <c r="P79" i="3"/>
  <c r="V78" i="3"/>
  <c r="S78" i="3"/>
  <c r="R78" i="3"/>
  <c r="Q78" i="3"/>
  <c r="U78" i="3" s="1"/>
  <c r="P78" i="3"/>
  <c r="S77" i="3"/>
  <c r="P77" i="3"/>
  <c r="L77" i="3"/>
  <c r="I77" i="3"/>
  <c r="D77" i="3"/>
  <c r="R76" i="3"/>
  <c r="P76" i="3"/>
  <c r="R75" i="3"/>
  <c r="P75" i="3"/>
  <c r="T74" i="3"/>
  <c r="S74" i="3"/>
  <c r="P74" i="3"/>
  <c r="N74" i="3"/>
  <c r="L74" i="3"/>
  <c r="D74" i="3"/>
  <c r="R73" i="3"/>
  <c r="P73" i="3"/>
  <c r="R72" i="3"/>
  <c r="P72" i="3"/>
  <c r="R71" i="3"/>
  <c r="P71" i="3"/>
  <c r="N71" i="3"/>
  <c r="M71" i="3" s="1"/>
  <c r="L71" i="3"/>
  <c r="H71" i="3"/>
  <c r="D71" i="3"/>
  <c r="O71" i="3" s="1"/>
  <c r="R70" i="3"/>
  <c r="O70" i="3"/>
  <c r="N70" i="3"/>
  <c r="M70" i="3"/>
  <c r="T70" i="3" s="1"/>
  <c r="I70" i="3"/>
  <c r="H70" i="3"/>
  <c r="R69" i="3"/>
  <c r="O69" i="3"/>
  <c r="N69" i="3"/>
  <c r="M69" i="3" s="1"/>
  <c r="T69" i="3" s="1"/>
  <c r="I69" i="3"/>
  <c r="H69" i="3"/>
  <c r="R68" i="3"/>
  <c r="P68" i="3"/>
  <c r="S68" i="3" s="1"/>
  <c r="R67" i="3"/>
  <c r="P67" i="3"/>
  <c r="S67" i="3" s="1"/>
  <c r="R66" i="3"/>
  <c r="P66" i="3"/>
  <c r="S66" i="3" s="1"/>
  <c r="R65" i="3"/>
  <c r="O65" i="3"/>
  <c r="N65" i="3"/>
  <c r="M65" i="3"/>
  <c r="T65" i="3" s="1"/>
  <c r="H65" i="3"/>
  <c r="R64" i="3"/>
  <c r="P64" i="3"/>
  <c r="S64" i="3" s="1"/>
  <c r="R63" i="3"/>
  <c r="P63" i="3"/>
  <c r="S63" i="3" s="1"/>
  <c r="R62" i="3"/>
  <c r="P62" i="3"/>
  <c r="S62" i="3" s="1"/>
  <c r="R61" i="3"/>
  <c r="P61" i="3"/>
  <c r="S61" i="3" s="1"/>
  <c r="O61" i="3"/>
  <c r="N61" i="3"/>
  <c r="M61" i="3" s="1"/>
  <c r="L61" i="3"/>
  <c r="I61" i="3"/>
  <c r="H61" i="3"/>
  <c r="E61" i="3"/>
  <c r="S60" i="3"/>
  <c r="R60" i="3"/>
  <c r="Q60" i="3"/>
  <c r="U60" i="3" s="1"/>
  <c r="V60" i="3" s="1"/>
  <c r="P60" i="3"/>
  <c r="S59" i="3"/>
  <c r="R59" i="3"/>
  <c r="Q59" i="3"/>
  <c r="U59" i="3" s="1"/>
  <c r="V59" i="3" s="1"/>
  <c r="P59" i="3"/>
  <c r="S58" i="3"/>
  <c r="R58" i="3"/>
  <c r="Q58" i="3"/>
  <c r="U58" i="3" s="1"/>
  <c r="V58" i="3" s="1"/>
  <c r="P58" i="3"/>
  <c r="S57" i="3"/>
  <c r="R57" i="3"/>
  <c r="Q57" i="3"/>
  <c r="U57" i="3" s="1"/>
  <c r="V57" i="3" s="1"/>
  <c r="P57" i="3"/>
  <c r="O57" i="3"/>
  <c r="N57" i="3"/>
  <c r="M57" i="3"/>
  <c r="L57" i="3"/>
  <c r="H57" i="3"/>
  <c r="R56" i="3"/>
  <c r="P56" i="3"/>
  <c r="S56" i="3" s="1"/>
  <c r="R55" i="3"/>
  <c r="P55" i="3"/>
  <c r="S55" i="3" s="1"/>
  <c r="R54" i="3"/>
  <c r="P54" i="3"/>
  <c r="S54" i="3" s="1"/>
  <c r="R53" i="3"/>
  <c r="P53" i="3"/>
  <c r="S53" i="3" s="1"/>
  <c r="O53" i="3"/>
  <c r="N53" i="3"/>
  <c r="M53" i="3" s="1"/>
  <c r="L53" i="3"/>
  <c r="I53" i="3"/>
  <c r="H53" i="3"/>
  <c r="R52" i="3"/>
  <c r="P52" i="3"/>
  <c r="S52" i="3" s="1"/>
  <c r="R51" i="3"/>
  <c r="P51" i="3"/>
  <c r="S51" i="3" s="1"/>
  <c r="R50" i="3"/>
  <c r="P50" i="3"/>
  <c r="S50" i="3" s="1"/>
  <c r="R49" i="3"/>
  <c r="O49" i="3"/>
  <c r="N49" i="3"/>
  <c r="M49" i="3"/>
  <c r="T49" i="3" s="1"/>
  <c r="I49" i="3"/>
  <c r="H49" i="3"/>
  <c r="S48" i="3"/>
  <c r="R48" i="3"/>
  <c r="Q48" i="3"/>
  <c r="U48" i="3" s="1"/>
  <c r="V48" i="3" s="1"/>
  <c r="P48" i="3"/>
  <c r="S47" i="3"/>
  <c r="R47" i="3"/>
  <c r="Q47" i="3"/>
  <c r="U47" i="3" s="1"/>
  <c r="V47" i="3" s="1"/>
  <c r="P47" i="3"/>
  <c r="S46" i="3"/>
  <c r="R46" i="3"/>
  <c r="Q46" i="3"/>
  <c r="U46" i="3" s="1"/>
  <c r="V46" i="3" s="1"/>
  <c r="P46" i="3"/>
  <c r="S45" i="3"/>
  <c r="R45" i="3"/>
  <c r="Q45" i="3"/>
  <c r="U45" i="3" s="1"/>
  <c r="V45" i="3" s="1"/>
  <c r="P45" i="3"/>
  <c r="O45" i="3"/>
  <c r="N45" i="3"/>
  <c r="M45" i="3"/>
  <c r="L45" i="3"/>
  <c r="I45" i="3"/>
  <c r="H45" i="3"/>
  <c r="S44" i="3"/>
  <c r="R44" i="3"/>
  <c r="Q44" i="3"/>
  <c r="U44" i="3" s="1"/>
  <c r="V44" i="3" s="1"/>
  <c r="P44" i="3"/>
  <c r="S43" i="3"/>
  <c r="R43" i="3"/>
  <c r="Q43" i="3"/>
  <c r="U43" i="3" s="1"/>
  <c r="V43" i="3" s="1"/>
  <c r="P43" i="3"/>
  <c r="S42" i="3"/>
  <c r="R42" i="3"/>
  <c r="Q42" i="3"/>
  <c r="U42" i="3" s="1"/>
  <c r="V42" i="3" s="1"/>
  <c r="P42" i="3"/>
  <c r="N42" i="3"/>
  <c r="L42" i="3"/>
  <c r="H42" i="3"/>
  <c r="R41" i="3"/>
  <c r="O41" i="3"/>
  <c r="N41" i="3"/>
  <c r="M41" i="3"/>
  <c r="T41" i="3" s="1"/>
  <c r="I41" i="3"/>
  <c r="H41" i="3"/>
  <c r="T40" i="3"/>
  <c r="S40" i="3" s="1"/>
  <c r="R40" i="3"/>
  <c r="P40" i="3"/>
  <c r="Q40" i="3" s="1"/>
  <c r="U40" i="3" s="1"/>
  <c r="O40" i="3"/>
  <c r="N40" i="3"/>
  <c r="M40" i="3" s="1"/>
  <c r="L40" i="3"/>
  <c r="I40" i="3"/>
  <c r="H40" i="3"/>
  <c r="R39" i="3"/>
  <c r="P39" i="3"/>
  <c r="S39" i="3" s="1"/>
  <c r="R38" i="3"/>
  <c r="P38" i="3"/>
  <c r="S38" i="3" s="1"/>
  <c r="R37" i="3"/>
  <c r="O37" i="3"/>
  <c r="N37" i="3"/>
  <c r="M37" i="3"/>
  <c r="T37" i="3" s="1"/>
  <c r="I37" i="3"/>
  <c r="H37" i="3"/>
  <c r="S36" i="3"/>
  <c r="R36" i="3"/>
  <c r="Q36" i="3"/>
  <c r="U36" i="3" s="1"/>
  <c r="V36" i="3" s="1"/>
  <c r="P36" i="3"/>
  <c r="S35" i="3"/>
  <c r="R35" i="3"/>
  <c r="Q35" i="3"/>
  <c r="U35" i="3" s="1"/>
  <c r="V35" i="3" s="1"/>
  <c r="P35" i="3"/>
  <c r="S34" i="3"/>
  <c r="R34" i="3"/>
  <c r="Q34" i="3"/>
  <c r="U34" i="3" s="1"/>
  <c r="V34" i="3" s="1"/>
  <c r="P34" i="3"/>
  <c r="R33" i="3"/>
  <c r="O33" i="3"/>
  <c r="N33" i="3"/>
  <c r="M33" i="3" s="1"/>
  <c r="T33" i="3" s="1"/>
  <c r="I33" i="3"/>
  <c r="H33" i="3"/>
  <c r="R32" i="3"/>
  <c r="P32" i="3"/>
  <c r="S32" i="3" s="1"/>
  <c r="R31" i="3"/>
  <c r="P31" i="3"/>
  <c r="S31" i="3" s="1"/>
  <c r="R30" i="3"/>
  <c r="P30" i="3"/>
  <c r="S30" i="3" s="1"/>
  <c r="O30" i="3"/>
  <c r="N30" i="3"/>
  <c r="L30" i="3"/>
  <c r="H30" i="3"/>
  <c r="R29" i="3"/>
  <c r="P29" i="3"/>
  <c r="S29" i="3" s="1"/>
  <c r="D29" i="3"/>
  <c r="S28" i="3"/>
  <c r="R28" i="3"/>
  <c r="Q28" i="3"/>
  <c r="U28" i="3" s="1"/>
  <c r="V28" i="3" s="1"/>
  <c r="P28" i="3"/>
  <c r="S27" i="3"/>
  <c r="R27" i="3"/>
  <c r="Q27" i="3"/>
  <c r="U27" i="3" s="1"/>
  <c r="V27" i="3" s="1"/>
  <c r="P27" i="3"/>
  <c r="O27" i="3"/>
  <c r="N27" i="3"/>
  <c r="M27" i="3"/>
  <c r="L27" i="3"/>
  <c r="I27" i="3"/>
  <c r="H27" i="3"/>
  <c r="S26" i="3"/>
  <c r="R26" i="3"/>
  <c r="Q26" i="3"/>
  <c r="U26" i="3" s="1"/>
  <c r="V26" i="3" s="1"/>
  <c r="P26" i="3"/>
  <c r="V25" i="3"/>
  <c r="S25" i="3"/>
  <c r="R25" i="3"/>
  <c r="Q25" i="3"/>
  <c r="U25" i="3" s="1"/>
  <c r="P25" i="3"/>
  <c r="S24" i="3"/>
  <c r="R24" i="3"/>
  <c r="Q24" i="3"/>
  <c r="U24" i="3" s="1"/>
  <c r="V24" i="3" s="1"/>
  <c r="P24" i="3"/>
  <c r="R23" i="3"/>
  <c r="O23" i="3"/>
  <c r="N23" i="3"/>
  <c r="M23" i="3"/>
  <c r="I23" i="3"/>
  <c r="H23" i="3"/>
  <c r="E23" i="3"/>
  <c r="R22" i="3"/>
  <c r="P22" i="3"/>
  <c r="R21" i="3"/>
  <c r="P21" i="3"/>
  <c r="D21" i="3"/>
  <c r="S20" i="3"/>
  <c r="R20" i="3"/>
  <c r="Q20" i="3"/>
  <c r="U20" i="3" s="1"/>
  <c r="V20" i="3" s="1"/>
  <c r="P20" i="3"/>
  <c r="R19" i="3"/>
  <c r="O19" i="3"/>
  <c r="N19" i="3"/>
  <c r="M19" i="3"/>
  <c r="I19" i="3"/>
  <c r="H19" i="3"/>
  <c r="E19" i="3"/>
  <c r="R18" i="3"/>
  <c r="P18" i="3"/>
  <c r="R17" i="3"/>
  <c r="P17" i="3"/>
  <c r="P16" i="3"/>
  <c r="N16" i="3"/>
  <c r="L16" i="3"/>
  <c r="F16" i="3"/>
  <c r="F226" i="3" s="1"/>
  <c r="D16" i="3"/>
  <c r="R15" i="3"/>
  <c r="P15" i="3"/>
  <c r="R14" i="3"/>
  <c r="P14" i="3"/>
  <c r="R13" i="3"/>
  <c r="P13" i="3"/>
  <c r="R12" i="3"/>
  <c r="P12" i="3"/>
  <c r="O12" i="3"/>
  <c r="N12" i="3"/>
  <c r="M12" i="3" s="1"/>
  <c r="L12" i="3"/>
  <c r="I12" i="3"/>
  <c r="H12" i="3"/>
  <c r="R11" i="3"/>
  <c r="P11" i="3"/>
  <c r="S11" i="3" s="1"/>
  <c r="R10" i="3"/>
  <c r="P10" i="3"/>
  <c r="S10" i="3" s="1"/>
  <c r="R9" i="3"/>
  <c r="P9" i="3"/>
  <c r="S9" i="3" s="1"/>
  <c r="O9" i="3"/>
  <c r="N9" i="3"/>
  <c r="M9" i="3" s="1"/>
  <c r="L9" i="3"/>
  <c r="I9" i="3"/>
  <c r="H9" i="3"/>
  <c r="R8" i="3"/>
  <c r="P8" i="3"/>
  <c r="S8" i="3" s="1"/>
  <c r="R7" i="3"/>
  <c r="P7" i="3"/>
  <c r="S7" i="3" s="1"/>
  <c r="R6" i="3"/>
  <c r="P6" i="3"/>
  <c r="S6" i="3" s="1"/>
  <c r="N6" i="3"/>
  <c r="L6" i="3"/>
  <c r="H6" i="3"/>
  <c r="D6" i="3"/>
  <c r="D226" i="3" s="1"/>
  <c r="S13" i="3" l="1"/>
  <c r="Q13" i="3"/>
  <c r="U13" i="3" s="1"/>
  <c r="V13" i="3" s="1"/>
  <c r="S15" i="3"/>
  <c r="Q15" i="3"/>
  <c r="U15" i="3" s="1"/>
  <c r="V15" i="3" s="1"/>
  <c r="I6" i="3"/>
  <c r="O6" i="3"/>
  <c r="M6" i="3" s="1"/>
  <c r="Q6" i="3"/>
  <c r="Q7" i="3"/>
  <c r="U7" i="3" s="1"/>
  <c r="V7" i="3" s="1"/>
  <c r="Q8" i="3"/>
  <c r="U8" i="3" s="1"/>
  <c r="V8" i="3" s="1"/>
  <c r="Q9" i="3"/>
  <c r="U9" i="3" s="1"/>
  <c r="V9" i="3" s="1"/>
  <c r="Q10" i="3"/>
  <c r="U10" i="3" s="1"/>
  <c r="V10" i="3" s="1"/>
  <c r="Q11" i="3"/>
  <c r="U11" i="3" s="1"/>
  <c r="V11" i="3" s="1"/>
  <c r="S12" i="3"/>
  <c r="Q12" i="3"/>
  <c r="U12" i="3" s="1"/>
  <c r="V12" i="3" s="1"/>
  <c r="S14" i="3"/>
  <c r="Q14" i="3"/>
  <c r="U14" i="3" s="1"/>
  <c r="V14" i="3" s="1"/>
  <c r="O16" i="3"/>
  <c r="I16" i="3"/>
  <c r="H16" i="3"/>
  <c r="M16" i="3"/>
  <c r="R16" i="3"/>
  <c r="S17" i="3"/>
  <c r="Q17" i="3"/>
  <c r="E226" i="3"/>
  <c r="L226" i="3" s="1"/>
  <c r="P19" i="3"/>
  <c r="L19" i="3"/>
  <c r="S21" i="3"/>
  <c r="Q21" i="3"/>
  <c r="U21" i="3" s="1"/>
  <c r="V21" i="3" s="1"/>
  <c r="P23" i="3"/>
  <c r="L23" i="3"/>
  <c r="P33" i="3"/>
  <c r="Q33" i="3" s="1"/>
  <c r="L33" i="3"/>
  <c r="P49" i="3"/>
  <c r="Q49" i="3" s="1"/>
  <c r="L49" i="3"/>
  <c r="S49" i="3"/>
  <c r="P70" i="3"/>
  <c r="Q70" i="3" s="1"/>
  <c r="L70" i="3"/>
  <c r="S70" i="3"/>
  <c r="R226" i="3"/>
  <c r="S16" i="3"/>
  <c r="Q16" i="3"/>
  <c r="U16" i="3" s="1"/>
  <c r="V16" i="3" s="1"/>
  <c r="S18" i="3"/>
  <c r="Q18" i="3"/>
  <c r="U18" i="3" s="1"/>
  <c r="V18" i="3" s="1"/>
  <c r="S22" i="3"/>
  <c r="Q22" i="3"/>
  <c r="U22" i="3" s="1"/>
  <c r="V22" i="3" s="1"/>
  <c r="P37" i="3"/>
  <c r="Q37" i="3" s="1"/>
  <c r="L37" i="3"/>
  <c r="S37" i="3"/>
  <c r="P41" i="3"/>
  <c r="Q41" i="3" s="1"/>
  <c r="L41" i="3"/>
  <c r="S41" i="3"/>
  <c r="P65" i="3"/>
  <c r="Q65" i="3" s="1"/>
  <c r="L65" i="3"/>
  <c r="S65" i="3"/>
  <c r="P69" i="3"/>
  <c r="Q69" i="3" s="1"/>
  <c r="L69" i="3"/>
  <c r="V40" i="3"/>
  <c r="S72" i="3"/>
  <c r="Q72" i="3"/>
  <c r="R74" i="3"/>
  <c r="Q74" i="3" s="1"/>
  <c r="U74" i="3" s="1"/>
  <c r="H74" i="3"/>
  <c r="S76" i="3"/>
  <c r="Q76" i="3"/>
  <c r="V82" i="3"/>
  <c r="S83" i="3"/>
  <c r="Q83" i="3"/>
  <c r="U83" i="3" s="1"/>
  <c r="V83" i="3" s="1"/>
  <c r="S85" i="3"/>
  <c r="Q85" i="3"/>
  <c r="U85" i="3" s="1"/>
  <c r="V85" i="3" s="1"/>
  <c r="P86" i="3"/>
  <c r="Q86" i="3" s="1"/>
  <c r="P105" i="3"/>
  <c r="Q105" i="3" s="1"/>
  <c r="L105" i="3"/>
  <c r="S105" i="3"/>
  <c r="P121" i="3"/>
  <c r="Q121" i="3" s="1"/>
  <c r="L121" i="3"/>
  <c r="S121" i="3"/>
  <c r="P131" i="3"/>
  <c r="Q131" i="3" s="1"/>
  <c r="L131" i="3"/>
  <c r="S131" i="3"/>
  <c r="Q29" i="3"/>
  <c r="U29" i="3" s="1"/>
  <c r="V29" i="3" s="1"/>
  <c r="Q30" i="3"/>
  <c r="U30" i="3" s="1"/>
  <c r="V30" i="3" s="1"/>
  <c r="Q31" i="3"/>
  <c r="U31" i="3" s="1"/>
  <c r="V31" i="3" s="1"/>
  <c r="Q32" i="3"/>
  <c r="U32" i="3" s="1"/>
  <c r="V32" i="3" s="1"/>
  <c r="Q38" i="3"/>
  <c r="U38" i="3" s="1"/>
  <c r="V38" i="3" s="1"/>
  <c r="Q39" i="3"/>
  <c r="U39" i="3" s="1"/>
  <c r="V39" i="3" s="1"/>
  <c r="Q50" i="3"/>
  <c r="U50" i="3" s="1"/>
  <c r="V50" i="3" s="1"/>
  <c r="Q51" i="3"/>
  <c r="U51" i="3" s="1"/>
  <c r="V51" i="3" s="1"/>
  <c r="Q52" i="3"/>
  <c r="U52" i="3" s="1"/>
  <c r="V52" i="3" s="1"/>
  <c r="Q53" i="3"/>
  <c r="U53" i="3" s="1"/>
  <c r="V53" i="3" s="1"/>
  <c r="Q54" i="3"/>
  <c r="U54" i="3" s="1"/>
  <c r="V54" i="3" s="1"/>
  <c r="Q55" i="3"/>
  <c r="U55" i="3" s="1"/>
  <c r="V55" i="3" s="1"/>
  <c r="Q56" i="3"/>
  <c r="U56" i="3" s="1"/>
  <c r="V56" i="3" s="1"/>
  <c r="Q61" i="3"/>
  <c r="U61" i="3" s="1"/>
  <c r="V61" i="3" s="1"/>
  <c r="Q62" i="3"/>
  <c r="U62" i="3" s="1"/>
  <c r="V62" i="3" s="1"/>
  <c r="Q63" i="3"/>
  <c r="U63" i="3" s="1"/>
  <c r="V63" i="3" s="1"/>
  <c r="Q64" i="3"/>
  <c r="U64" i="3" s="1"/>
  <c r="V64" i="3" s="1"/>
  <c r="Q66" i="3"/>
  <c r="U66" i="3" s="1"/>
  <c r="V66" i="3" s="1"/>
  <c r="Q67" i="3"/>
  <c r="U67" i="3" s="1"/>
  <c r="V67" i="3" s="1"/>
  <c r="Q68" i="3"/>
  <c r="U68" i="3" s="1"/>
  <c r="V68" i="3" s="1"/>
  <c r="S71" i="3"/>
  <c r="Q71" i="3"/>
  <c r="S73" i="3"/>
  <c r="Q73" i="3"/>
  <c r="I74" i="3"/>
  <c r="O74" i="3"/>
  <c r="M74" i="3" s="1"/>
  <c r="V74" i="3"/>
  <c r="S75" i="3"/>
  <c r="Q75" i="3"/>
  <c r="U75" i="3" s="1"/>
  <c r="V75" i="3" s="1"/>
  <c r="R77" i="3"/>
  <c r="Q77" i="3" s="1"/>
  <c r="U77" i="3" s="1"/>
  <c r="V77" i="3" s="1"/>
  <c r="N77" i="3"/>
  <c r="H77" i="3"/>
  <c r="O77" i="3"/>
  <c r="S84" i="3"/>
  <c r="Q84" i="3"/>
  <c r="U84" i="3" s="1"/>
  <c r="V84" i="3" s="1"/>
  <c r="L86" i="3"/>
  <c r="P100" i="3"/>
  <c r="Q100" i="3" s="1"/>
  <c r="L100" i="3"/>
  <c r="P109" i="3"/>
  <c r="Q109" i="3" s="1"/>
  <c r="L109" i="3"/>
  <c r="V117" i="3"/>
  <c r="P124" i="3"/>
  <c r="Q124" i="3" s="1"/>
  <c r="L124" i="3"/>
  <c r="P132" i="3"/>
  <c r="Q132" i="3" s="1"/>
  <c r="L132" i="3"/>
  <c r="I71" i="3"/>
  <c r="I90" i="3"/>
  <c r="Q90" i="3"/>
  <c r="U90" i="3" s="1"/>
  <c r="V90" i="3" s="1"/>
  <c r="Q91" i="3"/>
  <c r="U91" i="3" s="1"/>
  <c r="V91" i="3" s="1"/>
  <c r="Q92" i="3"/>
  <c r="U92" i="3" s="1"/>
  <c r="V92" i="3" s="1"/>
  <c r="Q93" i="3"/>
  <c r="U93" i="3" s="1"/>
  <c r="V93" i="3" s="1"/>
  <c r="Q94" i="3"/>
  <c r="U94" i="3" s="1"/>
  <c r="V94" i="3" s="1"/>
  <c r="S95" i="3"/>
  <c r="U95" i="3" s="1"/>
  <c r="V95" i="3" s="1"/>
  <c r="Q101" i="3"/>
  <c r="U101" i="3" s="1"/>
  <c r="V101" i="3" s="1"/>
  <c r="Q102" i="3"/>
  <c r="U102" i="3" s="1"/>
  <c r="V102" i="3" s="1"/>
  <c r="Q103" i="3"/>
  <c r="U103" i="3" s="1"/>
  <c r="V103" i="3" s="1"/>
  <c r="Q104" i="3"/>
  <c r="U104" i="3" s="1"/>
  <c r="V104" i="3" s="1"/>
  <c r="Q110" i="3"/>
  <c r="U110" i="3" s="1"/>
  <c r="V110" i="3" s="1"/>
  <c r="Q111" i="3"/>
  <c r="U111" i="3" s="1"/>
  <c r="V111" i="3" s="1"/>
  <c r="Q112" i="3"/>
  <c r="U112" i="3" s="1"/>
  <c r="V112" i="3" s="1"/>
  <c r="Q113" i="3"/>
  <c r="U113" i="3" s="1"/>
  <c r="V113" i="3" s="1"/>
  <c r="Q114" i="3"/>
  <c r="U114" i="3" s="1"/>
  <c r="V114" i="3" s="1"/>
  <c r="Q115" i="3"/>
  <c r="U115" i="3" s="1"/>
  <c r="V115" i="3" s="1"/>
  <c r="Q116" i="3"/>
  <c r="U116" i="3" s="1"/>
  <c r="V116" i="3" s="1"/>
  <c r="Q118" i="3"/>
  <c r="U118" i="3" s="1"/>
  <c r="V118" i="3" s="1"/>
  <c r="Q119" i="3"/>
  <c r="U119" i="3" s="1"/>
  <c r="V119" i="3" s="1"/>
  <c r="Q120" i="3"/>
  <c r="U120" i="3" s="1"/>
  <c r="V120" i="3" s="1"/>
  <c r="Q125" i="3"/>
  <c r="U125" i="3" s="1"/>
  <c r="V125" i="3" s="1"/>
  <c r="Q126" i="3"/>
  <c r="U126" i="3" s="1"/>
  <c r="V126" i="3" s="1"/>
  <c r="Q127" i="3"/>
  <c r="U127" i="3" s="1"/>
  <c r="V127" i="3" s="1"/>
  <c r="S128" i="3"/>
  <c r="U128" i="3" s="1"/>
  <c r="V128" i="3" s="1"/>
  <c r="Q130" i="3"/>
  <c r="U130" i="3" s="1"/>
  <c r="V130" i="3" s="1"/>
  <c r="S133" i="3"/>
  <c r="U133" i="3" s="1"/>
  <c r="V133" i="3" s="1"/>
  <c r="Q135" i="3"/>
  <c r="U135" i="3" s="1"/>
  <c r="V135" i="3" s="1"/>
  <c r="H136" i="3"/>
  <c r="S143" i="3"/>
  <c r="Q143" i="3"/>
  <c r="S145" i="3"/>
  <c r="Q145" i="3"/>
  <c r="S151" i="3"/>
  <c r="Q151" i="3"/>
  <c r="S153" i="3"/>
  <c r="Q153" i="3"/>
  <c r="P154" i="3"/>
  <c r="Q154" i="3" s="1"/>
  <c r="L154" i="3"/>
  <c r="P167" i="3"/>
  <c r="Q167" i="3" s="1"/>
  <c r="L167" i="3"/>
  <c r="S167" i="3"/>
  <c r="O136" i="3"/>
  <c r="M136" i="3" s="1"/>
  <c r="T136" i="3" s="1"/>
  <c r="I136" i="3"/>
  <c r="P141" i="3"/>
  <c r="Q141" i="3" s="1"/>
  <c r="L141" i="3"/>
  <c r="S142" i="3"/>
  <c r="Q142" i="3"/>
  <c r="S144" i="3"/>
  <c r="Q144" i="3"/>
  <c r="S146" i="3"/>
  <c r="Q146" i="3"/>
  <c r="U147" i="3"/>
  <c r="V147" i="3" s="1"/>
  <c r="S147" i="3"/>
  <c r="L147" i="3"/>
  <c r="P150" i="3"/>
  <c r="L150" i="3"/>
  <c r="S152" i="3"/>
  <c r="Q152" i="3"/>
  <c r="P159" i="3"/>
  <c r="Q159" i="3" s="1"/>
  <c r="M163" i="3"/>
  <c r="T163" i="3" s="1"/>
  <c r="P177" i="3"/>
  <c r="Q177" i="3" s="1"/>
  <c r="L177" i="3"/>
  <c r="S199" i="3"/>
  <c r="L199" i="3"/>
  <c r="P199" i="3"/>
  <c r="Q199" i="3" s="1"/>
  <c r="Q155" i="3"/>
  <c r="U155" i="3" s="1"/>
  <c r="V155" i="3" s="1"/>
  <c r="Q156" i="3"/>
  <c r="U156" i="3" s="1"/>
  <c r="V156" i="3" s="1"/>
  <c r="Q157" i="3"/>
  <c r="U157" i="3" s="1"/>
  <c r="V157" i="3" s="1"/>
  <c r="Q158" i="3"/>
  <c r="U158" i="3" s="1"/>
  <c r="V158" i="3" s="1"/>
  <c r="L159" i="3"/>
  <c r="N159" i="3"/>
  <c r="M159" i="3" s="1"/>
  <c r="Q160" i="3"/>
  <c r="U160" i="3" s="1"/>
  <c r="V160" i="3" s="1"/>
  <c r="I163" i="3"/>
  <c r="S166" i="3"/>
  <c r="U166" i="3" s="1"/>
  <c r="V166" i="3" s="1"/>
  <c r="Q178" i="3"/>
  <c r="U178" i="3" s="1"/>
  <c r="V178" i="3" s="1"/>
  <c r="Q179" i="3"/>
  <c r="U179" i="3" s="1"/>
  <c r="V179" i="3" s="1"/>
  <c r="Q180" i="3"/>
  <c r="U180" i="3" s="1"/>
  <c r="V180" i="3" s="1"/>
  <c r="Q181" i="3"/>
  <c r="U181" i="3" s="1"/>
  <c r="V181" i="3" s="1"/>
  <c r="Q182" i="3"/>
  <c r="U182" i="3" s="1"/>
  <c r="V182" i="3" s="1"/>
  <c r="Q183" i="3"/>
  <c r="U183" i="3" s="1"/>
  <c r="V183" i="3" s="1"/>
  <c r="Q184" i="3"/>
  <c r="U184" i="3" s="1"/>
  <c r="V184" i="3" s="1"/>
  <c r="Q185" i="3"/>
  <c r="U185" i="3" s="1"/>
  <c r="V185" i="3" s="1"/>
  <c r="Q186" i="3"/>
  <c r="U186" i="3" s="1"/>
  <c r="V186" i="3" s="1"/>
  <c r="Q187" i="3"/>
  <c r="U187" i="3" s="1"/>
  <c r="V187" i="3" s="1"/>
  <c r="Q188" i="3"/>
  <c r="U188" i="3" s="1"/>
  <c r="V188" i="3" s="1"/>
  <c r="Q189" i="3"/>
  <c r="U189" i="3" s="1"/>
  <c r="V189" i="3" s="1"/>
  <c r="Q190" i="3"/>
  <c r="U190" i="3" s="1"/>
  <c r="V190" i="3" s="1"/>
  <c r="Q191" i="3"/>
  <c r="U191" i="3" s="1"/>
  <c r="V191" i="3" s="1"/>
  <c r="I192" i="3"/>
  <c r="O192" i="3"/>
  <c r="M192" i="3" s="1"/>
  <c r="Q192" i="3"/>
  <c r="U192" i="3" s="1"/>
  <c r="V192" i="3" s="1"/>
  <c r="Q193" i="3"/>
  <c r="U193" i="3" s="1"/>
  <c r="V193" i="3" s="1"/>
  <c r="S196" i="3"/>
  <c r="Q196" i="3"/>
  <c r="U196" i="3" s="1"/>
  <c r="V196" i="3" s="1"/>
  <c r="S198" i="3"/>
  <c r="Q198" i="3"/>
  <c r="U198" i="3" s="1"/>
  <c r="V198" i="3" s="1"/>
  <c r="M215" i="3"/>
  <c r="V219" i="3"/>
  <c r="P221" i="3"/>
  <c r="Q221" i="3" s="1"/>
  <c r="L221" i="3"/>
  <c r="S221" i="3"/>
  <c r="H192" i="3"/>
  <c r="S194" i="3"/>
  <c r="Q194" i="3"/>
  <c r="S195" i="3"/>
  <c r="Q195" i="3"/>
  <c r="S197" i="3"/>
  <c r="Q197" i="3"/>
  <c r="P207" i="3"/>
  <c r="Q207" i="3" s="1"/>
  <c r="L207" i="3"/>
  <c r="U215" i="3"/>
  <c r="V215" i="3" s="1"/>
  <c r="Q208" i="3"/>
  <c r="U208" i="3" s="1"/>
  <c r="V208" i="3" s="1"/>
  <c r="Q209" i="3"/>
  <c r="U209" i="3" s="1"/>
  <c r="V209" i="3" s="1"/>
  <c r="Q210" i="3"/>
  <c r="U210" i="3" s="1"/>
  <c r="V210" i="3" s="1"/>
  <c r="Q211" i="3"/>
  <c r="U211" i="3" s="1"/>
  <c r="V211" i="3" s="1"/>
  <c r="Q212" i="3"/>
  <c r="U212" i="3" s="1"/>
  <c r="V212" i="3" s="1"/>
  <c r="Q213" i="3"/>
  <c r="U213" i="3" s="1"/>
  <c r="V213" i="3" s="1"/>
  <c r="I215" i="3"/>
  <c r="S215" i="3"/>
  <c r="Q220" i="3"/>
  <c r="U220" i="3" s="1"/>
  <c r="V220" i="3" s="1"/>
  <c r="Q224" i="3"/>
  <c r="U224" i="3" s="1"/>
  <c r="V224" i="3" s="1"/>
  <c r="Q225" i="3"/>
  <c r="U225" i="3" s="1"/>
  <c r="V225" i="3" s="1"/>
  <c r="S136" i="3" l="1"/>
  <c r="P136" i="3"/>
  <c r="Q136" i="3" s="1"/>
  <c r="L136" i="3"/>
  <c r="U207" i="3"/>
  <c r="V207" i="3" s="1"/>
  <c r="S207" i="3"/>
  <c r="U197" i="3"/>
  <c r="V197" i="3" s="1"/>
  <c r="U195" i="3"/>
  <c r="V195" i="3" s="1"/>
  <c r="U194" i="3"/>
  <c r="V194" i="3" s="1"/>
  <c r="U199" i="3"/>
  <c r="V199" i="3" s="1"/>
  <c r="P163" i="3"/>
  <c r="Q163" i="3" s="1"/>
  <c r="L163" i="3"/>
  <c r="S163" i="3"/>
  <c r="U152" i="3"/>
  <c r="V152" i="3" s="1"/>
  <c r="U146" i="3"/>
  <c r="V146" i="3" s="1"/>
  <c r="U144" i="3"/>
  <c r="V144" i="3" s="1"/>
  <c r="U142" i="3"/>
  <c r="V142" i="3" s="1"/>
  <c r="U167" i="3"/>
  <c r="V167" i="3" s="1"/>
  <c r="U153" i="3"/>
  <c r="V153" i="3" s="1"/>
  <c r="U151" i="3"/>
  <c r="V151" i="3" s="1"/>
  <c r="U145" i="3"/>
  <c r="V145" i="3" s="1"/>
  <c r="U143" i="3"/>
  <c r="V143" i="3" s="1"/>
  <c r="S132" i="3"/>
  <c r="U132" i="3" s="1"/>
  <c r="V132" i="3" s="1"/>
  <c r="S124" i="3"/>
  <c r="U124" i="3" s="1"/>
  <c r="V124" i="3" s="1"/>
  <c r="U73" i="3"/>
  <c r="V73" i="3" s="1"/>
  <c r="U71" i="3"/>
  <c r="V71" i="3" s="1"/>
  <c r="U131" i="3"/>
  <c r="V131" i="3" s="1"/>
  <c r="U121" i="3"/>
  <c r="V121" i="3" s="1"/>
  <c r="U105" i="3"/>
  <c r="V105" i="3" s="1"/>
  <c r="S86" i="3"/>
  <c r="U76" i="3"/>
  <c r="V76" i="3" s="1"/>
  <c r="U72" i="3"/>
  <c r="V72" i="3" s="1"/>
  <c r="S69" i="3"/>
  <c r="U69" i="3" s="1"/>
  <c r="V69" i="3" s="1"/>
  <c r="P226" i="3"/>
  <c r="U70" i="3"/>
  <c r="V70" i="3" s="1"/>
  <c r="S33" i="3"/>
  <c r="U33" i="3" s="1"/>
  <c r="V33" i="3" s="1"/>
  <c r="S23" i="3"/>
  <c r="Q23" i="3"/>
  <c r="U23" i="3" s="1"/>
  <c r="V23" i="3" s="1"/>
  <c r="S19" i="3"/>
  <c r="Q19" i="3"/>
  <c r="U19" i="3" s="1"/>
  <c r="V19" i="3" s="1"/>
  <c r="U17" i="3"/>
  <c r="V17" i="3" s="1"/>
  <c r="U6" i="3"/>
  <c r="V6" i="3" s="1"/>
  <c r="U221" i="3"/>
  <c r="V221" i="3" s="1"/>
  <c r="S177" i="3"/>
  <c r="U177" i="3" s="1"/>
  <c r="V177" i="3" s="1"/>
  <c r="S159" i="3"/>
  <c r="U159" i="3" s="1"/>
  <c r="V159" i="3" s="1"/>
  <c r="S150" i="3"/>
  <c r="Q150" i="3"/>
  <c r="U150" i="3" s="1"/>
  <c r="V150" i="3" s="1"/>
  <c r="U154" i="3"/>
  <c r="V154" i="3" s="1"/>
  <c r="S154" i="3"/>
  <c r="U109" i="3"/>
  <c r="V109" i="3" s="1"/>
  <c r="S109" i="3"/>
  <c r="U100" i="3"/>
  <c r="V100" i="3" s="1"/>
  <c r="S100" i="3"/>
  <c r="M77" i="3"/>
  <c r="S141" i="3"/>
  <c r="U141" i="3" s="1"/>
  <c r="V141" i="3" s="1"/>
  <c r="U86" i="3"/>
  <c r="V86" i="3" s="1"/>
  <c r="U65" i="3"/>
  <c r="V65" i="3" s="1"/>
  <c r="U41" i="3"/>
  <c r="V41" i="3" s="1"/>
  <c r="U37" i="3"/>
  <c r="V37" i="3" s="1"/>
  <c r="U49" i="3"/>
  <c r="V49" i="3" s="1"/>
  <c r="U163" i="3" l="1"/>
  <c r="V163" i="3" s="1"/>
  <c r="U136" i="3"/>
  <c r="V136" i="3" s="1"/>
  <c r="Q226" i="3"/>
</calcChain>
</file>

<file path=xl/sharedStrings.xml><?xml version="1.0" encoding="utf-8"?>
<sst xmlns="http://schemas.openxmlformats.org/spreadsheetml/2006/main" count="173" uniqueCount="112">
  <si>
    <t>№ п\п</t>
  </si>
  <si>
    <t>Наименование района</t>
  </si>
  <si>
    <t>Наименование поселения</t>
  </si>
  <si>
    <t>Объем средств, предусмотренный муниципальной программой, тыс.руб.</t>
  </si>
  <si>
    <t>Предельная стоимость 1 га проведения хим.обработки</t>
  </si>
  <si>
    <t>Предельная стоимость 1 га на оценку эфф-сти</t>
  </si>
  <si>
    <t>Минимальная доля софинансирования, %</t>
  </si>
  <si>
    <t>Всего</t>
  </si>
  <si>
    <t>на хим. Обработку</t>
  </si>
  <si>
    <t>на оценку эффективности</t>
  </si>
  <si>
    <t>всего</t>
  </si>
  <si>
    <t>на  обработку</t>
  </si>
  <si>
    <t>на оценку эф-сти</t>
  </si>
  <si>
    <t>МО "Бокситогорский район"</t>
  </si>
  <si>
    <t>Борское СП</t>
  </si>
  <si>
    <t>Большедворское СП</t>
  </si>
  <si>
    <t>Климовское СП</t>
  </si>
  <si>
    <t>МО "Волосовский район"</t>
  </si>
  <si>
    <t>Бегуницкое СП</t>
  </si>
  <si>
    <t>Калитинское  СП</t>
  </si>
  <si>
    <t>Кикеринское СП</t>
  </si>
  <si>
    <t>МО "Волховский район"</t>
  </si>
  <si>
    <t>Бережковское СП</t>
  </si>
  <si>
    <t>Кисельнинское СП</t>
  </si>
  <si>
    <t>Пашское СП</t>
  </si>
  <si>
    <t>Хваловское СП</t>
  </si>
  <si>
    <t>МО "Всеволожский район"</t>
  </si>
  <si>
    <t>Колтушское СП</t>
  </si>
  <si>
    <t>Токсовское ГП</t>
  </si>
  <si>
    <t xml:space="preserve"> МО "Выборгский район"</t>
  </si>
  <si>
    <t>Рощинское ГП</t>
  </si>
  <si>
    <t>МО "Гатчинский район"</t>
  </si>
  <si>
    <t>Вырицкое ГП</t>
  </si>
  <si>
    <t>Новосветское СП</t>
  </si>
  <si>
    <t>Сусанинское СП</t>
  </si>
  <si>
    <t>Войсковицкое СП</t>
  </si>
  <si>
    <t>Сиверское ГП</t>
  </si>
  <si>
    <t>МО "Кингисепский район"</t>
  </si>
  <si>
    <t>Опольевское СП</t>
  </si>
  <si>
    <t>Фалилеевское СП</t>
  </si>
  <si>
    <t>Большелуцкое СП</t>
  </si>
  <si>
    <t>МО "Киришский район"</t>
  </si>
  <si>
    <t>Пчевское СП</t>
  </si>
  <si>
    <t>Кусинское СП</t>
  </si>
  <si>
    <t>Глажевское СП</t>
  </si>
  <si>
    <t>МО "Кировский район"</t>
  </si>
  <si>
    <t>Мгинское ГП</t>
  </si>
  <si>
    <t>МО "Кировск" (Кировское ГП)</t>
  </si>
  <si>
    <t>МО "Лодейнопольский район"</t>
  </si>
  <si>
    <t>Янегское СП</t>
  </si>
  <si>
    <t>Алеховщинское СП</t>
  </si>
  <si>
    <t>Доможировское СП</t>
  </si>
  <si>
    <t>МО "Ломоносовский район"</t>
  </si>
  <si>
    <t>Ропшинское СП</t>
  </si>
  <si>
    <t>МО "Лужский район"</t>
  </si>
  <si>
    <t>Волошовское СП</t>
  </si>
  <si>
    <t>Заклинское СП</t>
  </si>
  <si>
    <t>Оредежское СП</t>
  </si>
  <si>
    <t>Скребловское СП</t>
  </si>
  <si>
    <t>Ям-Тесовское СП</t>
  </si>
  <si>
    <t>Толмачевское ГП</t>
  </si>
  <si>
    <t>Володарское СП</t>
  </si>
  <si>
    <t>Дзержинское СП</t>
  </si>
  <si>
    <t>Осьминское СП</t>
  </si>
  <si>
    <t>Серебрянское СП</t>
  </si>
  <si>
    <t>Тесовское СП</t>
  </si>
  <si>
    <t>МО "Приозерский район"</t>
  </si>
  <si>
    <t>Сосновское СП</t>
  </si>
  <si>
    <t>Плодовское СП</t>
  </si>
  <si>
    <t>Раздольевское СП</t>
  </si>
  <si>
    <t>Ларионовское СП</t>
  </si>
  <si>
    <t>МО "Тихвинский район"</t>
  </si>
  <si>
    <t>Шугозерское СП</t>
  </si>
  <si>
    <t>Цвылевское СП</t>
  </si>
  <si>
    <t>МО "Тосненский район"</t>
  </si>
  <si>
    <t>Федоровское ГП</t>
  </si>
  <si>
    <t>Итого</t>
  </si>
  <si>
    <t xml:space="preserve">Самойловское СП </t>
  </si>
  <si>
    <t>Большеврудское СП</t>
  </si>
  <si>
    <t>Изварское СП</t>
  </si>
  <si>
    <t>Сельцовское СП</t>
  </si>
  <si>
    <t>Елизаветинское СП</t>
  </si>
  <si>
    <t>Кобринское СП</t>
  </si>
  <si>
    <t>Пчевжинское СП</t>
  </si>
  <si>
    <t>Гостилицкое СП</t>
  </si>
  <si>
    <t>Русско-Высоцкое СП</t>
  </si>
  <si>
    <t>Кипенское СП</t>
  </si>
  <si>
    <t>Минимальная доля софинансирования, % (ДС)</t>
  </si>
  <si>
    <t>Плановый общий объем расходов на исполнение софинансируемых обязательств, скорректированный на непревышение предельной стоимости работ, тыс.руб. (ЗС).</t>
  </si>
  <si>
    <t>Расчет субсидий бюджетам муниципальных образований Ленинградской области на реализацию мероприятий по борьбе с борщевиком Сосновского на территориях муниципальных образований Ленинградской области на 2019 год</t>
  </si>
  <si>
    <t>Площадь, на которой планируется проведение работ по борьбе с борщевикомв 2019 году</t>
  </si>
  <si>
    <t xml:space="preserve">Стоимость 1 га  обработки по муниц.программе,  тыс. руб./га </t>
  </si>
  <si>
    <t xml:space="preserve">Стоимость 1 га  оценки эффективности по муниц.программе, тыс. руб./га </t>
  </si>
  <si>
    <t>Общий объем расходов (не более предельного значения стоимости работ), тыс.руб.</t>
  </si>
  <si>
    <t>Размер субсидии бюджету муниципального образования на  2019 год, тыс руб (ЗСх (1-ДС)</t>
  </si>
  <si>
    <t>Каложицкое СП</t>
  </si>
  <si>
    <t>Будогощское ГП</t>
  </si>
  <si>
    <t>Первомайское СП</t>
  </si>
  <si>
    <t>Большеколпанское СП</t>
  </si>
  <si>
    <t>ДубровскоеГП</t>
  </si>
  <si>
    <t>Сяськелевское СП</t>
  </si>
  <si>
    <t>Суховское СП</t>
  </si>
  <si>
    <t>Копорское СП</t>
  </si>
  <si>
    <t>Форносовское ГП</t>
  </si>
  <si>
    <t>Сабское СП</t>
  </si>
  <si>
    <t>Советское ГП</t>
  </si>
  <si>
    <t>Приморское ГП</t>
  </si>
  <si>
    <t>МО "Сланцевский  район"</t>
  </si>
  <si>
    <t>Старопольское СП</t>
  </si>
  <si>
    <t>Шумское СП</t>
  </si>
  <si>
    <t>х</t>
  </si>
  <si>
    <t>Приложение 43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</si>
</sst>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000"/>
    <numFmt numFmtId="167" formatCode="#,##0.000"/>
  </numFmts>
  <fonts count="14" x14ac:knownFonts="1">
    <font>
      <sz val="11"/>
      <color theme="1"/>
      <name val="Calibri"/>
      <family val="2"/>
      <scheme val="minor"/>
    </font>
    <font>
      <b/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68">
    <xf numFmtId="0" fontId="0" fillId="0" borderId="0" xfId="0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0" fontId="2" fillId="0" borderId="1" xfId="0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3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/>
    </xf>
    <xf numFmtId="166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Fill="1" applyAlignment="1">
      <alignment horizontal="center" vertical="center" wrapText="1"/>
    </xf>
    <xf numFmtId="167" fontId="13" fillId="2" borderId="0" xfId="1" applyNumberFormat="1" applyFont="1" applyFill="1" applyAlignment="1">
      <alignment horizontal="righ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272143</xdr:colOff>
      <xdr:row>218</xdr:row>
      <xdr:rowOff>123701</xdr:rowOff>
    </xdr:from>
    <xdr:ext cx="184731" cy="264560"/>
    <xdr:sp macro="" textlink="">
      <xdr:nvSpPr>
        <xdr:cNvPr id="2" name="TextBox 1"/>
        <xdr:cNvSpPr txBox="1"/>
      </xdr:nvSpPr>
      <xdr:spPr>
        <a:xfrm>
          <a:off x="667987" y="24492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35</xdr:col>
      <xdr:colOff>841169</xdr:colOff>
      <xdr:row>6</xdr:row>
      <xdr:rowOff>197922</xdr:rowOff>
    </xdr:from>
    <xdr:ext cx="184731" cy="264560"/>
    <xdr:sp macro="" textlink="">
      <xdr:nvSpPr>
        <xdr:cNvPr id="3" name="TextBox 2"/>
        <xdr:cNvSpPr txBox="1"/>
      </xdr:nvSpPr>
      <xdr:spPr>
        <a:xfrm>
          <a:off x="13310260" y="2325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9"/>
  <sheetViews>
    <sheetView tabSelected="1" view="pageBreakPreview" zoomScale="60" zoomScaleNormal="80" zoomScalePageLayoutView="77" workbookViewId="0">
      <selection activeCell="X19" sqref="X19"/>
    </sheetView>
  </sheetViews>
  <sheetFormatPr defaultRowHeight="15.75" x14ac:dyDescent="0.25"/>
  <cols>
    <col min="1" max="1" width="5.5703125" style="11" customWidth="1"/>
    <col min="2" max="2" width="31.7109375" style="12" customWidth="1"/>
    <col min="3" max="3" width="27.140625" style="49" customWidth="1"/>
    <col min="4" max="4" width="22.5703125" style="1" customWidth="1"/>
    <col min="5" max="5" width="28.28515625" style="1" hidden="1" customWidth="1"/>
    <col min="6" max="6" width="14.42578125" style="1" hidden="1" customWidth="1"/>
    <col min="7" max="7" width="12.5703125" style="1" hidden="1" customWidth="1"/>
    <col min="8" max="8" width="14.5703125" style="1" hidden="1" customWidth="1"/>
    <col min="9" max="9" width="15.85546875" style="1" hidden="1" customWidth="1"/>
    <col min="10" max="10" width="14" style="1" hidden="1" customWidth="1"/>
    <col min="11" max="11" width="17.42578125" style="1" hidden="1" customWidth="1"/>
    <col min="12" max="12" width="12" style="1" hidden="1" customWidth="1"/>
    <col min="13" max="13" width="13.7109375" style="1" hidden="1" customWidth="1"/>
    <col min="14" max="14" width="14" style="1" hidden="1" customWidth="1"/>
    <col min="15" max="15" width="12.140625" style="1" hidden="1" customWidth="1"/>
    <col min="16" max="16" width="20.140625" style="1" customWidth="1"/>
    <col min="17" max="17" width="16.7109375" style="1" customWidth="1"/>
    <col min="18" max="18" width="11.28515625" style="1" customWidth="1"/>
    <col min="19" max="19" width="13.28515625" style="1" customWidth="1"/>
    <col min="20" max="20" width="17.85546875" style="1" customWidth="1"/>
    <col min="21" max="21" width="16.7109375" style="1" customWidth="1"/>
    <col min="22" max="22" width="14.28515625" style="1" customWidth="1"/>
    <col min="23" max="198" width="9.140625" style="1"/>
    <col min="199" max="199" width="5.5703125" style="1" customWidth="1"/>
    <col min="200" max="200" width="33.7109375" style="1" customWidth="1"/>
    <col min="201" max="201" width="25.5703125" style="1" customWidth="1"/>
    <col min="202" max="205" width="0" style="1" hidden="1" customWidth="1"/>
    <col min="206" max="206" width="20.85546875" style="1" customWidth="1"/>
    <col min="207" max="210" width="0" style="1" hidden="1" customWidth="1"/>
    <col min="211" max="211" width="15.42578125" style="1" customWidth="1"/>
    <col min="212" max="233" width="0" style="1" hidden="1" customWidth="1"/>
    <col min="234" max="234" width="14.5703125" style="1" customWidth="1"/>
    <col min="235" max="239" width="0" style="1" hidden="1" customWidth="1"/>
    <col min="240" max="240" width="16.85546875" style="1" customWidth="1"/>
    <col min="241" max="241" width="14.85546875" style="1" customWidth="1"/>
    <col min="242" max="242" width="13.85546875" style="1" customWidth="1"/>
    <col min="243" max="243" width="16.28515625" style="1" customWidth="1"/>
    <col min="244" max="244" width="31.42578125" style="1" customWidth="1"/>
    <col min="245" max="245" width="9.140625" style="1" customWidth="1"/>
    <col min="246" max="454" width="9.140625" style="1"/>
    <col min="455" max="455" width="5.5703125" style="1" customWidth="1"/>
    <col min="456" max="456" width="33.7109375" style="1" customWidth="1"/>
    <col min="457" max="457" width="25.5703125" style="1" customWidth="1"/>
    <col min="458" max="461" width="0" style="1" hidden="1" customWidth="1"/>
    <col min="462" max="462" width="20.85546875" style="1" customWidth="1"/>
    <col min="463" max="466" width="0" style="1" hidden="1" customWidth="1"/>
    <col min="467" max="467" width="15.42578125" style="1" customWidth="1"/>
    <col min="468" max="489" width="0" style="1" hidden="1" customWidth="1"/>
    <col min="490" max="490" width="14.5703125" style="1" customWidth="1"/>
    <col min="491" max="495" width="0" style="1" hidden="1" customWidth="1"/>
    <col min="496" max="496" width="16.85546875" style="1" customWidth="1"/>
    <col min="497" max="497" width="14.85546875" style="1" customWidth="1"/>
    <col min="498" max="498" width="13.85546875" style="1" customWidth="1"/>
    <col min="499" max="499" width="16.28515625" style="1" customWidth="1"/>
    <col min="500" max="500" width="31.42578125" style="1" customWidth="1"/>
    <col min="501" max="501" width="9.140625" style="1" customWidth="1"/>
    <col min="502" max="710" width="9.140625" style="1"/>
    <col min="711" max="711" width="5.5703125" style="1" customWidth="1"/>
    <col min="712" max="712" width="33.7109375" style="1" customWidth="1"/>
    <col min="713" max="713" width="25.5703125" style="1" customWidth="1"/>
    <col min="714" max="717" width="0" style="1" hidden="1" customWidth="1"/>
    <col min="718" max="718" width="20.85546875" style="1" customWidth="1"/>
    <col min="719" max="722" width="0" style="1" hidden="1" customWidth="1"/>
    <col min="723" max="723" width="15.42578125" style="1" customWidth="1"/>
    <col min="724" max="745" width="0" style="1" hidden="1" customWidth="1"/>
    <col min="746" max="746" width="14.5703125" style="1" customWidth="1"/>
    <col min="747" max="751" width="0" style="1" hidden="1" customWidth="1"/>
    <col min="752" max="752" width="16.85546875" style="1" customWidth="1"/>
    <col min="753" max="753" width="14.85546875" style="1" customWidth="1"/>
    <col min="754" max="754" width="13.85546875" style="1" customWidth="1"/>
    <col min="755" max="755" width="16.28515625" style="1" customWidth="1"/>
    <col min="756" max="756" width="31.42578125" style="1" customWidth="1"/>
    <col min="757" max="757" width="9.140625" style="1" customWidth="1"/>
    <col min="758" max="966" width="9.140625" style="1"/>
    <col min="967" max="967" width="5.5703125" style="1" customWidth="1"/>
    <col min="968" max="968" width="33.7109375" style="1" customWidth="1"/>
    <col min="969" max="969" width="25.5703125" style="1" customWidth="1"/>
    <col min="970" max="973" width="0" style="1" hidden="1" customWidth="1"/>
    <col min="974" max="974" width="20.85546875" style="1" customWidth="1"/>
    <col min="975" max="978" width="0" style="1" hidden="1" customWidth="1"/>
    <col min="979" max="979" width="15.42578125" style="1" customWidth="1"/>
    <col min="980" max="1001" width="0" style="1" hidden="1" customWidth="1"/>
    <col min="1002" max="1002" width="14.5703125" style="1" customWidth="1"/>
    <col min="1003" max="1007" width="0" style="1" hidden="1" customWidth="1"/>
    <col min="1008" max="1008" width="16.85546875" style="1" customWidth="1"/>
    <col min="1009" max="1009" width="14.85546875" style="1" customWidth="1"/>
    <col min="1010" max="1010" width="13.85546875" style="1" customWidth="1"/>
    <col min="1011" max="1011" width="16.28515625" style="1" customWidth="1"/>
    <col min="1012" max="1012" width="31.42578125" style="1" customWidth="1"/>
    <col min="1013" max="1013" width="9.140625" style="1" customWidth="1"/>
    <col min="1014" max="1222" width="9.140625" style="1"/>
    <col min="1223" max="1223" width="5.5703125" style="1" customWidth="1"/>
    <col min="1224" max="1224" width="33.7109375" style="1" customWidth="1"/>
    <col min="1225" max="1225" width="25.5703125" style="1" customWidth="1"/>
    <col min="1226" max="1229" width="0" style="1" hidden="1" customWidth="1"/>
    <col min="1230" max="1230" width="20.85546875" style="1" customWidth="1"/>
    <col min="1231" max="1234" width="0" style="1" hidden="1" customWidth="1"/>
    <col min="1235" max="1235" width="15.42578125" style="1" customWidth="1"/>
    <col min="1236" max="1257" width="0" style="1" hidden="1" customWidth="1"/>
    <col min="1258" max="1258" width="14.5703125" style="1" customWidth="1"/>
    <col min="1259" max="1263" width="0" style="1" hidden="1" customWidth="1"/>
    <col min="1264" max="1264" width="16.85546875" style="1" customWidth="1"/>
    <col min="1265" max="1265" width="14.85546875" style="1" customWidth="1"/>
    <col min="1266" max="1266" width="13.85546875" style="1" customWidth="1"/>
    <col min="1267" max="1267" width="16.28515625" style="1" customWidth="1"/>
    <col min="1268" max="1268" width="31.42578125" style="1" customWidth="1"/>
    <col min="1269" max="1269" width="9.140625" style="1" customWidth="1"/>
    <col min="1270" max="1478" width="9.140625" style="1"/>
    <col min="1479" max="1479" width="5.5703125" style="1" customWidth="1"/>
    <col min="1480" max="1480" width="33.7109375" style="1" customWidth="1"/>
    <col min="1481" max="1481" width="25.5703125" style="1" customWidth="1"/>
    <col min="1482" max="1485" width="0" style="1" hidden="1" customWidth="1"/>
    <col min="1486" max="1486" width="20.85546875" style="1" customWidth="1"/>
    <col min="1487" max="1490" width="0" style="1" hidden="1" customWidth="1"/>
    <col min="1491" max="1491" width="15.42578125" style="1" customWidth="1"/>
    <col min="1492" max="1513" width="0" style="1" hidden="1" customWidth="1"/>
    <col min="1514" max="1514" width="14.5703125" style="1" customWidth="1"/>
    <col min="1515" max="1519" width="0" style="1" hidden="1" customWidth="1"/>
    <col min="1520" max="1520" width="16.85546875" style="1" customWidth="1"/>
    <col min="1521" max="1521" width="14.85546875" style="1" customWidth="1"/>
    <col min="1522" max="1522" width="13.85546875" style="1" customWidth="1"/>
    <col min="1523" max="1523" width="16.28515625" style="1" customWidth="1"/>
    <col min="1524" max="1524" width="31.42578125" style="1" customWidth="1"/>
    <col min="1525" max="1525" width="9.140625" style="1" customWidth="1"/>
    <col min="1526" max="1734" width="9.140625" style="1"/>
    <col min="1735" max="1735" width="5.5703125" style="1" customWidth="1"/>
    <col min="1736" max="1736" width="33.7109375" style="1" customWidth="1"/>
    <col min="1737" max="1737" width="25.5703125" style="1" customWidth="1"/>
    <col min="1738" max="1741" width="0" style="1" hidden="1" customWidth="1"/>
    <col min="1742" max="1742" width="20.85546875" style="1" customWidth="1"/>
    <col min="1743" max="1746" width="0" style="1" hidden="1" customWidth="1"/>
    <col min="1747" max="1747" width="15.42578125" style="1" customWidth="1"/>
    <col min="1748" max="1769" width="0" style="1" hidden="1" customWidth="1"/>
    <col min="1770" max="1770" width="14.5703125" style="1" customWidth="1"/>
    <col min="1771" max="1775" width="0" style="1" hidden="1" customWidth="1"/>
    <col min="1776" max="1776" width="16.85546875" style="1" customWidth="1"/>
    <col min="1777" max="1777" width="14.85546875" style="1" customWidth="1"/>
    <col min="1778" max="1778" width="13.85546875" style="1" customWidth="1"/>
    <col min="1779" max="1779" width="16.28515625" style="1" customWidth="1"/>
    <col min="1780" max="1780" width="31.42578125" style="1" customWidth="1"/>
    <col min="1781" max="1781" width="9.140625" style="1" customWidth="1"/>
    <col min="1782" max="1990" width="9.140625" style="1"/>
    <col min="1991" max="1991" width="5.5703125" style="1" customWidth="1"/>
    <col min="1992" max="1992" width="33.7109375" style="1" customWidth="1"/>
    <col min="1993" max="1993" width="25.5703125" style="1" customWidth="1"/>
    <col min="1994" max="1997" width="0" style="1" hidden="1" customWidth="1"/>
    <col min="1998" max="1998" width="20.85546875" style="1" customWidth="1"/>
    <col min="1999" max="2002" width="0" style="1" hidden="1" customWidth="1"/>
    <col min="2003" max="2003" width="15.42578125" style="1" customWidth="1"/>
    <col min="2004" max="2025" width="0" style="1" hidden="1" customWidth="1"/>
    <col min="2026" max="2026" width="14.5703125" style="1" customWidth="1"/>
    <col min="2027" max="2031" width="0" style="1" hidden="1" customWidth="1"/>
    <col min="2032" max="2032" width="16.85546875" style="1" customWidth="1"/>
    <col min="2033" max="2033" width="14.85546875" style="1" customWidth="1"/>
    <col min="2034" max="2034" width="13.85546875" style="1" customWidth="1"/>
    <col min="2035" max="2035" width="16.28515625" style="1" customWidth="1"/>
    <col min="2036" max="2036" width="31.42578125" style="1" customWidth="1"/>
    <col min="2037" max="2037" width="9.140625" style="1" customWidth="1"/>
    <col min="2038" max="2246" width="9.140625" style="1"/>
    <col min="2247" max="2247" width="5.5703125" style="1" customWidth="1"/>
    <col min="2248" max="2248" width="33.7109375" style="1" customWidth="1"/>
    <col min="2249" max="2249" width="25.5703125" style="1" customWidth="1"/>
    <col min="2250" max="2253" width="0" style="1" hidden="1" customWidth="1"/>
    <col min="2254" max="2254" width="20.85546875" style="1" customWidth="1"/>
    <col min="2255" max="2258" width="0" style="1" hidden="1" customWidth="1"/>
    <col min="2259" max="2259" width="15.42578125" style="1" customWidth="1"/>
    <col min="2260" max="2281" width="0" style="1" hidden="1" customWidth="1"/>
    <col min="2282" max="2282" width="14.5703125" style="1" customWidth="1"/>
    <col min="2283" max="2287" width="0" style="1" hidden="1" customWidth="1"/>
    <col min="2288" max="2288" width="16.85546875" style="1" customWidth="1"/>
    <col min="2289" max="2289" width="14.85546875" style="1" customWidth="1"/>
    <col min="2290" max="2290" width="13.85546875" style="1" customWidth="1"/>
    <col min="2291" max="2291" width="16.28515625" style="1" customWidth="1"/>
    <col min="2292" max="2292" width="31.42578125" style="1" customWidth="1"/>
    <col min="2293" max="2293" width="9.140625" style="1" customWidth="1"/>
    <col min="2294" max="2502" width="9.140625" style="1"/>
    <col min="2503" max="2503" width="5.5703125" style="1" customWidth="1"/>
    <col min="2504" max="2504" width="33.7109375" style="1" customWidth="1"/>
    <col min="2505" max="2505" width="25.5703125" style="1" customWidth="1"/>
    <col min="2506" max="2509" width="0" style="1" hidden="1" customWidth="1"/>
    <col min="2510" max="2510" width="20.85546875" style="1" customWidth="1"/>
    <col min="2511" max="2514" width="0" style="1" hidden="1" customWidth="1"/>
    <col min="2515" max="2515" width="15.42578125" style="1" customWidth="1"/>
    <col min="2516" max="2537" width="0" style="1" hidden="1" customWidth="1"/>
    <col min="2538" max="2538" width="14.5703125" style="1" customWidth="1"/>
    <col min="2539" max="2543" width="0" style="1" hidden="1" customWidth="1"/>
    <col min="2544" max="2544" width="16.85546875" style="1" customWidth="1"/>
    <col min="2545" max="2545" width="14.85546875" style="1" customWidth="1"/>
    <col min="2546" max="2546" width="13.85546875" style="1" customWidth="1"/>
    <col min="2547" max="2547" width="16.28515625" style="1" customWidth="1"/>
    <col min="2548" max="2548" width="31.42578125" style="1" customWidth="1"/>
    <col min="2549" max="2549" width="9.140625" style="1" customWidth="1"/>
    <col min="2550" max="2758" width="9.140625" style="1"/>
    <col min="2759" max="2759" width="5.5703125" style="1" customWidth="1"/>
    <col min="2760" max="2760" width="33.7109375" style="1" customWidth="1"/>
    <col min="2761" max="2761" width="25.5703125" style="1" customWidth="1"/>
    <col min="2762" max="2765" width="0" style="1" hidden="1" customWidth="1"/>
    <col min="2766" max="2766" width="20.85546875" style="1" customWidth="1"/>
    <col min="2767" max="2770" width="0" style="1" hidden="1" customWidth="1"/>
    <col min="2771" max="2771" width="15.42578125" style="1" customWidth="1"/>
    <col min="2772" max="2793" width="0" style="1" hidden="1" customWidth="1"/>
    <col min="2794" max="2794" width="14.5703125" style="1" customWidth="1"/>
    <col min="2795" max="2799" width="0" style="1" hidden="1" customWidth="1"/>
    <col min="2800" max="2800" width="16.85546875" style="1" customWidth="1"/>
    <col min="2801" max="2801" width="14.85546875" style="1" customWidth="1"/>
    <col min="2802" max="2802" width="13.85546875" style="1" customWidth="1"/>
    <col min="2803" max="2803" width="16.28515625" style="1" customWidth="1"/>
    <col min="2804" max="2804" width="31.42578125" style="1" customWidth="1"/>
    <col min="2805" max="2805" width="9.140625" style="1" customWidth="1"/>
    <col min="2806" max="3014" width="9.140625" style="1"/>
    <col min="3015" max="3015" width="5.5703125" style="1" customWidth="1"/>
    <col min="3016" max="3016" width="33.7109375" style="1" customWidth="1"/>
    <col min="3017" max="3017" width="25.5703125" style="1" customWidth="1"/>
    <col min="3018" max="3021" width="0" style="1" hidden="1" customWidth="1"/>
    <col min="3022" max="3022" width="20.85546875" style="1" customWidth="1"/>
    <col min="3023" max="3026" width="0" style="1" hidden="1" customWidth="1"/>
    <col min="3027" max="3027" width="15.42578125" style="1" customWidth="1"/>
    <col min="3028" max="3049" width="0" style="1" hidden="1" customWidth="1"/>
    <col min="3050" max="3050" width="14.5703125" style="1" customWidth="1"/>
    <col min="3051" max="3055" width="0" style="1" hidden="1" customWidth="1"/>
    <col min="3056" max="3056" width="16.85546875" style="1" customWidth="1"/>
    <col min="3057" max="3057" width="14.85546875" style="1" customWidth="1"/>
    <col min="3058" max="3058" width="13.85546875" style="1" customWidth="1"/>
    <col min="3059" max="3059" width="16.28515625" style="1" customWidth="1"/>
    <col min="3060" max="3060" width="31.42578125" style="1" customWidth="1"/>
    <col min="3061" max="3061" width="9.140625" style="1" customWidth="1"/>
    <col min="3062" max="3270" width="9.140625" style="1"/>
    <col min="3271" max="3271" width="5.5703125" style="1" customWidth="1"/>
    <col min="3272" max="3272" width="33.7109375" style="1" customWidth="1"/>
    <col min="3273" max="3273" width="25.5703125" style="1" customWidth="1"/>
    <col min="3274" max="3277" width="0" style="1" hidden="1" customWidth="1"/>
    <col min="3278" max="3278" width="20.85546875" style="1" customWidth="1"/>
    <col min="3279" max="3282" width="0" style="1" hidden="1" customWidth="1"/>
    <col min="3283" max="3283" width="15.42578125" style="1" customWidth="1"/>
    <col min="3284" max="3305" width="0" style="1" hidden="1" customWidth="1"/>
    <col min="3306" max="3306" width="14.5703125" style="1" customWidth="1"/>
    <col min="3307" max="3311" width="0" style="1" hidden="1" customWidth="1"/>
    <col min="3312" max="3312" width="16.85546875" style="1" customWidth="1"/>
    <col min="3313" max="3313" width="14.85546875" style="1" customWidth="1"/>
    <col min="3314" max="3314" width="13.85546875" style="1" customWidth="1"/>
    <col min="3315" max="3315" width="16.28515625" style="1" customWidth="1"/>
    <col min="3316" max="3316" width="31.42578125" style="1" customWidth="1"/>
    <col min="3317" max="3317" width="9.140625" style="1" customWidth="1"/>
    <col min="3318" max="3526" width="9.140625" style="1"/>
    <col min="3527" max="3527" width="5.5703125" style="1" customWidth="1"/>
    <col min="3528" max="3528" width="33.7109375" style="1" customWidth="1"/>
    <col min="3529" max="3529" width="25.5703125" style="1" customWidth="1"/>
    <col min="3530" max="3533" width="0" style="1" hidden="1" customWidth="1"/>
    <col min="3534" max="3534" width="20.85546875" style="1" customWidth="1"/>
    <col min="3535" max="3538" width="0" style="1" hidden="1" customWidth="1"/>
    <col min="3539" max="3539" width="15.42578125" style="1" customWidth="1"/>
    <col min="3540" max="3561" width="0" style="1" hidden="1" customWidth="1"/>
    <col min="3562" max="3562" width="14.5703125" style="1" customWidth="1"/>
    <col min="3563" max="3567" width="0" style="1" hidden="1" customWidth="1"/>
    <col min="3568" max="3568" width="16.85546875" style="1" customWidth="1"/>
    <col min="3569" max="3569" width="14.85546875" style="1" customWidth="1"/>
    <col min="3570" max="3570" width="13.85546875" style="1" customWidth="1"/>
    <col min="3571" max="3571" width="16.28515625" style="1" customWidth="1"/>
    <col min="3572" max="3572" width="31.42578125" style="1" customWidth="1"/>
    <col min="3573" max="3573" width="9.140625" style="1" customWidth="1"/>
    <col min="3574" max="3782" width="9.140625" style="1"/>
    <col min="3783" max="3783" width="5.5703125" style="1" customWidth="1"/>
    <col min="3784" max="3784" width="33.7109375" style="1" customWidth="1"/>
    <col min="3785" max="3785" width="25.5703125" style="1" customWidth="1"/>
    <col min="3786" max="3789" width="0" style="1" hidden="1" customWidth="1"/>
    <col min="3790" max="3790" width="20.85546875" style="1" customWidth="1"/>
    <col min="3791" max="3794" width="0" style="1" hidden="1" customWidth="1"/>
    <col min="3795" max="3795" width="15.42578125" style="1" customWidth="1"/>
    <col min="3796" max="3817" width="0" style="1" hidden="1" customWidth="1"/>
    <col min="3818" max="3818" width="14.5703125" style="1" customWidth="1"/>
    <col min="3819" max="3823" width="0" style="1" hidden="1" customWidth="1"/>
    <col min="3824" max="3824" width="16.85546875" style="1" customWidth="1"/>
    <col min="3825" max="3825" width="14.85546875" style="1" customWidth="1"/>
    <col min="3826" max="3826" width="13.85546875" style="1" customWidth="1"/>
    <col min="3827" max="3827" width="16.28515625" style="1" customWidth="1"/>
    <col min="3828" max="3828" width="31.42578125" style="1" customWidth="1"/>
    <col min="3829" max="3829" width="9.140625" style="1" customWidth="1"/>
    <col min="3830" max="4038" width="9.140625" style="1"/>
    <col min="4039" max="4039" width="5.5703125" style="1" customWidth="1"/>
    <col min="4040" max="4040" width="33.7109375" style="1" customWidth="1"/>
    <col min="4041" max="4041" width="25.5703125" style="1" customWidth="1"/>
    <col min="4042" max="4045" width="0" style="1" hidden="1" customWidth="1"/>
    <col min="4046" max="4046" width="20.85546875" style="1" customWidth="1"/>
    <col min="4047" max="4050" width="0" style="1" hidden="1" customWidth="1"/>
    <col min="4051" max="4051" width="15.42578125" style="1" customWidth="1"/>
    <col min="4052" max="4073" width="0" style="1" hidden="1" customWidth="1"/>
    <col min="4074" max="4074" width="14.5703125" style="1" customWidth="1"/>
    <col min="4075" max="4079" width="0" style="1" hidden="1" customWidth="1"/>
    <col min="4080" max="4080" width="16.85546875" style="1" customWidth="1"/>
    <col min="4081" max="4081" width="14.85546875" style="1" customWidth="1"/>
    <col min="4082" max="4082" width="13.85546875" style="1" customWidth="1"/>
    <col min="4083" max="4083" width="16.28515625" style="1" customWidth="1"/>
    <col min="4084" max="4084" width="31.42578125" style="1" customWidth="1"/>
    <col min="4085" max="4085" width="9.140625" style="1" customWidth="1"/>
    <col min="4086" max="4294" width="9.140625" style="1"/>
    <col min="4295" max="4295" width="5.5703125" style="1" customWidth="1"/>
    <col min="4296" max="4296" width="33.7109375" style="1" customWidth="1"/>
    <col min="4297" max="4297" width="25.5703125" style="1" customWidth="1"/>
    <col min="4298" max="4301" width="0" style="1" hidden="1" customWidth="1"/>
    <col min="4302" max="4302" width="20.85546875" style="1" customWidth="1"/>
    <col min="4303" max="4306" width="0" style="1" hidden="1" customWidth="1"/>
    <col min="4307" max="4307" width="15.42578125" style="1" customWidth="1"/>
    <col min="4308" max="4329" width="0" style="1" hidden="1" customWidth="1"/>
    <col min="4330" max="4330" width="14.5703125" style="1" customWidth="1"/>
    <col min="4331" max="4335" width="0" style="1" hidden="1" customWidth="1"/>
    <col min="4336" max="4336" width="16.85546875" style="1" customWidth="1"/>
    <col min="4337" max="4337" width="14.85546875" style="1" customWidth="1"/>
    <col min="4338" max="4338" width="13.85546875" style="1" customWidth="1"/>
    <col min="4339" max="4339" width="16.28515625" style="1" customWidth="1"/>
    <col min="4340" max="4340" width="31.42578125" style="1" customWidth="1"/>
    <col min="4341" max="4341" width="9.140625" style="1" customWidth="1"/>
    <col min="4342" max="4550" width="9.140625" style="1"/>
    <col min="4551" max="4551" width="5.5703125" style="1" customWidth="1"/>
    <col min="4552" max="4552" width="33.7109375" style="1" customWidth="1"/>
    <col min="4553" max="4553" width="25.5703125" style="1" customWidth="1"/>
    <col min="4554" max="4557" width="0" style="1" hidden="1" customWidth="1"/>
    <col min="4558" max="4558" width="20.85546875" style="1" customWidth="1"/>
    <col min="4559" max="4562" width="0" style="1" hidden="1" customWidth="1"/>
    <col min="4563" max="4563" width="15.42578125" style="1" customWidth="1"/>
    <col min="4564" max="4585" width="0" style="1" hidden="1" customWidth="1"/>
    <col min="4586" max="4586" width="14.5703125" style="1" customWidth="1"/>
    <col min="4587" max="4591" width="0" style="1" hidden="1" customWidth="1"/>
    <col min="4592" max="4592" width="16.85546875" style="1" customWidth="1"/>
    <col min="4593" max="4593" width="14.85546875" style="1" customWidth="1"/>
    <col min="4594" max="4594" width="13.85546875" style="1" customWidth="1"/>
    <col min="4595" max="4595" width="16.28515625" style="1" customWidth="1"/>
    <col min="4596" max="4596" width="31.42578125" style="1" customWidth="1"/>
    <col min="4597" max="4597" width="9.140625" style="1" customWidth="1"/>
    <col min="4598" max="4806" width="9.140625" style="1"/>
    <col min="4807" max="4807" width="5.5703125" style="1" customWidth="1"/>
    <col min="4808" max="4808" width="33.7109375" style="1" customWidth="1"/>
    <col min="4809" max="4809" width="25.5703125" style="1" customWidth="1"/>
    <col min="4810" max="4813" width="0" style="1" hidden="1" customWidth="1"/>
    <col min="4814" max="4814" width="20.85546875" style="1" customWidth="1"/>
    <col min="4815" max="4818" width="0" style="1" hidden="1" customWidth="1"/>
    <col min="4819" max="4819" width="15.42578125" style="1" customWidth="1"/>
    <col min="4820" max="4841" width="0" style="1" hidden="1" customWidth="1"/>
    <col min="4842" max="4842" width="14.5703125" style="1" customWidth="1"/>
    <col min="4843" max="4847" width="0" style="1" hidden="1" customWidth="1"/>
    <col min="4848" max="4848" width="16.85546875" style="1" customWidth="1"/>
    <col min="4849" max="4849" width="14.85546875" style="1" customWidth="1"/>
    <col min="4850" max="4850" width="13.85546875" style="1" customWidth="1"/>
    <col min="4851" max="4851" width="16.28515625" style="1" customWidth="1"/>
    <col min="4852" max="4852" width="31.42578125" style="1" customWidth="1"/>
    <col min="4853" max="4853" width="9.140625" style="1" customWidth="1"/>
    <col min="4854" max="5062" width="9.140625" style="1"/>
    <col min="5063" max="5063" width="5.5703125" style="1" customWidth="1"/>
    <col min="5064" max="5064" width="33.7109375" style="1" customWidth="1"/>
    <col min="5065" max="5065" width="25.5703125" style="1" customWidth="1"/>
    <col min="5066" max="5069" width="0" style="1" hidden="1" customWidth="1"/>
    <col min="5070" max="5070" width="20.85546875" style="1" customWidth="1"/>
    <col min="5071" max="5074" width="0" style="1" hidden="1" customWidth="1"/>
    <col min="5075" max="5075" width="15.42578125" style="1" customWidth="1"/>
    <col min="5076" max="5097" width="0" style="1" hidden="1" customWidth="1"/>
    <col min="5098" max="5098" width="14.5703125" style="1" customWidth="1"/>
    <col min="5099" max="5103" width="0" style="1" hidden="1" customWidth="1"/>
    <col min="5104" max="5104" width="16.85546875" style="1" customWidth="1"/>
    <col min="5105" max="5105" width="14.85546875" style="1" customWidth="1"/>
    <col min="5106" max="5106" width="13.85546875" style="1" customWidth="1"/>
    <col min="5107" max="5107" width="16.28515625" style="1" customWidth="1"/>
    <col min="5108" max="5108" width="31.42578125" style="1" customWidth="1"/>
    <col min="5109" max="5109" width="9.140625" style="1" customWidth="1"/>
    <col min="5110" max="5318" width="9.140625" style="1"/>
    <col min="5319" max="5319" width="5.5703125" style="1" customWidth="1"/>
    <col min="5320" max="5320" width="33.7109375" style="1" customWidth="1"/>
    <col min="5321" max="5321" width="25.5703125" style="1" customWidth="1"/>
    <col min="5322" max="5325" width="0" style="1" hidden="1" customWidth="1"/>
    <col min="5326" max="5326" width="20.85546875" style="1" customWidth="1"/>
    <col min="5327" max="5330" width="0" style="1" hidden="1" customWidth="1"/>
    <col min="5331" max="5331" width="15.42578125" style="1" customWidth="1"/>
    <col min="5332" max="5353" width="0" style="1" hidden="1" customWidth="1"/>
    <col min="5354" max="5354" width="14.5703125" style="1" customWidth="1"/>
    <col min="5355" max="5359" width="0" style="1" hidden="1" customWidth="1"/>
    <col min="5360" max="5360" width="16.85546875" style="1" customWidth="1"/>
    <col min="5361" max="5361" width="14.85546875" style="1" customWidth="1"/>
    <col min="5362" max="5362" width="13.85546875" style="1" customWidth="1"/>
    <col min="5363" max="5363" width="16.28515625" style="1" customWidth="1"/>
    <col min="5364" max="5364" width="31.42578125" style="1" customWidth="1"/>
    <col min="5365" max="5365" width="9.140625" style="1" customWidth="1"/>
    <col min="5366" max="5574" width="9.140625" style="1"/>
    <col min="5575" max="5575" width="5.5703125" style="1" customWidth="1"/>
    <col min="5576" max="5576" width="33.7109375" style="1" customWidth="1"/>
    <col min="5577" max="5577" width="25.5703125" style="1" customWidth="1"/>
    <col min="5578" max="5581" width="0" style="1" hidden="1" customWidth="1"/>
    <col min="5582" max="5582" width="20.85546875" style="1" customWidth="1"/>
    <col min="5583" max="5586" width="0" style="1" hidden="1" customWidth="1"/>
    <col min="5587" max="5587" width="15.42578125" style="1" customWidth="1"/>
    <col min="5588" max="5609" width="0" style="1" hidden="1" customWidth="1"/>
    <col min="5610" max="5610" width="14.5703125" style="1" customWidth="1"/>
    <col min="5611" max="5615" width="0" style="1" hidden="1" customWidth="1"/>
    <col min="5616" max="5616" width="16.85546875" style="1" customWidth="1"/>
    <col min="5617" max="5617" width="14.85546875" style="1" customWidth="1"/>
    <col min="5618" max="5618" width="13.85546875" style="1" customWidth="1"/>
    <col min="5619" max="5619" width="16.28515625" style="1" customWidth="1"/>
    <col min="5620" max="5620" width="31.42578125" style="1" customWidth="1"/>
    <col min="5621" max="5621" width="9.140625" style="1" customWidth="1"/>
    <col min="5622" max="5830" width="9.140625" style="1"/>
    <col min="5831" max="5831" width="5.5703125" style="1" customWidth="1"/>
    <col min="5832" max="5832" width="33.7109375" style="1" customWidth="1"/>
    <col min="5833" max="5833" width="25.5703125" style="1" customWidth="1"/>
    <col min="5834" max="5837" width="0" style="1" hidden="1" customWidth="1"/>
    <col min="5838" max="5838" width="20.85546875" style="1" customWidth="1"/>
    <col min="5839" max="5842" width="0" style="1" hidden="1" customWidth="1"/>
    <col min="5843" max="5843" width="15.42578125" style="1" customWidth="1"/>
    <col min="5844" max="5865" width="0" style="1" hidden="1" customWidth="1"/>
    <col min="5866" max="5866" width="14.5703125" style="1" customWidth="1"/>
    <col min="5867" max="5871" width="0" style="1" hidden="1" customWidth="1"/>
    <col min="5872" max="5872" width="16.85546875" style="1" customWidth="1"/>
    <col min="5873" max="5873" width="14.85546875" style="1" customWidth="1"/>
    <col min="5874" max="5874" width="13.85546875" style="1" customWidth="1"/>
    <col min="5875" max="5875" width="16.28515625" style="1" customWidth="1"/>
    <col min="5876" max="5876" width="31.42578125" style="1" customWidth="1"/>
    <col min="5877" max="5877" width="9.140625" style="1" customWidth="1"/>
    <col min="5878" max="6086" width="9.140625" style="1"/>
    <col min="6087" max="6087" width="5.5703125" style="1" customWidth="1"/>
    <col min="6088" max="6088" width="33.7109375" style="1" customWidth="1"/>
    <col min="6089" max="6089" width="25.5703125" style="1" customWidth="1"/>
    <col min="6090" max="6093" width="0" style="1" hidden="1" customWidth="1"/>
    <col min="6094" max="6094" width="20.85546875" style="1" customWidth="1"/>
    <col min="6095" max="6098" width="0" style="1" hidden="1" customWidth="1"/>
    <col min="6099" max="6099" width="15.42578125" style="1" customWidth="1"/>
    <col min="6100" max="6121" width="0" style="1" hidden="1" customWidth="1"/>
    <col min="6122" max="6122" width="14.5703125" style="1" customWidth="1"/>
    <col min="6123" max="6127" width="0" style="1" hidden="1" customWidth="1"/>
    <col min="6128" max="6128" width="16.85546875" style="1" customWidth="1"/>
    <col min="6129" max="6129" width="14.85546875" style="1" customWidth="1"/>
    <col min="6130" max="6130" width="13.85546875" style="1" customWidth="1"/>
    <col min="6131" max="6131" width="16.28515625" style="1" customWidth="1"/>
    <col min="6132" max="6132" width="31.42578125" style="1" customWidth="1"/>
    <col min="6133" max="6133" width="9.140625" style="1" customWidth="1"/>
    <col min="6134" max="6342" width="9.140625" style="1"/>
    <col min="6343" max="6343" width="5.5703125" style="1" customWidth="1"/>
    <col min="6344" max="6344" width="33.7109375" style="1" customWidth="1"/>
    <col min="6345" max="6345" width="25.5703125" style="1" customWidth="1"/>
    <col min="6346" max="6349" width="0" style="1" hidden="1" customWidth="1"/>
    <col min="6350" max="6350" width="20.85546875" style="1" customWidth="1"/>
    <col min="6351" max="6354" width="0" style="1" hidden="1" customWidth="1"/>
    <col min="6355" max="6355" width="15.42578125" style="1" customWidth="1"/>
    <col min="6356" max="6377" width="0" style="1" hidden="1" customWidth="1"/>
    <col min="6378" max="6378" width="14.5703125" style="1" customWidth="1"/>
    <col min="6379" max="6383" width="0" style="1" hidden="1" customWidth="1"/>
    <col min="6384" max="6384" width="16.85546875" style="1" customWidth="1"/>
    <col min="6385" max="6385" width="14.85546875" style="1" customWidth="1"/>
    <col min="6386" max="6386" width="13.85546875" style="1" customWidth="1"/>
    <col min="6387" max="6387" width="16.28515625" style="1" customWidth="1"/>
    <col min="6388" max="6388" width="31.42578125" style="1" customWidth="1"/>
    <col min="6389" max="6389" width="9.140625" style="1" customWidth="1"/>
    <col min="6390" max="6598" width="9.140625" style="1"/>
    <col min="6599" max="6599" width="5.5703125" style="1" customWidth="1"/>
    <col min="6600" max="6600" width="33.7109375" style="1" customWidth="1"/>
    <col min="6601" max="6601" width="25.5703125" style="1" customWidth="1"/>
    <col min="6602" max="6605" width="0" style="1" hidden="1" customWidth="1"/>
    <col min="6606" max="6606" width="20.85546875" style="1" customWidth="1"/>
    <col min="6607" max="6610" width="0" style="1" hidden="1" customWidth="1"/>
    <col min="6611" max="6611" width="15.42578125" style="1" customWidth="1"/>
    <col min="6612" max="6633" width="0" style="1" hidden="1" customWidth="1"/>
    <col min="6634" max="6634" width="14.5703125" style="1" customWidth="1"/>
    <col min="6635" max="6639" width="0" style="1" hidden="1" customWidth="1"/>
    <col min="6640" max="6640" width="16.85546875" style="1" customWidth="1"/>
    <col min="6641" max="6641" width="14.85546875" style="1" customWidth="1"/>
    <col min="6642" max="6642" width="13.85546875" style="1" customWidth="1"/>
    <col min="6643" max="6643" width="16.28515625" style="1" customWidth="1"/>
    <col min="6644" max="6644" width="31.42578125" style="1" customWidth="1"/>
    <col min="6645" max="6645" width="9.140625" style="1" customWidth="1"/>
    <col min="6646" max="6854" width="9.140625" style="1"/>
    <col min="6855" max="6855" width="5.5703125" style="1" customWidth="1"/>
    <col min="6856" max="6856" width="33.7109375" style="1" customWidth="1"/>
    <col min="6857" max="6857" width="25.5703125" style="1" customWidth="1"/>
    <col min="6858" max="6861" width="0" style="1" hidden="1" customWidth="1"/>
    <col min="6862" max="6862" width="20.85546875" style="1" customWidth="1"/>
    <col min="6863" max="6866" width="0" style="1" hidden="1" customWidth="1"/>
    <col min="6867" max="6867" width="15.42578125" style="1" customWidth="1"/>
    <col min="6868" max="6889" width="0" style="1" hidden="1" customWidth="1"/>
    <col min="6890" max="6890" width="14.5703125" style="1" customWidth="1"/>
    <col min="6891" max="6895" width="0" style="1" hidden="1" customWidth="1"/>
    <col min="6896" max="6896" width="16.85546875" style="1" customWidth="1"/>
    <col min="6897" max="6897" width="14.85546875" style="1" customWidth="1"/>
    <col min="6898" max="6898" width="13.85546875" style="1" customWidth="1"/>
    <col min="6899" max="6899" width="16.28515625" style="1" customWidth="1"/>
    <col min="6900" max="6900" width="31.42578125" style="1" customWidth="1"/>
    <col min="6901" max="6901" width="9.140625" style="1" customWidth="1"/>
    <col min="6902" max="7110" width="9.140625" style="1"/>
    <col min="7111" max="7111" width="5.5703125" style="1" customWidth="1"/>
    <col min="7112" max="7112" width="33.7109375" style="1" customWidth="1"/>
    <col min="7113" max="7113" width="25.5703125" style="1" customWidth="1"/>
    <col min="7114" max="7117" width="0" style="1" hidden="1" customWidth="1"/>
    <col min="7118" max="7118" width="20.85546875" style="1" customWidth="1"/>
    <col min="7119" max="7122" width="0" style="1" hidden="1" customWidth="1"/>
    <col min="7123" max="7123" width="15.42578125" style="1" customWidth="1"/>
    <col min="7124" max="7145" width="0" style="1" hidden="1" customWidth="1"/>
    <col min="7146" max="7146" width="14.5703125" style="1" customWidth="1"/>
    <col min="7147" max="7151" width="0" style="1" hidden="1" customWidth="1"/>
    <col min="7152" max="7152" width="16.85546875" style="1" customWidth="1"/>
    <col min="7153" max="7153" width="14.85546875" style="1" customWidth="1"/>
    <col min="7154" max="7154" width="13.85546875" style="1" customWidth="1"/>
    <col min="7155" max="7155" width="16.28515625" style="1" customWidth="1"/>
    <col min="7156" max="7156" width="31.42578125" style="1" customWidth="1"/>
    <col min="7157" max="7157" width="9.140625" style="1" customWidth="1"/>
    <col min="7158" max="7366" width="9.140625" style="1"/>
    <col min="7367" max="7367" width="5.5703125" style="1" customWidth="1"/>
    <col min="7368" max="7368" width="33.7109375" style="1" customWidth="1"/>
    <col min="7369" max="7369" width="25.5703125" style="1" customWidth="1"/>
    <col min="7370" max="7373" width="0" style="1" hidden="1" customWidth="1"/>
    <col min="7374" max="7374" width="20.85546875" style="1" customWidth="1"/>
    <col min="7375" max="7378" width="0" style="1" hidden="1" customWidth="1"/>
    <col min="7379" max="7379" width="15.42578125" style="1" customWidth="1"/>
    <col min="7380" max="7401" width="0" style="1" hidden="1" customWidth="1"/>
    <col min="7402" max="7402" width="14.5703125" style="1" customWidth="1"/>
    <col min="7403" max="7407" width="0" style="1" hidden="1" customWidth="1"/>
    <col min="7408" max="7408" width="16.85546875" style="1" customWidth="1"/>
    <col min="7409" max="7409" width="14.85546875" style="1" customWidth="1"/>
    <col min="7410" max="7410" width="13.85546875" style="1" customWidth="1"/>
    <col min="7411" max="7411" width="16.28515625" style="1" customWidth="1"/>
    <col min="7412" max="7412" width="31.42578125" style="1" customWidth="1"/>
    <col min="7413" max="7413" width="9.140625" style="1" customWidth="1"/>
    <col min="7414" max="7622" width="9.140625" style="1"/>
    <col min="7623" max="7623" width="5.5703125" style="1" customWidth="1"/>
    <col min="7624" max="7624" width="33.7109375" style="1" customWidth="1"/>
    <col min="7625" max="7625" width="25.5703125" style="1" customWidth="1"/>
    <col min="7626" max="7629" width="0" style="1" hidden="1" customWidth="1"/>
    <col min="7630" max="7630" width="20.85546875" style="1" customWidth="1"/>
    <col min="7631" max="7634" width="0" style="1" hidden="1" customWidth="1"/>
    <col min="7635" max="7635" width="15.42578125" style="1" customWidth="1"/>
    <col min="7636" max="7657" width="0" style="1" hidden="1" customWidth="1"/>
    <col min="7658" max="7658" width="14.5703125" style="1" customWidth="1"/>
    <col min="7659" max="7663" width="0" style="1" hidden="1" customWidth="1"/>
    <col min="7664" max="7664" width="16.85546875" style="1" customWidth="1"/>
    <col min="7665" max="7665" width="14.85546875" style="1" customWidth="1"/>
    <col min="7666" max="7666" width="13.85546875" style="1" customWidth="1"/>
    <col min="7667" max="7667" width="16.28515625" style="1" customWidth="1"/>
    <col min="7668" max="7668" width="31.42578125" style="1" customWidth="1"/>
    <col min="7669" max="7669" width="9.140625" style="1" customWidth="1"/>
    <col min="7670" max="7878" width="9.140625" style="1"/>
    <col min="7879" max="7879" width="5.5703125" style="1" customWidth="1"/>
    <col min="7880" max="7880" width="33.7109375" style="1" customWidth="1"/>
    <col min="7881" max="7881" width="25.5703125" style="1" customWidth="1"/>
    <col min="7882" max="7885" width="0" style="1" hidden="1" customWidth="1"/>
    <col min="7886" max="7886" width="20.85546875" style="1" customWidth="1"/>
    <col min="7887" max="7890" width="0" style="1" hidden="1" customWidth="1"/>
    <col min="7891" max="7891" width="15.42578125" style="1" customWidth="1"/>
    <col min="7892" max="7913" width="0" style="1" hidden="1" customWidth="1"/>
    <col min="7914" max="7914" width="14.5703125" style="1" customWidth="1"/>
    <col min="7915" max="7919" width="0" style="1" hidden="1" customWidth="1"/>
    <col min="7920" max="7920" width="16.85546875" style="1" customWidth="1"/>
    <col min="7921" max="7921" width="14.85546875" style="1" customWidth="1"/>
    <col min="7922" max="7922" width="13.85546875" style="1" customWidth="1"/>
    <col min="7923" max="7923" width="16.28515625" style="1" customWidth="1"/>
    <col min="7924" max="7924" width="31.42578125" style="1" customWidth="1"/>
    <col min="7925" max="7925" width="9.140625" style="1" customWidth="1"/>
    <col min="7926" max="8134" width="9.140625" style="1"/>
    <col min="8135" max="8135" width="5.5703125" style="1" customWidth="1"/>
    <col min="8136" max="8136" width="33.7109375" style="1" customWidth="1"/>
    <col min="8137" max="8137" width="25.5703125" style="1" customWidth="1"/>
    <col min="8138" max="8141" width="0" style="1" hidden="1" customWidth="1"/>
    <col min="8142" max="8142" width="20.85546875" style="1" customWidth="1"/>
    <col min="8143" max="8146" width="0" style="1" hidden="1" customWidth="1"/>
    <col min="8147" max="8147" width="15.42578125" style="1" customWidth="1"/>
    <col min="8148" max="8169" width="0" style="1" hidden="1" customWidth="1"/>
    <col min="8170" max="8170" width="14.5703125" style="1" customWidth="1"/>
    <col min="8171" max="8175" width="0" style="1" hidden="1" customWidth="1"/>
    <col min="8176" max="8176" width="16.85546875" style="1" customWidth="1"/>
    <col min="8177" max="8177" width="14.85546875" style="1" customWidth="1"/>
    <col min="8178" max="8178" width="13.85546875" style="1" customWidth="1"/>
    <col min="8179" max="8179" width="16.28515625" style="1" customWidth="1"/>
    <col min="8180" max="8180" width="31.42578125" style="1" customWidth="1"/>
    <col min="8181" max="8181" width="9.140625" style="1" customWidth="1"/>
    <col min="8182" max="8390" width="9.140625" style="1"/>
    <col min="8391" max="8391" width="5.5703125" style="1" customWidth="1"/>
    <col min="8392" max="8392" width="33.7109375" style="1" customWidth="1"/>
    <col min="8393" max="8393" width="25.5703125" style="1" customWidth="1"/>
    <col min="8394" max="8397" width="0" style="1" hidden="1" customWidth="1"/>
    <col min="8398" max="8398" width="20.85546875" style="1" customWidth="1"/>
    <col min="8399" max="8402" width="0" style="1" hidden="1" customWidth="1"/>
    <col min="8403" max="8403" width="15.42578125" style="1" customWidth="1"/>
    <col min="8404" max="8425" width="0" style="1" hidden="1" customWidth="1"/>
    <col min="8426" max="8426" width="14.5703125" style="1" customWidth="1"/>
    <col min="8427" max="8431" width="0" style="1" hidden="1" customWidth="1"/>
    <col min="8432" max="8432" width="16.85546875" style="1" customWidth="1"/>
    <col min="8433" max="8433" width="14.85546875" style="1" customWidth="1"/>
    <col min="8434" max="8434" width="13.85546875" style="1" customWidth="1"/>
    <col min="8435" max="8435" width="16.28515625" style="1" customWidth="1"/>
    <col min="8436" max="8436" width="31.42578125" style="1" customWidth="1"/>
    <col min="8437" max="8437" width="9.140625" style="1" customWidth="1"/>
    <col min="8438" max="8646" width="9.140625" style="1"/>
    <col min="8647" max="8647" width="5.5703125" style="1" customWidth="1"/>
    <col min="8648" max="8648" width="33.7109375" style="1" customWidth="1"/>
    <col min="8649" max="8649" width="25.5703125" style="1" customWidth="1"/>
    <col min="8650" max="8653" width="0" style="1" hidden="1" customWidth="1"/>
    <col min="8654" max="8654" width="20.85546875" style="1" customWidth="1"/>
    <col min="8655" max="8658" width="0" style="1" hidden="1" customWidth="1"/>
    <col min="8659" max="8659" width="15.42578125" style="1" customWidth="1"/>
    <col min="8660" max="8681" width="0" style="1" hidden="1" customWidth="1"/>
    <col min="8682" max="8682" width="14.5703125" style="1" customWidth="1"/>
    <col min="8683" max="8687" width="0" style="1" hidden="1" customWidth="1"/>
    <col min="8688" max="8688" width="16.85546875" style="1" customWidth="1"/>
    <col min="8689" max="8689" width="14.85546875" style="1" customWidth="1"/>
    <col min="8690" max="8690" width="13.85546875" style="1" customWidth="1"/>
    <col min="8691" max="8691" width="16.28515625" style="1" customWidth="1"/>
    <col min="8692" max="8692" width="31.42578125" style="1" customWidth="1"/>
    <col min="8693" max="8693" width="9.140625" style="1" customWidth="1"/>
    <col min="8694" max="8902" width="9.140625" style="1"/>
    <col min="8903" max="8903" width="5.5703125" style="1" customWidth="1"/>
    <col min="8904" max="8904" width="33.7109375" style="1" customWidth="1"/>
    <col min="8905" max="8905" width="25.5703125" style="1" customWidth="1"/>
    <col min="8906" max="8909" width="0" style="1" hidden="1" customWidth="1"/>
    <col min="8910" max="8910" width="20.85546875" style="1" customWidth="1"/>
    <col min="8911" max="8914" width="0" style="1" hidden="1" customWidth="1"/>
    <col min="8915" max="8915" width="15.42578125" style="1" customWidth="1"/>
    <col min="8916" max="8937" width="0" style="1" hidden="1" customWidth="1"/>
    <col min="8938" max="8938" width="14.5703125" style="1" customWidth="1"/>
    <col min="8939" max="8943" width="0" style="1" hidden="1" customWidth="1"/>
    <col min="8944" max="8944" width="16.85546875" style="1" customWidth="1"/>
    <col min="8945" max="8945" width="14.85546875" style="1" customWidth="1"/>
    <col min="8946" max="8946" width="13.85546875" style="1" customWidth="1"/>
    <col min="8947" max="8947" width="16.28515625" style="1" customWidth="1"/>
    <col min="8948" max="8948" width="31.42578125" style="1" customWidth="1"/>
    <col min="8949" max="8949" width="9.140625" style="1" customWidth="1"/>
    <col min="8950" max="9158" width="9.140625" style="1"/>
    <col min="9159" max="9159" width="5.5703125" style="1" customWidth="1"/>
    <col min="9160" max="9160" width="33.7109375" style="1" customWidth="1"/>
    <col min="9161" max="9161" width="25.5703125" style="1" customWidth="1"/>
    <col min="9162" max="9165" width="0" style="1" hidden="1" customWidth="1"/>
    <col min="9166" max="9166" width="20.85546875" style="1" customWidth="1"/>
    <col min="9167" max="9170" width="0" style="1" hidden="1" customWidth="1"/>
    <col min="9171" max="9171" width="15.42578125" style="1" customWidth="1"/>
    <col min="9172" max="9193" width="0" style="1" hidden="1" customWidth="1"/>
    <col min="9194" max="9194" width="14.5703125" style="1" customWidth="1"/>
    <col min="9195" max="9199" width="0" style="1" hidden="1" customWidth="1"/>
    <col min="9200" max="9200" width="16.85546875" style="1" customWidth="1"/>
    <col min="9201" max="9201" width="14.85546875" style="1" customWidth="1"/>
    <col min="9202" max="9202" width="13.85546875" style="1" customWidth="1"/>
    <col min="9203" max="9203" width="16.28515625" style="1" customWidth="1"/>
    <col min="9204" max="9204" width="31.42578125" style="1" customWidth="1"/>
    <col min="9205" max="9205" width="9.140625" style="1" customWidth="1"/>
    <col min="9206" max="9414" width="9.140625" style="1"/>
    <col min="9415" max="9415" width="5.5703125" style="1" customWidth="1"/>
    <col min="9416" max="9416" width="33.7109375" style="1" customWidth="1"/>
    <col min="9417" max="9417" width="25.5703125" style="1" customWidth="1"/>
    <col min="9418" max="9421" width="0" style="1" hidden="1" customWidth="1"/>
    <col min="9422" max="9422" width="20.85546875" style="1" customWidth="1"/>
    <col min="9423" max="9426" width="0" style="1" hidden="1" customWidth="1"/>
    <col min="9427" max="9427" width="15.42578125" style="1" customWidth="1"/>
    <col min="9428" max="9449" width="0" style="1" hidden="1" customWidth="1"/>
    <col min="9450" max="9450" width="14.5703125" style="1" customWidth="1"/>
    <col min="9451" max="9455" width="0" style="1" hidden="1" customWidth="1"/>
    <col min="9456" max="9456" width="16.85546875" style="1" customWidth="1"/>
    <col min="9457" max="9457" width="14.85546875" style="1" customWidth="1"/>
    <col min="9458" max="9458" width="13.85546875" style="1" customWidth="1"/>
    <col min="9459" max="9459" width="16.28515625" style="1" customWidth="1"/>
    <col min="9460" max="9460" width="31.42578125" style="1" customWidth="1"/>
    <col min="9461" max="9461" width="9.140625" style="1" customWidth="1"/>
    <col min="9462" max="9670" width="9.140625" style="1"/>
    <col min="9671" max="9671" width="5.5703125" style="1" customWidth="1"/>
    <col min="9672" max="9672" width="33.7109375" style="1" customWidth="1"/>
    <col min="9673" max="9673" width="25.5703125" style="1" customWidth="1"/>
    <col min="9674" max="9677" width="0" style="1" hidden="1" customWidth="1"/>
    <col min="9678" max="9678" width="20.85546875" style="1" customWidth="1"/>
    <col min="9679" max="9682" width="0" style="1" hidden="1" customWidth="1"/>
    <col min="9683" max="9683" width="15.42578125" style="1" customWidth="1"/>
    <col min="9684" max="9705" width="0" style="1" hidden="1" customWidth="1"/>
    <col min="9706" max="9706" width="14.5703125" style="1" customWidth="1"/>
    <col min="9707" max="9711" width="0" style="1" hidden="1" customWidth="1"/>
    <col min="9712" max="9712" width="16.85546875" style="1" customWidth="1"/>
    <col min="9713" max="9713" width="14.85546875" style="1" customWidth="1"/>
    <col min="9714" max="9714" width="13.85546875" style="1" customWidth="1"/>
    <col min="9715" max="9715" width="16.28515625" style="1" customWidth="1"/>
    <col min="9716" max="9716" width="31.42578125" style="1" customWidth="1"/>
    <col min="9717" max="9717" width="9.140625" style="1" customWidth="1"/>
    <col min="9718" max="9926" width="9.140625" style="1"/>
    <col min="9927" max="9927" width="5.5703125" style="1" customWidth="1"/>
    <col min="9928" max="9928" width="33.7109375" style="1" customWidth="1"/>
    <col min="9929" max="9929" width="25.5703125" style="1" customWidth="1"/>
    <col min="9930" max="9933" width="0" style="1" hidden="1" customWidth="1"/>
    <col min="9934" max="9934" width="20.85546875" style="1" customWidth="1"/>
    <col min="9935" max="9938" width="0" style="1" hidden="1" customWidth="1"/>
    <col min="9939" max="9939" width="15.42578125" style="1" customWidth="1"/>
    <col min="9940" max="9961" width="0" style="1" hidden="1" customWidth="1"/>
    <col min="9962" max="9962" width="14.5703125" style="1" customWidth="1"/>
    <col min="9963" max="9967" width="0" style="1" hidden="1" customWidth="1"/>
    <col min="9968" max="9968" width="16.85546875" style="1" customWidth="1"/>
    <col min="9969" max="9969" width="14.85546875" style="1" customWidth="1"/>
    <col min="9970" max="9970" width="13.85546875" style="1" customWidth="1"/>
    <col min="9971" max="9971" width="16.28515625" style="1" customWidth="1"/>
    <col min="9972" max="9972" width="31.42578125" style="1" customWidth="1"/>
    <col min="9973" max="9973" width="9.140625" style="1" customWidth="1"/>
    <col min="9974" max="10182" width="9.140625" style="1"/>
    <col min="10183" max="10183" width="5.5703125" style="1" customWidth="1"/>
    <col min="10184" max="10184" width="33.7109375" style="1" customWidth="1"/>
    <col min="10185" max="10185" width="25.5703125" style="1" customWidth="1"/>
    <col min="10186" max="10189" width="0" style="1" hidden="1" customWidth="1"/>
    <col min="10190" max="10190" width="20.85546875" style="1" customWidth="1"/>
    <col min="10191" max="10194" width="0" style="1" hidden="1" customWidth="1"/>
    <col min="10195" max="10195" width="15.42578125" style="1" customWidth="1"/>
    <col min="10196" max="10217" width="0" style="1" hidden="1" customWidth="1"/>
    <col min="10218" max="10218" width="14.5703125" style="1" customWidth="1"/>
    <col min="10219" max="10223" width="0" style="1" hidden="1" customWidth="1"/>
    <col min="10224" max="10224" width="16.85546875" style="1" customWidth="1"/>
    <col min="10225" max="10225" width="14.85546875" style="1" customWidth="1"/>
    <col min="10226" max="10226" width="13.85546875" style="1" customWidth="1"/>
    <col min="10227" max="10227" width="16.28515625" style="1" customWidth="1"/>
    <col min="10228" max="10228" width="31.42578125" style="1" customWidth="1"/>
    <col min="10229" max="10229" width="9.140625" style="1" customWidth="1"/>
    <col min="10230" max="10438" width="9.140625" style="1"/>
    <col min="10439" max="10439" width="5.5703125" style="1" customWidth="1"/>
    <col min="10440" max="10440" width="33.7109375" style="1" customWidth="1"/>
    <col min="10441" max="10441" width="25.5703125" style="1" customWidth="1"/>
    <col min="10442" max="10445" width="0" style="1" hidden="1" customWidth="1"/>
    <col min="10446" max="10446" width="20.85546875" style="1" customWidth="1"/>
    <col min="10447" max="10450" width="0" style="1" hidden="1" customWidth="1"/>
    <col min="10451" max="10451" width="15.42578125" style="1" customWidth="1"/>
    <col min="10452" max="10473" width="0" style="1" hidden="1" customWidth="1"/>
    <col min="10474" max="10474" width="14.5703125" style="1" customWidth="1"/>
    <col min="10475" max="10479" width="0" style="1" hidden="1" customWidth="1"/>
    <col min="10480" max="10480" width="16.85546875" style="1" customWidth="1"/>
    <col min="10481" max="10481" width="14.85546875" style="1" customWidth="1"/>
    <col min="10482" max="10482" width="13.85546875" style="1" customWidth="1"/>
    <col min="10483" max="10483" width="16.28515625" style="1" customWidth="1"/>
    <col min="10484" max="10484" width="31.42578125" style="1" customWidth="1"/>
    <col min="10485" max="10485" width="9.140625" style="1" customWidth="1"/>
    <col min="10486" max="10694" width="9.140625" style="1"/>
    <col min="10695" max="10695" width="5.5703125" style="1" customWidth="1"/>
    <col min="10696" max="10696" width="33.7109375" style="1" customWidth="1"/>
    <col min="10697" max="10697" width="25.5703125" style="1" customWidth="1"/>
    <col min="10698" max="10701" width="0" style="1" hidden="1" customWidth="1"/>
    <col min="10702" max="10702" width="20.85546875" style="1" customWidth="1"/>
    <col min="10703" max="10706" width="0" style="1" hidden="1" customWidth="1"/>
    <col min="10707" max="10707" width="15.42578125" style="1" customWidth="1"/>
    <col min="10708" max="10729" width="0" style="1" hidden="1" customWidth="1"/>
    <col min="10730" max="10730" width="14.5703125" style="1" customWidth="1"/>
    <col min="10731" max="10735" width="0" style="1" hidden="1" customWidth="1"/>
    <col min="10736" max="10736" width="16.85546875" style="1" customWidth="1"/>
    <col min="10737" max="10737" width="14.85546875" style="1" customWidth="1"/>
    <col min="10738" max="10738" width="13.85546875" style="1" customWidth="1"/>
    <col min="10739" max="10739" width="16.28515625" style="1" customWidth="1"/>
    <col min="10740" max="10740" width="31.42578125" style="1" customWidth="1"/>
    <col min="10741" max="10741" width="9.140625" style="1" customWidth="1"/>
    <col min="10742" max="10950" width="9.140625" style="1"/>
    <col min="10951" max="10951" width="5.5703125" style="1" customWidth="1"/>
    <col min="10952" max="10952" width="33.7109375" style="1" customWidth="1"/>
    <col min="10953" max="10953" width="25.5703125" style="1" customWidth="1"/>
    <col min="10954" max="10957" width="0" style="1" hidden="1" customWidth="1"/>
    <col min="10958" max="10958" width="20.85546875" style="1" customWidth="1"/>
    <col min="10959" max="10962" width="0" style="1" hidden="1" customWidth="1"/>
    <col min="10963" max="10963" width="15.42578125" style="1" customWidth="1"/>
    <col min="10964" max="10985" width="0" style="1" hidden="1" customWidth="1"/>
    <col min="10986" max="10986" width="14.5703125" style="1" customWidth="1"/>
    <col min="10987" max="10991" width="0" style="1" hidden="1" customWidth="1"/>
    <col min="10992" max="10992" width="16.85546875" style="1" customWidth="1"/>
    <col min="10993" max="10993" width="14.85546875" style="1" customWidth="1"/>
    <col min="10994" max="10994" width="13.85546875" style="1" customWidth="1"/>
    <col min="10995" max="10995" width="16.28515625" style="1" customWidth="1"/>
    <col min="10996" max="10996" width="31.42578125" style="1" customWidth="1"/>
    <col min="10997" max="10997" width="9.140625" style="1" customWidth="1"/>
    <col min="10998" max="11206" width="9.140625" style="1"/>
    <col min="11207" max="11207" width="5.5703125" style="1" customWidth="1"/>
    <col min="11208" max="11208" width="33.7109375" style="1" customWidth="1"/>
    <col min="11209" max="11209" width="25.5703125" style="1" customWidth="1"/>
    <col min="11210" max="11213" width="0" style="1" hidden="1" customWidth="1"/>
    <col min="11214" max="11214" width="20.85546875" style="1" customWidth="1"/>
    <col min="11215" max="11218" width="0" style="1" hidden="1" customWidth="1"/>
    <col min="11219" max="11219" width="15.42578125" style="1" customWidth="1"/>
    <col min="11220" max="11241" width="0" style="1" hidden="1" customWidth="1"/>
    <col min="11242" max="11242" width="14.5703125" style="1" customWidth="1"/>
    <col min="11243" max="11247" width="0" style="1" hidden="1" customWidth="1"/>
    <col min="11248" max="11248" width="16.85546875" style="1" customWidth="1"/>
    <col min="11249" max="11249" width="14.85546875" style="1" customWidth="1"/>
    <col min="11250" max="11250" width="13.85546875" style="1" customWidth="1"/>
    <col min="11251" max="11251" width="16.28515625" style="1" customWidth="1"/>
    <col min="11252" max="11252" width="31.42578125" style="1" customWidth="1"/>
    <col min="11253" max="11253" width="9.140625" style="1" customWidth="1"/>
    <col min="11254" max="11462" width="9.140625" style="1"/>
    <col min="11463" max="11463" width="5.5703125" style="1" customWidth="1"/>
    <col min="11464" max="11464" width="33.7109375" style="1" customWidth="1"/>
    <col min="11465" max="11465" width="25.5703125" style="1" customWidth="1"/>
    <col min="11466" max="11469" width="0" style="1" hidden="1" customWidth="1"/>
    <col min="11470" max="11470" width="20.85546875" style="1" customWidth="1"/>
    <col min="11471" max="11474" width="0" style="1" hidden="1" customWidth="1"/>
    <col min="11475" max="11475" width="15.42578125" style="1" customWidth="1"/>
    <col min="11476" max="11497" width="0" style="1" hidden="1" customWidth="1"/>
    <col min="11498" max="11498" width="14.5703125" style="1" customWidth="1"/>
    <col min="11499" max="11503" width="0" style="1" hidden="1" customWidth="1"/>
    <col min="11504" max="11504" width="16.85546875" style="1" customWidth="1"/>
    <col min="11505" max="11505" width="14.85546875" style="1" customWidth="1"/>
    <col min="11506" max="11506" width="13.85546875" style="1" customWidth="1"/>
    <col min="11507" max="11507" width="16.28515625" style="1" customWidth="1"/>
    <col min="11508" max="11508" width="31.42578125" style="1" customWidth="1"/>
    <col min="11509" max="11509" width="9.140625" style="1" customWidth="1"/>
    <col min="11510" max="11718" width="9.140625" style="1"/>
    <col min="11719" max="11719" width="5.5703125" style="1" customWidth="1"/>
    <col min="11720" max="11720" width="33.7109375" style="1" customWidth="1"/>
    <col min="11721" max="11721" width="25.5703125" style="1" customWidth="1"/>
    <col min="11722" max="11725" width="0" style="1" hidden="1" customWidth="1"/>
    <col min="11726" max="11726" width="20.85546875" style="1" customWidth="1"/>
    <col min="11727" max="11730" width="0" style="1" hidden="1" customWidth="1"/>
    <col min="11731" max="11731" width="15.42578125" style="1" customWidth="1"/>
    <col min="11732" max="11753" width="0" style="1" hidden="1" customWidth="1"/>
    <col min="11754" max="11754" width="14.5703125" style="1" customWidth="1"/>
    <col min="11755" max="11759" width="0" style="1" hidden="1" customWidth="1"/>
    <col min="11760" max="11760" width="16.85546875" style="1" customWidth="1"/>
    <col min="11761" max="11761" width="14.85546875" style="1" customWidth="1"/>
    <col min="11762" max="11762" width="13.85546875" style="1" customWidth="1"/>
    <col min="11763" max="11763" width="16.28515625" style="1" customWidth="1"/>
    <col min="11764" max="11764" width="31.42578125" style="1" customWidth="1"/>
    <col min="11765" max="11765" width="9.140625" style="1" customWidth="1"/>
    <col min="11766" max="11974" width="9.140625" style="1"/>
    <col min="11975" max="11975" width="5.5703125" style="1" customWidth="1"/>
    <col min="11976" max="11976" width="33.7109375" style="1" customWidth="1"/>
    <col min="11977" max="11977" width="25.5703125" style="1" customWidth="1"/>
    <col min="11978" max="11981" width="0" style="1" hidden="1" customWidth="1"/>
    <col min="11982" max="11982" width="20.85546875" style="1" customWidth="1"/>
    <col min="11983" max="11986" width="0" style="1" hidden="1" customWidth="1"/>
    <col min="11987" max="11987" width="15.42578125" style="1" customWidth="1"/>
    <col min="11988" max="12009" width="0" style="1" hidden="1" customWidth="1"/>
    <col min="12010" max="12010" width="14.5703125" style="1" customWidth="1"/>
    <col min="12011" max="12015" width="0" style="1" hidden="1" customWidth="1"/>
    <col min="12016" max="12016" width="16.85546875" style="1" customWidth="1"/>
    <col min="12017" max="12017" width="14.85546875" style="1" customWidth="1"/>
    <col min="12018" max="12018" width="13.85546875" style="1" customWidth="1"/>
    <col min="12019" max="12019" width="16.28515625" style="1" customWidth="1"/>
    <col min="12020" max="12020" width="31.42578125" style="1" customWidth="1"/>
    <col min="12021" max="12021" width="9.140625" style="1" customWidth="1"/>
    <col min="12022" max="12230" width="9.140625" style="1"/>
    <col min="12231" max="12231" width="5.5703125" style="1" customWidth="1"/>
    <col min="12232" max="12232" width="33.7109375" style="1" customWidth="1"/>
    <col min="12233" max="12233" width="25.5703125" style="1" customWidth="1"/>
    <col min="12234" max="12237" width="0" style="1" hidden="1" customWidth="1"/>
    <col min="12238" max="12238" width="20.85546875" style="1" customWidth="1"/>
    <col min="12239" max="12242" width="0" style="1" hidden="1" customWidth="1"/>
    <col min="12243" max="12243" width="15.42578125" style="1" customWidth="1"/>
    <col min="12244" max="12265" width="0" style="1" hidden="1" customWidth="1"/>
    <col min="12266" max="12266" width="14.5703125" style="1" customWidth="1"/>
    <col min="12267" max="12271" width="0" style="1" hidden="1" customWidth="1"/>
    <col min="12272" max="12272" width="16.85546875" style="1" customWidth="1"/>
    <col min="12273" max="12273" width="14.85546875" style="1" customWidth="1"/>
    <col min="12274" max="12274" width="13.85546875" style="1" customWidth="1"/>
    <col min="12275" max="12275" width="16.28515625" style="1" customWidth="1"/>
    <col min="12276" max="12276" width="31.42578125" style="1" customWidth="1"/>
    <col min="12277" max="12277" width="9.140625" style="1" customWidth="1"/>
    <col min="12278" max="12486" width="9.140625" style="1"/>
    <col min="12487" max="12487" width="5.5703125" style="1" customWidth="1"/>
    <col min="12488" max="12488" width="33.7109375" style="1" customWidth="1"/>
    <col min="12489" max="12489" width="25.5703125" style="1" customWidth="1"/>
    <col min="12490" max="12493" width="0" style="1" hidden="1" customWidth="1"/>
    <col min="12494" max="12494" width="20.85546875" style="1" customWidth="1"/>
    <col min="12495" max="12498" width="0" style="1" hidden="1" customWidth="1"/>
    <col min="12499" max="12499" width="15.42578125" style="1" customWidth="1"/>
    <col min="12500" max="12521" width="0" style="1" hidden="1" customWidth="1"/>
    <col min="12522" max="12522" width="14.5703125" style="1" customWidth="1"/>
    <col min="12523" max="12527" width="0" style="1" hidden="1" customWidth="1"/>
    <col min="12528" max="12528" width="16.85546875" style="1" customWidth="1"/>
    <col min="12529" max="12529" width="14.85546875" style="1" customWidth="1"/>
    <col min="12530" max="12530" width="13.85546875" style="1" customWidth="1"/>
    <col min="12531" max="12531" width="16.28515625" style="1" customWidth="1"/>
    <col min="12532" max="12532" width="31.42578125" style="1" customWidth="1"/>
    <col min="12533" max="12533" width="9.140625" style="1" customWidth="1"/>
    <col min="12534" max="12742" width="9.140625" style="1"/>
    <col min="12743" max="12743" width="5.5703125" style="1" customWidth="1"/>
    <col min="12744" max="12744" width="33.7109375" style="1" customWidth="1"/>
    <col min="12745" max="12745" width="25.5703125" style="1" customWidth="1"/>
    <col min="12746" max="12749" width="0" style="1" hidden="1" customWidth="1"/>
    <col min="12750" max="12750" width="20.85546875" style="1" customWidth="1"/>
    <col min="12751" max="12754" width="0" style="1" hidden="1" customWidth="1"/>
    <col min="12755" max="12755" width="15.42578125" style="1" customWidth="1"/>
    <col min="12756" max="12777" width="0" style="1" hidden="1" customWidth="1"/>
    <col min="12778" max="12778" width="14.5703125" style="1" customWidth="1"/>
    <col min="12779" max="12783" width="0" style="1" hidden="1" customWidth="1"/>
    <col min="12784" max="12784" width="16.85546875" style="1" customWidth="1"/>
    <col min="12785" max="12785" width="14.85546875" style="1" customWidth="1"/>
    <col min="12786" max="12786" width="13.85546875" style="1" customWidth="1"/>
    <col min="12787" max="12787" width="16.28515625" style="1" customWidth="1"/>
    <col min="12788" max="12788" width="31.42578125" style="1" customWidth="1"/>
    <col min="12789" max="12789" width="9.140625" style="1" customWidth="1"/>
    <col min="12790" max="12998" width="9.140625" style="1"/>
    <col min="12999" max="12999" width="5.5703125" style="1" customWidth="1"/>
    <col min="13000" max="13000" width="33.7109375" style="1" customWidth="1"/>
    <col min="13001" max="13001" width="25.5703125" style="1" customWidth="1"/>
    <col min="13002" max="13005" width="0" style="1" hidden="1" customWidth="1"/>
    <col min="13006" max="13006" width="20.85546875" style="1" customWidth="1"/>
    <col min="13007" max="13010" width="0" style="1" hidden="1" customWidth="1"/>
    <col min="13011" max="13011" width="15.42578125" style="1" customWidth="1"/>
    <col min="13012" max="13033" width="0" style="1" hidden="1" customWidth="1"/>
    <col min="13034" max="13034" width="14.5703125" style="1" customWidth="1"/>
    <col min="13035" max="13039" width="0" style="1" hidden="1" customWidth="1"/>
    <col min="13040" max="13040" width="16.85546875" style="1" customWidth="1"/>
    <col min="13041" max="13041" width="14.85546875" style="1" customWidth="1"/>
    <col min="13042" max="13042" width="13.85546875" style="1" customWidth="1"/>
    <col min="13043" max="13043" width="16.28515625" style="1" customWidth="1"/>
    <col min="13044" max="13044" width="31.42578125" style="1" customWidth="1"/>
    <col min="13045" max="13045" width="9.140625" style="1" customWidth="1"/>
    <col min="13046" max="13254" width="9.140625" style="1"/>
    <col min="13255" max="13255" width="5.5703125" style="1" customWidth="1"/>
    <col min="13256" max="13256" width="33.7109375" style="1" customWidth="1"/>
    <col min="13257" max="13257" width="25.5703125" style="1" customWidth="1"/>
    <col min="13258" max="13261" width="0" style="1" hidden="1" customWidth="1"/>
    <col min="13262" max="13262" width="20.85546875" style="1" customWidth="1"/>
    <col min="13263" max="13266" width="0" style="1" hidden="1" customWidth="1"/>
    <col min="13267" max="13267" width="15.42578125" style="1" customWidth="1"/>
    <col min="13268" max="13289" width="0" style="1" hidden="1" customWidth="1"/>
    <col min="13290" max="13290" width="14.5703125" style="1" customWidth="1"/>
    <col min="13291" max="13295" width="0" style="1" hidden="1" customWidth="1"/>
    <col min="13296" max="13296" width="16.85546875" style="1" customWidth="1"/>
    <col min="13297" max="13297" width="14.85546875" style="1" customWidth="1"/>
    <col min="13298" max="13298" width="13.85546875" style="1" customWidth="1"/>
    <col min="13299" max="13299" width="16.28515625" style="1" customWidth="1"/>
    <col min="13300" max="13300" width="31.42578125" style="1" customWidth="1"/>
    <col min="13301" max="13301" width="9.140625" style="1" customWidth="1"/>
    <col min="13302" max="13510" width="9.140625" style="1"/>
    <col min="13511" max="13511" width="5.5703125" style="1" customWidth="1"/>
    <col min="13512" max="13512" width="33.7109375" style="1" customWidth="1"/>
    <col min="13513" max="13513" width="25.5703125" style="1" customWidth="1"/>
    <col min="13514" max="13517" width="0" style="1" hidden="1" customWidth="1"/>
    <col min="13518" max="13518" width="20.85546875" style="1" customWidth="1"/>
    <col min="13519" max="13522" width="0" style="1" hidden="1" customWidth="1"/>
    <col min="13523" max="13523" width="15.42578125" style="1" customWidth="1"/>
    <col min="13524" max="13545" width="0" style="1" hidden="1" customWidth="1"/>
    <col min="13546" max="13546" width="14.5703125" style="1" customWidth="1"/>
    <col min="13547" max="13551" width="0" style="1" hidden="1" customWidth="1"/>
    <col min="13552" max="13552" width="16.85546875" style="1" customWidth="1"/>
    <col min="13553" max="13553" width="14.85546875" style="1" customWidth="1"/>
    <col min="13554" max="13554" width="13.85546875" style="1" customWidth="1"/>
    <col min="13555" max="13555" width="16.28515625" style="1" customWidth="1"/>
    <col min="13556" max="13556" width="31.42578125" style="1" customWidth="1"/>
    <col min="13557" max="13557" width="9.140625" style="1" customWidth="1"/>
    <col min="13558" max="13766" width="9.140625" style="1"/>
    <col min="13767" max="13767" width="5.5703125" style="1" customWidth="1"/>
    <col min="13768" max="13768" width="33.7109375" style="1" customWidth="1"/>
    <col min="13769" max="13769" width="25.5703125" style="1" customWidth="1"/>
    <col min="13770" max="13773" width="0" style="1" hidden="1" customWidth="1"/>
    <col min="13774" max="13774" width="20.85546875" style="1" customWidth="1"/>
    <col min="13775" max="13778" width="0" style="1" hidden="1" customWidth="1"/>
    <col min="13779" max="13779" width="15.42578125" style="1" customWidth="1"/>
    <col min="13780" max="13801" width="0" style="1" hidden="1" customWidth="1"/>
    <col min="13802" max="13802" width="14.5703125" style="1" customWidth="1"/>
    <col min="13803" max="13807" width="0" style="1" hidden="1" customWidth="1"/>
    <col min="13808" max="13808" width="16.85546875" style="1" customWidth="1"/>
    <col min="13809" max="13809" width="14.85546875" style="1" customWidth="1"/>
    <col min="13810" max="13810" width="13.85546875" style="1" customWidth="1"/>
    <col min="13811" max="13811" width="16.28515625" style="1" customWidth="1"/>
    <col min="13812" max="13812" width="31.42578125" style="1" customWidth="1"/>
    <col min="13813" max="13813" width="9.140625" style="1" customWidth="1"/>
    <col min="13814" max="14022" width="9.140625" style="1"/>
    <col min="14023" max="14023" width="5.5703125" style="1" customWidth="1"/>
    <col min="14024" max="14024" width="33.7109375" style="1" customWidth="1"/>
    <col min="14025" max="14025" width="25.5703125" style="1" customWidth="1"/>
    <col min="14026" max="14029" width="0" style="1" hidden="1" customWidth="1"/>
    <col min="14030" max="14030" width="20.85546875" style="1" customWidth="1"/>
    <col min="14031" max="14034" width="0" style="1" hidden="1" customWidth="1"/>
    <col min="14035" max="14035" width="15.42578125" style="1" customWidth="1"/>
    <col min="14036" max="14057" width="0" style="1" hidden="1" customWidth="1"/>
    <col min="14058" max="14058" width="14.5703125" style="1" customWidth="1"/>
    <col min="14059" max="14063" width="0" style="1" hidden="1" customWidth="1"/>
    <col min="14064" max="14064" width="16.85546875" style="1" customWidth="1"/>
    <col min="14065" max="14065" width="14.85546875" style="1" customWidth="1"/>
    <col min="14066" max="14066" width="13.85546875" style="1" customWidth="1"/>
    <col min="14067" max="14067" width="16.28515625" style="1" customWidth="1"/>
    <col min="14068" max="14068" width="31.42578125" style="1" customWidth="1"/>
    <col min="14069" max="14069" width="9.140625" style="1" customWidth="1"/>
    <col min="14070" max="14278" width="9.140625" style="1"/>
    <col min="14279" max="14279" width="5.5703125" style="1" customWidth="1"/>
    <col min="14280" max="14280" width="33.7109375" style="1" customWidth="1"/>
    <col min="14281" max="14281" width="25.5703125" style="1" customWidth="1"/>
    <col min="14282" max="14285" width="0" style="1" hidden="1" customWidth="1"/>
    <col min="14286" max="14286" width="20.85546875" style="1" customWidth="1"/>
    <col min="14287" max="14290" width="0" style="1" hidden="1" customWidth="1"/>
    <col min="14291" max="14291" width="15.42578125" style="1" customWidth="1"/>
    <col min="14292" max="14313" width="0" style="1" hidden="1" customWidth="1"/>
    <col min="14314" max="14314" width="14.5703125" style="1" customWidth="1"/>
    <col min="14315" max="14319" width="0" style="1" hidden="1" customWidth="1"/>
    <col min="14320" max="14320" width="16.85546875" style="1" customWidth="1"/>
    <col min="14321" max="14321" width="14.85546875" style="1" customWidth="1"/>
    <col min="14322" max="14322" width="13.85546875" style="1" customWidth="1"/>
    <col min="14323" max="14323" width="16.28515625" style="1" customWidth="1"/>
    <col min="14324" max="14324" width="31.42578125" style="1" customWidth="1"/>
    <col min="14325" max="14325" width="9.140625" style="1" customWidth="1"/>
    <col min="14326" max="14534" width="9.140625" style="1"/>
    <col min="14535" max="14535" width="5.5703125" style="1" customWidth="1"/>
    <col min="14536" max="14536" width="33.7109375" style="1" customWidth="1"/>
    <col min="14537" max="14537" width="25.5703125" style="1" customWidth="1"/>
    <col min="14538" max="14541" width="0" style="1" hidden="1" customWidth="1"/>
    <col min="14542" max="14542" width="20.85546875" style="1" customWidth="1"/>
    <col min="14543" max="14546" width="0" style="1" hidden="1" customWidth="1"/>
    <col min="14547" max="14547" width="15.42578125" style="1" customWidth="1"/>
    <col min="14548" max="14569" width="0" style="1" hidden="1" customWidth="1"/>
    <col min="14570" max="14570" width="14.5703125" style="1" customWidth="1"/>
    <col min="14571" max="14575" width="0" style="1" hidden="1" customWidth="1"/>
    <col min="14576" max="14576" width="16.85546875" style="1" customWidth="1"/>
    <col min="14577" max="14577" width="14.85546875" style="1" customWidth="1"/>
    <col min="14578" max="14578" width="13.85546875" style="1" customWidth="1"/>
    <col min="14579" max="14579" width="16.28515625" style="1" customWidth="1"/>
    <col min="14580" max="14580" width="31.42578125" style="1" customWidth="1"/>
    <col min="14581" max="14581" width="9.140625" style="1" customWidth="1"/>
    <col min="14582" max="14790" width="9.140625" style="1"/>
    <col min="14791" max="14791" width="5.5703125" style="1" customWidth="1"/>
    <col min="14792" max="14792" width="33.7109375" style="1" customWidth="1"/>
    <col min="14793" max="14793" width="25.5703125" style="1" customWidth="1"/>
    <col min="14794" max="14797" width="0" style="1" hidden="1" customWidth="1"/>
    <col min="14798" max="14798" width="20.85546875" style="1" customWidth="1"/>
    <col min="14799" max="14802" width="0" style="1" hidden="1" customWidth="1"/>
    <col min="14803" max="14803" width="15.42578125" style="1" customWidth="1"/>
    <col min="14804" max="14825" width="0" style="1" hidden="1" customWidth="1"/>
    <col min="14826" max="14826" width="14.5703125" style="1" customWidth="1"/>
    <col min="14827" max="14831" width="0" style="1" hidden="1" customWidth="1"/>
    <col min="14832" max="14832" width="16.85546875" style="1" customWidth="1"/>
    <col min="14833" max="14833" width="14.85546875" style="1" customWidth="1"/>
    <col min="14834" max="14834" width="13.85546875" style="1" customWidth="1"/>
    <col min="14835" max="14835" width="16.28515625" style="1" customWidth="1"/>
    <col min="14836" max="14836" width="31.42578125" style="1" customWidth="1"/>
    <col min="14837" max="14837" width="9.140625" style="1" customWidth="1"/>
    <col min="14838" max="15046" width="9.140625" style="1"/>
    <col min="15047" max="15047" width="5.5703125" style="1" customWidth="1"/>
    <col min="15048" max="15048" width="33.7109375" style="1" customWidth="1"/>
    <col min="15049" max="15049" width="25.5703125" style="1" customWidth="1"/>
    <col min="15050" max="15053" width="0" style="1" hidden="1" customWidth="1"/>
    <col min="15054" max="15054" width="20.85546875" style="1" customWidth="1"/>
    <col min="15055" max="15058" width="0" style="1" hidden="1" customWidth="1"/>
    <col min="15059" max="15059" width="15.42578125" style="1" customWidth="1"/>
    <col min="15060" max="15081" width="0" style="1" hidden="1" customWidth="1"/>
    <col min="15082" max="15082" width="14.5703125" style="1" customWidth="1"/>
    <col min="15083" max="15087" width="0" style="1" hidden="1" customWidth="1"/>
    <col min="15088" max="15088" width="16.85546875" style="1" customWidth="1"/>
    <col min="15089" max="15089" width="14.85546875" style="1" customWidth="1"/>
    <col min="15090" max="15090" width="13.85546875" style="1" customWidth="1"/>
    <col min="15091" max="15091" width="16.28515625" style="1" customWidth="1"/>
    <col min="15092" max="15092" width="31.42578125" style="1" customWidth="1"/>
    <col min="15093" max="15093" width="9.140625" style="1" customWidth="1"/>
    <col min="15094" max="15302" width="9.140625" style="1"/>
    <col min="15303" max="15303" width="5.5703125" style="1" customWidth="1"/>
    <col min="15304" max="15304" width="33.7109375" style="1" customWidth="1"/>
    <col min="15305" max="15305" width="25.5703125" style="1" customWidth="1"/>
    <col min="15306" max="15309" width="0" style="1" hidden="1" customWidth="1"/>
    <col min="15310" max="15310" width="20.85546875" style="1" customWidth="1"/>
    <col min="15311" max="15314" width="0" style="1" hidden="1" customWidth="1"/>
    <col min="15315" max="15315" width="15.42578125" style="1" customWidth="1"/>
    <col min="15316" max="15337" width="0" style="1" hidden="1" customWidth="1"/>
    <col min="15338" max="15338" width="14.5703125" style="1" customWidth="1"/>
    <col min="15339" max="15343" width="0" style="1" hidden="1" customWidth="1"/>
    <col min="15344" max="15344" width="16.85546875" style="1" customWidth="1"/>
    <col min="15345" max="15345" width="14.85546875" style="1" customWidth="1"/>
    <col min="15346" max="15346" width="13.85546875" style="1" customWidth="1"/>
    <col min="15347" max="15347" width="16.28515625" style="1" customWidth="1"/>
    <col min="15348" max="15348" width="31.42578125" style="1" customWidth="1"/>
    <col min="15349" max="15349" width="9.140625" style="1" customWidth="1"/>
    <col min="15350" max="15558" width="9.140625" style="1"/>
    <col min="15559" max="15559" width="5.5703125" style="1" customWidth="1"/>
    <col min="15560" max="15560" width="33.7109375" style="1" customWidth="1"/>
    <col min="15561" max="15561" width="25.5703125" style="1" customWidth="1"/>
    <col min="15562" max="15565" width="0" style="1" hidden="1" customWidth="1"/>
    <col min="15566" max="15566" width="20.85546875" style="1" customWidth="1"/>
    <col min="15567" max="15570" width="0" style="1" hidden="1" customWidth="1"/>
    <col min="15571" max="15571" width="15.42578125" style="1" customWidth="1"/>
    <col min="15572" max="15593" width="0" style="1" hidden="1" customWidth="1"/>
    <col min="15594" max="15594" width="14.5703125" style="1" customWidth="1"/>
    <col min="15595" max="15599" width="0" style="1" hidden="1" customWidth="1"/>
    <col min="15600" max="15600" width="16.85546875" style="1" customWidth="1"/>
    <col min="15601" max="15601" width="14.85546875" style="1" customWidth="1"/>
    <col min="15602" max="15602" width="13.85546875" style="1" customWidth="1"/>
    <col min="15603" max="15603" width="16.28515625" style="1" customWidth="1"/>
    <col min="15604" max="15604" width="31.42578125" style="1" customWidth="1"/>
    <col min="15605" max="15605" width="9.140625" style="1" customWidth="1"/>
    <col min="15606" max="15814" width="9.140625" style="1"/>
    <col min="15815" max="15815" width="5.5703125" style="1" customWidth="1"/>
    <col min="15816" max="15816" width="33.7109375" style="1" customWidth="1"/>
    <col min="15817" max="15817" width="25.5703125" style="1" customWidth="1"/>
    <col min="15818" max="15821" width="0" style="1" hidden="1" customWidth="1"/>
    <col min="15822" max="15822" width="20.85546875" style="1" customWidth="1"/>
    <col min="15823" max="15826" width="0" style="1" hidden="1" customWidth="1"/>
    <col min="15827" max="15827" width="15.42578125" style="1" customWidth="1"/>
    <col min="15828" max="15849" width="0" style="1" hidden="1" customWidth="1"/>
    <col min="15850" max="15850" width="14.5703125" style="1" customWidth="1"/>
    <col min="15851" max="15855" width="0" style="1" hidden="1" customWidth="1"/>
    <col min="15856" max="15856" width="16.85546875" style="1" customWidth="1"/>
    <col min="15857" max="15857" width="14.85546875" style="1" customWidth="1"/>
    <col min="15858" max="15858" width="13.85546875" style="1" customWidth="1"/>
    <col min="15859" max="15859" width="16.28515625" style="1" customWidth="1"/>
    <col min="15860" max="15860" width="31.42578125" style="1" customWidth="1"/>
    <col min="15861" max="15861" width="9.140625" style="1" customWidth="1"/>
    <col min="15862" max="16070" width="9.140625" style="1"/>
    <col min="16071" max="16071" width="5.5703125" style="1" customWidth="1"/>
    <col min="16072" max="16072" width="33.7109375" style="1" customWidth="1"/>
    <col min="16073" max="16073" width="25.5703125" style="1" customWidth="1"/>
    <col min="16074" max="16077" width="0" style="1" hidden="1" customWidth="1"/>
    <col min="16078" max="16078" width="20.85546875" style="1" customWidth="1"/>
    <col min="16079" max="16082" width="0" style="1" hidden="1" customWidth="1"/>
    <col min="16083" max="16083" width="15.42578125" style="1" customWidth="1"/>
    <col min="16084" max="16105" width="0" style="1" hidden="1" customWidth="1"/>
    <col min="16106" max="16106" width="14.5703125" style="1" customWidth="1"/>
    <col min="16107" max="16111" width="0" style="1" hidden="1" customWidth="1"/>
    <col min="16112" max="16112" width="16.85546875" style="1" customWidth="1"/>
    <col min="16113" max="16113" width="14.85546875" style="1" customWidth="1"/>
    <col min="16114" max="16114" width="13.85546875" style="1" customWidth="1"/>
    <col min="16115" max="16115" width="16.28515625" style="1" customWidth="1"/>
    <col min="16116" max="16116" width="31.42578125" style="1" customWidth="1"/>
    <col min="16117" max="16117" width="9.140625" style="1" customWidth="1"/>
    <col min="16118" max="16384" width="9.140625" style="1"/>
  </cols>
  <sheetData>
    <row r="1" spans="1:22" x14ac:dyDescent="0.25">
      <c r="V1" s="50" t="s">
        <v>111</v>
      </c>
    </row>
    <row r="3" spans="1:22" ht="64.900000000000006" customHeight="1" x14ac:dyDescent="0.25">
      <c r="A3" s="51" t="s">
        <v>89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</row>
    <row r="4" spans="1:22" ht="104.45" customHeight="1" x14ac:dyDescent="0.25">
      <c r="A4" s="53" t="s">
        <v>0</v>
      </c>
      <c r="B4" s="55" t="s">
        <v>1</v>
      </c>
      <c r="C4" s="55" t="s">
        <v>2</v>
      </c>
      <c r="D4" s="56" t="s">
        <v>90</v>
      </c>
      <c r="E4" s="58" t="s">
        <v>3</v>
      </c>
      <c r="F4" s="59"/>
      <c r="G4" s="60"/>
      <c r="H4" s="54" t="s">
        <v>91</v>
      </c>
      <c r="I4" s="54" t="s">
        <v>92</v>
      </c>
      <c r="J4" s="55" t="s">
        <v>4</v>
      </c>
      <c r="K4" s="54" t="s">
        <v>5</v>
      </c>
      <c r="L4" s="62" t="s">
        <v>6</v>
      </c>
      <c r="M4" s="63" t="s">
        <v>93</v>
      </c>
      <c r="N4" s="64"/>
      <c r="O4" s="65"/>
      <c r="P4" s="63" t="s">
        <v>88</v>
      </c>
      <c r="Q4" s="64"/>
      <c r="R4" s="65"/>
      <c r="S4" s="66" t="s">
        <v>87</v>
      </c>
      <c r="T4" s="56" t="s">
        <v>94</v>
      </c>
      <c r="U4" s="56"/>
      <c r="V4" s="56"/>
    </row>
    <row r="5" spans="1:22" ht="56.25" x14ac:dyDescent="0.25">
      <c r="A5" s="54"/>
      <c r="B5" s="54"/>
      <c r="C5" s="54"/>
      <c r="D5" s="57"/>
      <c r="E5" s="15"/>
      <c r="F5" s="15" t="s">
        <v>8</v>
      </c>
      <c r="G5" s="15" t="s">
        <v>9</v>
      </c>
      <c r="H5" s="61"/>
      <c r="I5" s="61"/>
      <c r="J5" s="54"/>
      <c r="K5" s="61"/>
      <c r="L5" s="56"/>
      <c r="M5" s="15" t="s">
        <v>7</v>
      </c>
      <c r="N5" s="2" t="s">
        <v>11</v>
      </c>
      <c r="O5" s="2" t="s">
        <v>12</v>
      </c>
      <c r="P5" s="15" t="s">
        <v>10</v>
      </c>
      <c r="Q5" s="2" t="s">
        <v>11</v>
      </c>
      <c r="R5" s="2" t="s">
        <v>12</v>
      </c>
      <c r="S5" s="67"/>
      <c r="T5" s="15" t="s">
        <v>10</v>
      </c>
      <c r="U5" s="2" t="s">
        <v>11</v>
      </c>
      <c r="V5" s="2" t="s">
        <v>12</v>
      </c>
    </row>
    <row r="6" spans="1:22" ht="18.75" x14ac:dyDescent="0.25">
      <c r="A6" s="17">
        <v>1</v>
      </c>
      <c r="B6" s="18" t="s">
        <v>31</v>
      </c>
      <c r="C6" s="14" t="s">
        <v>33</v>
      </c>
      <c r="D6" s="7">
        <f>D7+D8</f>
        <v>45</v>
      </c>
      <c r="E6" s="7">
        <v>205</v>
      </c>
      <c r="F6" s="7">
        <v>350</v>
      </c>
      <c r="G6" s="7">
        <v>50</v>
      </c>
      <c r="H6" s="19">
        <f t="shared" ref="H6" si="0">F6/D6</f>
        <v>7.7777777777777777</v>
      </c>
      <c r="I6" s="19">
        <f t="shared" ref="I6" si="1">G6/D6</f>
        <v>1.1111111111111112</v>
      </c>
      <c r="J6" s="7"/>
      <c r="K6" s="7">
        <v>0.39800000000000002</v>
      </c>
      <c r="L6" s="20">
        <f>E6/(T6+E6)</f>
        <v>0.30416874391662507</v>
      </c>
      <c r="M6" s="7">
        <f t="shared" ref="M6" si="2">N6+O6</f>
        <v>673.96879999999999</v>
      </c>
      <c r="N6" s="7">
        <f>D7*J7+D8*J8</f>
        <v>656.05880000000002</v>
      </c>
      <c r="O6" s="7">
        <f>D6*K6</f>
        <v>17.91</v>
      </c>
      <c r="P6" s="3">
        <f t="shared" ref="P6:P69" si="3">T6+E6</f>
        <v>673.96800000000007</v>
      </c>
      <c r="Q6" s="3">
        <f t="shared" ref="Q6:Q69" si="4">P6-R6</f>
        <v>656.05800000000011</v>
      </c>
      <c r="R6" s="3">
        <f t="shared" ref="R6:R69" si="5">K6*D6</f>
        <v>17.91</v>
      </c>
      <c r="S6" s="3">
        <f t="shared" ref="S6:S69" si="6">(1-T6/P6)*100</f>
        <v>30.416874391662517</v>
      </c>
      <c r="T6" s="3">
        <v>468.96800000000002</v>
      </c>
      <c r="U6" s="3">
        <f t="shared" ref="U6:U69" si="7">Q6*(1-S6/100)</f>
        <v>456.50566220354676</v>
      </c>
      <c r="V6" s="3">
        <f t="shared" ref="V6:V69" si="8">T6-U6</f>
        <v>12.462337796453255</v>
      </c>
    </row>
    <row r="7" spans="1:22" ht="18.75" hidden="1" x14ac:dyDescent="0.25">
      <c r="A7" s="17"/>
      <c r="B7" s="5"/>
      <c r="C7" s="14"/>
      <c r="D7" s="7">
        <v>9.8000000000000007</v>
      </c>
      <c r="E7" s="7"/>
      <c r="F7" s="7"/>
      <c r="G7" s="7"/>
      <c r="H7" s="19"/>
      <c r="I7" s="19"/>
      <c r="J7" s="7">
        <v>12.022</v>
      </c>
      <c r="K7" s="7"/>
      <c r="L7" s="20"/>
      <c r="M7" s="7"/>
      <c r="N7" s="7"/>
      <c r="O7" s="7"/>
      <c r="P7" s="3">
        <f t="shared" si="3"/>
        <v>0</v>
      </c>
      <c r="Q7" s="3">
        <f t="shared" si="4"/>
        <v>0</v>
      </c>
      <c r="R7" s="3">
        <f t="shared" si="5"/>
        <v>0</v>
      </c>
      <c r="S7" s="3" t="e">
        <f t="shared" si="6"/>
        <v>#DIV/0!</v>
      </c>
      <c r="T7" s="3"/>
      <c r="U7" s="3" t="e">
        <f t="shared" si="7"/>
        <v>#DIV/0!</v>
      </c>
      <c r="V7" s="3" t="e">
        <f t="shared" si="8"/>
        <v>#DIV/0!</v>
      </c>
    </row>
    <row r="8" spans="1:22" ht="18.75" hidden="1" x14ac:dyDescent="0.25">
      <c r="A8" s="17"/>
      <c r="B8" s="5"/>
      <c r="C8" s="14"/>
      <c r="D8" s="7">
        <v>35.200000000000003</v>
      </c>
      <c r="E8" s="7"/>
      <c r="F8" s="7"/>
      <c r="G8" s="7"/>
      <c r="H8" s="19"/>
      <c r="I8" s="19"/>
      <c r="J8" s="7">
        <v>15.291</v>
      </c>
      <c r="K8" s="7"/>
      <c r="L8" s="20"/>
      <c r="M8" s="7"/>
      <c r="N8" s="7"/>
      <c r="O8" s="7"/>
      <c r="P8" s="3">
        <f t="shared" si="3"/>
        <v>0</v>
      </c>
      <c r="Q8" s="3">
        <f t="shared" si="4"/>
        <v>0</v>
      </c>
      <c r="R8" s="3">
        <f t="shared" si="5"/>
        <v>0</v>
      </c>
      <c r="S8" s="3" t="e">
        <f t="shared" si="6"/>
        <v>#DIV/0!</v>
      </c>
      <c r="T8" s="3"/>
      <c r="U8" s="3" t="e">
        <f t="shared" si="7"/>
        <v>#DIV/0!</v>
      </c>
      <c r="V8" s="3" t="e">
        <f t="shared" si="8"/>
        <v>#DIV/0!</v>
      </c>
    </row>
    <row r="9" spans="1:22" ht="37.5" x14ac:dyDescent="0.25">
      <c r="A9" s="17">
        <v>2</v>
      </c>
      <c r="B9" s="5" t="s">
        <v>13</v>
      </c>
      <c r="C9" s="14" t="s">
        <v>14</v>
      </c>
      <c r="D9" s="7">
        <v>32.200000000000003</v>
      </c>
      <c r="E9" s="7">
        <v>125</v>
      </c>
      <c r="F9" s="7">
        <v>150</v>
      </c>
      <c r="G9" s="7">
        <v>100</v>
      </c>
      <c r="H9" s="19">
        <f>F9/D9</f>
        <v>4.6583850931677011</v>
      </c>
      <c r="I9" s="19">
        <f>G9/D9</f>
        <v>3.1055900621118009</v>
      </c>
      <c r="J9" s="7"/>
      <c r="K9" s="7">
        <v>0.39800000000000002</v>
      </c>
      <c r="L9" s="20">
        <f>E9/(T9+E9)</f>
        <v>0.30028731490289912</v>
      </c>
      <c r="M9" s="7">
        <f>N9+O9</f>
        <v>416.26900000000001</v>
      </c>
      <c r="N9" s="7">
        <f>D10*J10+D11*J11</f>
        <v>403.45339999999999</v>
      </c>
      <c r="O9" s="7">
        <f>D9*K9</f>
        <v>12.815600000000002</v>
      </c>
      <c r="P9" s="3">
        <f t="shared" si="3"/>
        <v>416.26799999999997</v>
      </c>
      <c r="Q9" s="3">
        <f t="shared" si="4"/>
        <v>403.45239999999995</v>
      </c>
      <c r="R9" s="3">
        <f t="shared" si="5"/>
        <v>12.815600000000002</v>
      </c>
      <c r="S9" s="3">
        <f t="shared" si="6"/>
        <v>30.028731490289907</v>
      </c>
      <c r="T9" s="3">
        <v>291.26799999999997</v>
      </c>
      <c r="U9" s="3">
        <f t="shared" si="7"/>
        <v>282.30076211286956</v>
      </c>
      <c r="V9" s="3">
        <f t="shared" si="8"/>
        <v>8.967237887130409</v>
      </c>
    </row>
    <row r="10" spans="1:22" ht="18.75" hidden="1" x14ac:dyDescent="0.25">
      <c r="A10" s="17"/>
      <c r="B10" s="5"/>
      <c r="C10" s="14"/>
      <c r="D10" s="7">
        <v>27.2</v>
      </c>
      <c r="E10" s="7"/>
      <c r="F10" s="7"/>
      <c r="G10" s="7"/>
      <c r="H10" s="19"/>
      <c r="I10" s="19"/>
      <c r="J10" s="7">
        <v>12.022</v>
      </c>
      <c r="K10" s="7"/>
      <c r="L10" s="20"/>
      <c r="M10" s="7"/>
      <c r="N10" s="7"/>
      <c r="O10" s="7"/>
      <c r="P10" s="3">
        <f t="shared" si="3"/>
        <v>0</v>
      </c>
      <c r="Q10" s="3">
        <f t="shared" si="4"/>
        <v>0</v>
      </c>
      <c r="R10" s="3">
        <f t="shared" si="5"/>
        <v>0</v>
      </c>
      <c r="S10" s="3" t="e">
        <f t="shared" si="6"/>
        <v>#DIV/0!</v>
      </c>
      <c r="T10" s="3"/>
      <c r="U10" s="3" t="e">
        <f t="shared" si="7"/>
        <v>#DIV/0!</v>
      </c>
      <c r="V10" s="3" t="e">
        <f t="shared" si="8"/>
        <v>#DIV/0!</v>
      </c>
    </row>
    <row r="11" spans="1:22" ht="18.75" hidden="1" x14ac:dyDescent="0.25">
      <c r="A11" s="17"/>
      <c r="B11" s="5"/>
      <c r="C11" s="14"/>
      <c r="D11" s="7">
        <v>5</v>
      </c>
      <c r="E11" s="7"/>
      <c r="F11" s="7"/>
      <c r="G11" s="7"/>
      <c r="H11" s="19"/>
      <c r="I11" s="19"/>
      <c r="J11" s="7">
        <v>15.291</v>
      </c>
      <c r="K11" s="7"/>
      <c r="L11" s="20"/>
      <c r="M11" s="7"/>
      <c r="N11" s="7"/>
      <c r="O11" s="7"/>
      <c r="P11" s="3">
        <f t="shared" si="3"/>
        <v>0</v>
      </c>
      <c r="Q11" s="3">
        <f t="shared" si="4"/>
        <v>0</v>
      </c>
      <c r="R11" s="3">
        <f t="shared" si="5"/>
        <v>0</v>
      </c>
      <c r="S11" s="3" t="e">
        <f t="shared" si="6"/>
        <v>#DIV/0!</v>
      </c>
      <c r="T11" s="3"/>
      <c r="U11" s="3" t="e">
        <f t="shared" si="7"/>
        <v>#DIV/0!</v>
      </c>
      <c r="V11" s="3" t="e">
        <f t="shared" si="8"/>
        <v>#DIV/0!</v>
      </c>
    </row>
    <row r="12" spans="1:22" ht="37.5" x14ac:dyDescent="0.25">
      <c r="A12" s="17">
        <v>3</v>
      </c>
      <c r="B12" s="5" t="s">
        <v>13</v>
      </c>
      <c r="C12" s="14" t="s">
        <v>15</v>
      </c>
      <c r="D12" s="7">
        <v>45.7</v>
      </c>
      <c r="E12" s="7">
        <v>200</v>
      </c>
      <c r="F12" s="7">
        <v>195.2</v>
      </c>
      <c r="G12" s="7">
        <v>4.8</v>
      </c>
      <c r="H12" s="19">
        <f t="shared" ref="H12:H133" si="9">F12/D12</f>
        <v>4.2713347921225377</v>
      </c>
      <c r="I12" s="19">
        <f t="shared" ref="I12:I100" si="10">G12/D12</f>
        <v>0.10503282275711159</v>
      </c>
      <c r="J12" s="7"/>
      <c r="K12" s="7">
        <v>0.39800000000000002</v>
      </c>
      <c r="L12" s="20">
        <f>E12/(T12+E12)</f>
        <v>0.38604374647735079</v>
      </c>
      <c r="M12" s="7">
        <f>N12+O12</f>
        <v>518.077</v>
      </c>
      <c r="N12" s="7">
        <f>D13*J13+D14*J14+D15*J15</f>
        <v>499.88840000000005</v>
      </c>
      <c r="O12" s="7">
        <f>D12*K12</f>
        <v>18.188600000000001</v>
      </c>
      <c r="P12" s="3">
        <f t="shared" si="3"/>
        <v>518.07600000000002</v>
      </c>
      <c r="Q12" s="3">
        <f t="shared" si="4"/>
        <v>499.88740000000001</v>
      </c>
      <c r="R12" s="3">
        <f t="shared" si="5"/>
        <v>18.188600000000001</v>
      </c>
      <c r="S12" s="3">
        <f t="shared" si="6"/>
        <v>38.604374647735085</v>
      </c>
      <c r="T12" s="3">
        <v>318.07600000000002</v>
      </c>
      <c r="U12" s="3">
        <f t="shared" si="7"/>
        <v>306.90899528717796</v>
      </c>
      <c r="V12" s="3">
        <f t="shared" si="8"/>
        <v>11.167004712822063</v>
      </c>
    </row>
    <row r="13" spans="1:22" ht="18.75" hidden="1" x14ac:dyDescent="0.25">
      <c r="A13" s="17"/>
      <c r="B13" s="5"/>
      <c r="C13" s="14"/>
      <c r="D13" s="7">
        <v>20</v>
      </c>
      <c r="E13" s="7"/>
      <c r="F13" s="7"/>
      <c r="G13" s="7"/>
      <c r="H13" s="19"/>
      <c r="I13" s="19"/>
      <c r="J13" s="7">
        <v>8.4019999999999992</v>
      </c>
      <c r="K13" s="7"/>
      <c r="L13" s="20"/>
      <c r="M13" s="7"/>
      <c r="N13" s="7"/>
      <c r="O13" s="7"/>
      <c r="P13" s="3">
        <f t="shared" si="3"/>
        <v>0</v>
      </c>
      <c r="Q13" s="3">
        <f t="shared" si="4"/>
        <v>0</v>
      </c>
      <c r="R13" s="3">
        <f t="shared" si="5"/>
        <v>0</v>
      </c>
      <c r="S13" s="3" t="e">
        <f t="shared" si="6"/>
        <v>#DIV/0!</v>
      </c>
      <c r="T13" s="3"/>
      <c r="U13" s="3" t="e">
        <f t="shared" si="7"/>
        <v>#DIV/0!</v>
      </c>
      <c r="V13" s="3" t="e">
        <f t="shared" si="8"/>
        <v>#DIV/0!</v>
      </c>
    </row>
    <row r="14" spans="1:22" ht="18.75" hidden="1" x14ac:dyDescent="0.25">
      <c r="A14" s="17"/>
      <c r="B14" s="5"/>
      <c r="C14" s="14"/>
      <c r="D14" s="7">
        <v>18.7</v>
      </c>
      <c r="E14" s="7"/>
      <c r="F14" s="7"/>
      <c r="G14" s="7"/>
      <c r="H14" s="19"/>
      <c r="I14" s="19"/>
      <c r="J14" s="7">
        <v>12.022</v>
      </c>
      <c r="K14" s="7"/>
      <c r="L14" s="20"/>
      <c r="M14" s="7"/>
      <c r="N14" s="7"/>
      <c r="O14" s="7"/>
      <c r="P14" s="3">
        <f t="shared" si="3"/>
        <v>0</v>
      </c>
      <c r="Q14" s="3">
        <f t="shared" si="4"/>
        <v>0</v>
      </c>
      <c r="R14" s="3">
        <f t="shared" si="5"/>
        <v>0</v>
      </c>
      <c r="S14" s="3" t="e">
        <f t="shared" si="6"/>
        <v>#DIV/0!</v>
      </c>
      <c r="T14" s="3"/>
      <c r="U14" s="3" t="e">
        <f t="shared" si="7"/>
        <v>#DIV/0!</v>
      </c>
      <c r="V14" s="3" t="e">
        <f t="shared" si="8"/>
        <v>#DIV/0!</v>
      </c>
    </row>
    <row r="15" spans="1:22" ht="18.75" hidden="1" x14ac:dyDescent="0.25">
      <c r="A15" s="17"/>
      <c r="B15" s="5"/>
      <c r="C15" s="14"/>
      <c r="D15" s="7">
        <v>7</v>
      </c>
      <c r="E15" s="7"/>
      <c r="F15" s="7"/>
      <c r="G15" s="7"/>
      <c r="H15" s="19"/>
      <c r="I15" s="19"/>
      <c r="J15" s="7">
        <v>15.291</v>
      </c>
      <c r="K15" s="7"/>
      <c r="L15" s="20"/>
      <c r="M15" s="7"/>
      <c r="N15" s="7"/>
      <c r="O15" s="7"/>
      <c r="P15" s="3">
        <f t="shared" si="3"/>
        <v>0</v>
      </c>
      <c r="Q15" s="3">
        <f t="shared" si="4"/>
        <v>0</v>
      </c>
      <c r="R15" s="3">
        <f t="shared" si="5"/>
        <v>0</v>
      </c>
      <c r="S15" s="3" t="e">
        <f t="shared" si="6"/>
        <v>#DIV/0!</v>
      </c>
      <c r="T15" s="3"/>
      <c r="U15" s="3" t="e">
        <f t="shared" si="7"/>
        <v>#DIV/0!</v>
      </c>
      <c r="V15" s="3" t="e">
        <f t="shared" si="8"/>
        <v>#DIV/0!</v>
      </c>
    </row>
    <row r="16" spans="1:22" ht="18.75" x14ac:dyDescent="0.25">
      <c r="A16" s="17">
        <v>4</v>
      </c>
      <c r="B16" s="5" t="s">
        <v>41</v>
      </c>
      <c r="C16" s="14" t="s">
        <v>42</v>
      </c>
      <c r="D16" s="7">
        <f>D17+D18</f>
        <v>25.8</v>
      </c>
      <c r="E16" s="7">
        <v>128.69999999999999</v>
      </c>
      <c r="F16" s="7">
        <f>E16-G16</f>
        <v>102.13999999999999</v>
      </c>
      <c r="G16" s="7">
        <v>26.56</v>
      </c>
      <c r="H16" s="19">
        <f>F16/D16</f>
        <v>3.9589147286821698</v>
      </c>
      <c r="I16" s="19">
        <f>G16/D16</f>
        <v>1.0294573643410851</v>
      </c>
      <c r="J16" s="7"/>
      <c r="K16" s="7">
        <v>0.39800000000000002</v>
      </c>
      <c r="L16" s="20">
        <f>E16/(T16+E16)</f>
        <v>0.36446017699115041</v>
      </c>
      <c r="M16" s="7">
        <f>N16+O16</f>
        <v>353.12600000000003</v>
      </c>
      <c r="N16" s="7">
        <f>D17*J17+D18*J18</f>
        <v>342.85760000000005</v>
      </c>
      <c r="O16" s="7">
        <f>D16*K16</f>
        <v>10.268400000000002</v>
      </c>
      <c r="P16" s="3">
        <f t="shared" si="3"/>
        <v>353.125</v>
      </c>
      <c r="Q16" s="3">
        <f t="shared" si="4"/>
        <v>342.85660000000001</v>
      </c>
      <c r="R16" s="3">
        <f t="shared" si="5"/>
        <v>10.268400000000002</v>
      </c>
      <c r="S16" s="3">
        <f t="shared" si="6"/>
        <v>36.446017699115039</v>
      </c>
      <c r="T16" s="21">
        <v>224.42500000000001</v>
      </c>
      <c r="U16" s="3">
        <f t="shared" si="7"/>
        <v>217.89902288141596</v>
      </c>
      <c r="V16" s="3">
        <f t="shared" si="8"/>
        <v>6.5259771185840521</v>
      </c>
    </row>
    <row r="17" spans="1:22" ht="18.75" hidden="1" x14ac:dyDescent="0.25">
      <c r="A17" s="17"/>
      <c r="B17" s="5"/>
      <c r="C17" s="14"/>
      <c r="D17" s="7">
        <v>15.8</v>
      </c>
      <c r="E17" s="7"/>
      <c r="F17" s="7"/>
      <c r="G17" s="7"/>
      <c r="H17" s="19"/>
      <c r="I17" s="19"/>
      <c r="J17" s="7">
        <v>12.022</v>
      </c>
      <c r="K17" s="7"/>
      <c r="L17" s="20"/>
      <c r="M17" s="7"/>
      <c r="N17" s="7"/>
      <c r="O17" s="7"/>
      <c r="P17" s="3">
        <f t="shared" si="3"/>
        <v>0</v>
      </c>
      <c r="Q17" s="3">
        <f t="shared" si="4"/>
        <v>0</v>
      </c>
      <c r="R17" s="3">
        <f t="shared" si="5"/>
        <v>0</v>
      </c>
      <c r="S17" s="3" t="e">
        <f t="shared" si="6"/>
        <v>#DIV/0!</v>
      </c>
      <c r="T17" s="21"/>
      <c r="U17" s="3" t="e">
        <f t="shared" si="7"/>
        <v>#DIV/0!</v>
      </c>
      <c r="V17" s="3" t="e">
        <f t="shared" si="8"/>
        <v>#DIV/0!</v>
      </c>
    </row>
    <row r="18" spans="1:22" ht="18.75" hidden="1" x14ac:dyDescent="0.25">
      <c r="A18" s="17"/>
      <c r="B18" s="5"/>
      <c r="C18" s="14"/>
      <c r="D18" s="7">
        <v>10</v>
      </c>
      <c r="E18" s="7"/>
      <c r="F18" s="7"/>
      <c r="G18" s="7"/>
      <c r="H18" s="19"/>
      <c r="I18" s="19"/>
      <c r="J18" s="7">
        <v>15.291</v>
      </c>
      <c r="K18" s="7"/>
      <c r="L18" s="20"/>
      <c r="M18" s="7"/>
      <c r="N18" s="7"/>
      <c r="O18" s="7"/>
      <c r="P18" s="3">
        <f t="shared" si="3"/>
        <v>0</v>
      </c>
      <c r="Q18" s="3">
        <f t="shared" si="4"/>
        <v>0</v>
      </c>
      <c r="R18" s="3">
        <f t="shared" si="5"/>
        <v>0</v>
      </c>
      <c r="S18" s="3" t="e">
        <f t="shared" si="6"/>
        <v>#DIV/0!</v>
      </c>
      <c r="T18" s="21"/>
      <c r="U18" s="3" t="e">
        <f t="shared" si="7"/>
        <v>#DIV/0!</v>
      </c>
      <c r="V18" s="3" t="e">
        <f t="shared" si="8"/>
        <v>#DIV/0!</v>
      </c>
    </row>
    <row r="19" spans="1:22" ht="18.75" x14ac:dyDescent="0.25">
      <c r="A19" s="17">
        <v>5</v>
      </c>
      <c r="B19" s="5" t="s">
        <v>54</v>
      </c>
      <c r="C19" s="14" t="s">
        <v>62</v>
      </c>
      <c r="D19" s="7">
        <v>52.2</v>
      </c>
      <c r="E19" s="7">
        <f>F19+G19</f>
        <v>161.89999999999998</v>
      </c>
      <c r="F19" s="7">
        <v>155.69999999999999</v>
      </c>
      <c r="G19" s="7">
        <v>6.2</v>
      </c>
      <c r="H19" s="19">
        <f>F19/D19</f>
        <v>2.9827586206896548</v>
      </c>
      <c r="I19" s="19">
        <f>G19/D19</f>
        <v>0.11877394636015326</v>
      </c>
      <c r="J19" s="7"/>
      <c r="K19" s="7">
        <v>0.39800000000000002</v>
      </c>
      <c r="L19" s="20">
        <f>E19/(T19+E19)</f>
        <v>0.30000037059959306</v>
      </c>
      <c r="M19" s="7">
        <f>N19+O19</f>
        <v>539.74600000000009</v>
      </c>
      <c r="N19" s="7">
        <f>D20*J20+D21*J21+D22*J22</f>
        <v>518.97040000000004</v>
      </c>
      <c r="O19" s="7">
        <f>D19*K19</f>
        <v>20.775600000000001</v>
      </c>
      <c r="P19" s="3">
        <f t="shared" si="3"/>
        <v>539.66599999999994</v>
      </c>
      <c r="Q19" s="3">
        <f t="shared" si="4"/>
        <v>518.89039999999989</v>
      </c>
      <c r="R19" s="3">
        <f t="shared" si="5"/>
        <v>20.775600000000001</v>
      </c>
      <c r="S19" s="3">
        <f t="shared" si="6"/>
        <v>30.000037059959293</v>
      </c>
      <c r="T19" s="21">
        <v>377.76600000000002</v>
      </c>
      <c r="U19" s="3">
        <f t="shared" si="7"/>
        <v>363.2230876994289</v>
      </c>
      <c r="V19" s="3">
        <f t="shared" si="8"/>
        <v>14.542912300571118</v>
      </c>
    </row>
    <row r="20" spans="1:22" ht="18.75" hidden="1" x14ac:dyDescent="0.25">
      <c r="A20" s="17"/>
      <c r="B20" s="5"/>
      <c r="C20" s="14"/>
      <c r="D20" s="7">
        <v>31.8</v>
      </c>
      <c r="E20" s="7"/>
      <c r="F20" s="7"/>
      <c r="G20" s="7"/>
      <c r="H20" s="19"/>
      <c r="I20" s="19"/>
      <c r="J20" s="7">
        <v>8.4019999999999992</v>
      </c>
      <c r="K20" s="7"/>
      <c r="L20" s="20"/>
      <c r="M20" s="7"/>
      <c r="N20" s="7"/>
      <c r="O20" s="7"/>
      <c r="P20" s="3">
        <f t="shared" si="3"/>
        <v>0</v>
      </c>
      <c r="Q20" s="3">
        <f t="shared" si="4"/>
        <v>0</v>
      </c>
      <c r="R20" s="3">
        <f t="shared" si="5"/>
        <v>0</v>
      </c>
      <c r="S20" s="3" t="e">
        <f t="shared" si="6"/>
        <v>#DIV/0!</v>
      </c>
      <c r="T20" s="21"/>
      <c r="U20" s="3" t="e">
        <f t="shared" si="7"/>
        <v>#DIV/0!</v>
      </c>
      <c r="V20" s="3" t="e">
        <f t="shared" si="8"/>
        <v>#DIV/0!</v>
      </c>
    </row>
    <row r="21" spans="1:22" ht="18.75" hidden="1" x14ac:dyDescent="0.25">
      <c r="A21" s="17"/>
      <c r="B21" s="5"/>
      <c r="C21" s="14"/>
      <c r="D21" s="7">
        <f>D19-D20-D22</f>
        <v>18.400000000000002</v>
      </c>
      <c r="E21" s="7"/>
      <c r="F21" s="7"/>
      <c r="G21" s="7"/>
      <c r="H21" s="19"/>
      <c r="I21" s="19"/>
      <c r="J21" s="7">
        <v>12.022</v>
      </c>
      <c r="K21" s="7"/>
      <c r="L21" s="20"/>
      <c r="M21" s="7"/>
      <c r="N21" s="7"/>
      <c r="O21" s="7"/>
      <c r="P21" s="3">
        <f t="shared" si="3"/>
        <v>0</v>
      </c>
      <c r="Q21" s="3">
        <f t="shared" si="4"/>
        <v>0</v>
      </c>
      <c r="R21" s="3">
        <f t="shared" si="5"/>
        <v>0</v>
      </c>
      <c r="S21" s="3" t="e">
        <f t="shared" si="6"/>
        <v>#DIV/0!</v>
      </c>
      <c r="T21" s="21"/>
      <c r="U21" s="3" t="e">
        <f t="shared" si="7"/>
        <v>#DIV/0!</v>
      </c>
      <c r="V21" s="3" t="e">
        <f t="shared" si="8"/>
        <v>#DIV/0!</v>
      </c>
    </row>
    <row r="22" spans="1:22" ht="18.75" hidden="1" x14ac:dyDescent="0.25">
      <c r="A22" s="17"/>
      <c r="B22" s="5"/>
      <c r="C22" s="14"/>
      <c r="D22" s="7">
        <v>2</v>
      </c>
      <c r="E22" s="7"/>
      <c r="F22" s="7"/>
      <c r="G22" s="7"/>
      <c r="H22" s="19"/>
      <c r="I22" s="19"/>
      <c r="J22" s="7">
        <v>15.291</v>
      </c>
      <c r="K22" s="7"/>
      <c r="L22" s="20"/>
      <c r="M22" s="7"/>
      <c r="N22" s="7"/>
      <c r="O22" s="7"/>
      <c r="P22" s="3">
        <f t="shared" si="3"/>
        <v>0</v>
      </c>
      <c r="Q22" s="3">
        <f t="shared" si="4"/>
        <v>0</v>
      </c>
      <c r="R22" s="3">
        <f t="shared" si="5"/>
        <v>0</v>
      </c>
      <c r="S22" s="3" t="e">
        <f t="shared" si="6"/>
        <v>#DIV/0!</v>
      </c>
      <c r="T22" s="21"/>
      <c r="U22" s="3" t="e">
        <f t="shared" si="7"/>
        <v>#DIV/0!</v>
      </c>
      <c r="V22" s="3" t="e">
        <f t="shared" si="8"/>
        <v>#DIV/0!</v>
      </c>
    </row>
    <row r="23" spans="1:22" ht="18.75" x14ac:dyDescent="0.25">
      <c r="A23" s="17">
        <v>6</v>
      </c>
      <c r="B23" s="5" t="s">
        <v>74</v>
      </c>
      <c r="C23" s="14" t="s">
        <v>75</v>
      </c>
      <c r="D23" s="7">
        <v>53.5</v>
      </c>
      <c r="E23" s="7">
        <f>F23+G23</f>
        <v>194.8</v>
      </c>
      <c r="F23" s="7">
        <v>174.5</v>
      </c>
      <c r="G23" s="7">
        <v>20.3</v>
      </c>
      <c r="H23" s="19">
        <f>F23/D23</f>
        <v>3.2616822429906542</v>
      </c>
      <c r="I23" s="19">
        <f>G23/D23</f>
        <v>0.3794392523364486</v>
      </c>
      <c r="J23" s="7"/>
      <c r="K23" s="7">
        <v>0.39800000000000002</v>
      </c>
      <c r="L23" s="20">
        <f>E23/(T23+E23)</f>
        <v>0.32306587525477926</v>
      </c>
      <c r="M23" s="7">
        <f>N23+O23</f>
        <v>602.97399999999993</v>
      </c>
      <c r="N23" s="7">
        <f>D24*J24+D25*J25+D26*J26</f>
        <v>581.68099999999993</v>
      </c>
      <c r="O23" s="7">
        <f>D23*K23</f>
        <v>21.293000000000003</v>
      </c>
      <c r="P23" s="3">
        <f t="shared" si="3"/>
        <v>602.97299999999996</v>
      </c>
      <c r="Q23" s="3">
        <f t="shared" si="4"/>
        <v>581.67999999999995</v>
      </c>
      <c r="R23" s="3">
        <f t="shared" si="5"/>
        <v>21.293000000000003</v>
      </c>
      <c r="S23" s="3">
        <f t="shared" si="6"/>
        <v>32.306587525477916</v>
      </c>
      <c r="T23" s="21">
        <v>408.173</v>
      </c>
      <c r="U23" s="3">
        <f t="shared" si="7"/>
        <v>393.75904168180006</v>
      </c>
      <c r="V23" s="3">
        <f t="shared" si="8"/>
        <v>14.413958318199946</v>
      </c>
    </row>
    <row r="24" spans="1:22" ht="18.75" hidden="1" x14ac:dyDescent="0.25">
      <c r="A24" s="17"/>
      <c r="B24" s="22"/>
      <c r="C24" s="23"/>
      <c r="D24" s="24">
        <v>20.6</v>
      </c>
      <c r="E24" s="24"/>
      <c r="F24" s="24"/>
      <c r="G24" s="24"/>
      <c r="H24" s="19"/>
      <c r="I24" s="19"/>
      <c r="J24" s="24">
        <v>8.4019999999999992</v>
      </c>
      <c r="K24" s="24"/>
      <c r="L24" s="25"/>
      <c r="M24" s="7"/>
      <c r="N24" s="7"/>
      <c r="O24" s="7"/>
      <c r="P24" s="3">
        <f t="shared" si="3"/>
        <v>0</v>
      </c>
      <c r="Q24" s="3">
        <f t="shared" si="4"/>
        <v>0</v>
      </c>
      <c r="R24" s="3">
        <f t="shared" si="5"/>
        <v>0</v>
      </c>
      <c r="S24" s="3" t="e">
        <f t="shared" si="6"/>
        <v>#DIV/0!</v>
      </c>
      <c r="T24" s="21"/>
      <c r="U24" s="3" t="e">
        <f t="shared" si="7"/>
        <v>#DIV/0!</v>
      </c>
      <c r="V24" s="3" t="e">
        <f t="shared" si="8"/>
        <v>#DIV/0!</v>
      </c>
    </row>
    <row r="25" spans="1:22" ht="18.75" hidden="1" x14ac:dyDescent="0.25">
      <c r="A25" s="17"/>
      <c r="B25" s="5"/>
      <c r="C25" s="14"/>
      <c r="D25" s="7">
        <v>28.9</v>
      </c>
      <c r="E25" s="7"/>
      <c r="F25" s="7"/>
      <c r="G25" s="7"/>
      <c r="H25" s="19"/>
      <c r="I25" s="19"/>
      <c r="J25" s="7">
        <v>12.022</v>
      </c>
      <c r="K25" s="7"/>
      <c r="L25" s="20"/>
      <c r="M25" s="7"/>
      <c r="N25" s="7"/>
      <c r="O25" s="7"/>
      <c r="P25" s="3">
        <f t="shared" si="3"/>
        <v>0</v>
      </c>
      <c r="Q25" s="3">
        <f t="shared" si="4"/>
        <v>0</v>
      </c>
      <c r="R25" s="3">
        <f t="shared" si="5"/>
        <v>0</v>
      </c>
      <c r="S25" s="3" t="e">
        <f t="shared" si="6"/>
        <v>#DIV/0!</v>
      </c>
      <c r="T25" s="21"/>
      <c r="U25" s="3" t="e">
        <f t="shared" si="7"/>
        <v>#DIV/0!</v>
      </c>
      <c r="V25" s="3" t="e">
        <f t="shared" si="8"/>
        <v>#DIV/0!</v>
      </c>
    </row>
    <row r="26" spans="1:22" ht="18.75" hidden="1" x14ac:dyDescent="0.25">
      <c r="A26" s="17"/>
      <c r="B26" s="5"/>
      <c r="C26" s="14"/>
      <c r="D26" s="7">
        <v>4</v>
      </c>
      <c r="E26" s="7"/>
      <c r="F26" s="7"/>
      <c r="G26" s="7"/>
      <c r="H26" s="19"/>
      <c r="I26" s="19"/>
      <c r="J26" s="7">
        <v>15.291</v>
      </c>
      <c r="K26" s="7"/>
      <c r="L26" s="20"/>
      <c r="M26" s="7"/>
      <c r="N26" s="7"/>
      <c r="O26" s="7"/>
      <c r="P26" s="3">
        <f t="shared" si="3"/>
        <v>0</v>
      </c>
      <c r="Q26" s="3">
        <f t="shared" si="4"/>
        <v>0</v>
      </c>
      <c r="R26" s="3">
        <f t="shared" si="5"/>
        <v>0</v>
      </c>
      <c r="S26" s="3" t="e">
        <f t="shared" si="6"/>
        <v>#DIV/0!</v>
      </c>
      <c r="T26" s="21"/>
      <c r="U26" s="3" t="e">
        <f t="shared" si="7"/>
        <v>#DIV/0!</v>
      </c>
      <c r="V26" s="3" t="e">
        <f t="shared" si="8"/>
        <v>#DIV/0!</v>
      </c>
    </row>
    <row r="27" spans="1:22" ht="37.5" x14ac:dyDescent="0.25">
      <c r="A27" s="17">
        <v>7</v>
      </c>
      <c r="B27" s="5" t="s">
        <v>17</v>
      </c>
      <c r="C27" s="14" t="s">
        <v>18</v>
      </c>
      <c r="D27" s="9">
        <v>60</v>
      </c>
      <c r="E27" s="7">
        <v>214</v>
      </c>
      <c r="F27" s="7">
        <v>173</v>
      </c>
      <c r="G27" s="7">
        <v>41</v>
      </c>
      <c r="H27" s="19">
        <f t="shared" ref="H27" si="11">F27/D27</f>
        <v>2.8833333333333333</v>
      </c>
      <c r="I27" s="19">
        <f t="shared" ref="I27" si="12">G27/D27</f>
        <v>0.68333333333333335</v>
      </c>
      <c r="J27" s="7"/>
      <c r="K27" s="7">
        <v>0.39800000000000002</v>
      </c>
      <c r="L27" s="20">
        <f>E27/(T27+E27)</f>
        <v>0.35305433242210121</v>
      </c>
      <c r="M27" s="7">
        <f>N27+O27</f>
        <v>606.14</v>
      </c>
      <c r="N27" s="7">
        <f>D28*J28+D29*J29</f>
        <v>582.26</v>
      </c>
      <c r="O27" s="7">
        <f>D27*K27</f>
        <v>23.880000000000003</v>
      </c>
      <c r="P27" s="3">
        <f t="shared" si="3"/>
        <v>606.13900000000001</v>
      </c>
      <c r="Q27" s="3">
        <f t="shared" si="4"/>
        <v>582.25900000000001</v>
      </c>
      <c r="R27" s="3">
        <f t="shared" si="5"/>
        <v>23.880000000000003</v>
      </c>
      <c r="S27" s="3">
        <f t="shared" si="6"/>
        <v>35.305433242210114</v>
      </c>
      <c r="T27" s="3">
        <v>392.13900000000001</v>
      </c>
      <c r="U27" s="3">
        <f t="shared" si="7"/>
        <v>376.6899374582398</v>
      </c>
      <c r="V27" s="3">
        <f t="shared" si="8"/>
        <v>15.449062541760213</v>
      </c>
    </row>
    <row r="28" spans="1:22" ht="18.75" hidden="1" x14ac:dyDescent="0.25">
      <c r="A28" s="17"/>
      <c r="B28" s="5"/>
      <c r="C28" s="14"/>
      <c r="D28" s="9">
        <v>20</v>
      </c>
      <c r="E28" s="7"/>
      <c r="F28" s="7"/>
      <c r="G28" s="7"/>
      <c r="H28" s="19"/>
      <c r="I28" s="19"/>
      <c r="J28" s="7">
        <v>5.069</v>
      </c>
      <c r="K28" s="7"/>
      <c r="L28" s="20"/>
      <c r="M28" s="7"/>
      <c r="N28" s="7"/>
      <c r="O28" s="7"/>
      <c r="P28" s="3">
        <f t="shared" si="3"/>
        <v>0</v>
      </c>
      <c r="Q28" s="3">
        <f t="shared" si="4"/>
        <v>0</v>
      </c>
      <c r="R28" s="3">
        <f t="shared" si="5"/>
        <v>0</v>
      </c>
      <c r="S28" s="3" t="e">
        <f t="shared" si="6"/>
        <v>#DIV/0!</v>
      </c>
      <c r="T28" s="3"/>
      <c r="U28" s="3" t="e">
        <f t="shared" si="7"/>
        <v>#DIV/0!</v>
      </c>
      <c r="V28" s="3" t="e">
        <f t="shared" si="8"/>
        <v>#DIV/0!</v>
      </c>
    </row>
    <row r="29" spans="1:22" ht="18.75" hidden="1" x14ac:dyDescent="0.25">
      <c r="A29" s="17"/>
      <c r="B29" s="5"/>
      <c r="C29" s="14"/>
      <c r="D29" s="9">
        <f>D27-D28</f>
        <v>40</v>
      </c>
      <c r="E29" s="7"/>
      <c r="F29" s="7"/>
      <c r="G29" s="7"/>
      <c r="H29" s="19"/>
      <c r="I29" s="19"/>
      <c r="J29" s="7">
        <v>12.022</v>
      </c>
      <c r="K29" s="7"/>
      <c r="L29" s="20"/>
      <c r="M29" s="7"/>
      <c r="N29" s="7"/>
      <c r="O29" s="7"/>
      <c r="P29" s="3">
        <f t="shared" si="3"/>
        <v>0</v>
      </c>
      <c r="Q29" s="3">
        <f t="shared" si="4"/>
        <v>0</v>
      </c>
      <c r="R29" s="3">
        <f t="shared" si="5"/>
        <v>0</v>
      </c>
      <c r="S29" s="3" t="e">
        <f t="shared" si="6"/>
        <v>#DIV/0!</v>
      </c>
      <c r="T29" s="3"/>
      <c r="U29" s="3" t="e">
        <f t="shared" si="7"/>
        <v>#DIV/0!</v>
      </c>
      <c r="V29" s="3" t="e">
        <f t="shared" si="8"/>
        <v>#DIV/0!</v>
      </c>
    </row>
    <row r="30" spans="1:22" s="26" customFormat="1" ht="18.75" x14ac:dyDescent="0.25">
      <c r="A30" s="17">
        <v>8</v>
      </c>
      <c r="B30" s="18" t="s">
        <v>31</v>
      </c>
      <c r="C30" s="24" t="s">
        <v>81</v>
      </c>
      <c r="D30" s="7">
        <v>131</v>
      </c>
      <c r="E30" s="7">
        <v>535.1</v>
      </c>
      <c r="F30" s="7">
        <v>650</v>
      </c>
      <c r="G30" s="7">
        <v>100</v>
      </c>
      <c r="H30" s="19">
        <f>F30/D30</f>
        <v>4.9618320610687023</v>
      </c>
      <c r="I30" s="19">
        <v>0.76335877862595425</v>
      </c>
      <c r="J30" s="7"/>
      <c r="K30" s="7">
        <v>0.39800000000000002</v>
      </c>
      <c r="L30" s="20">
        <f>E30/(T30+E30)</f>
        <v>0.30001054045628966</v>
      </c>
      <c r="M30" s="7">
        <v>1783.6050999999998</v>
      </c>
      <c r="N30" s="7">
        <f>D31*J31+D32*J32</f>
        <v>1731.4670999999998</v>
      </c>
      <c r="O30" s="7">
        <f>K30*D30</f>
        <v>52.138000000000005</v>
      </c>
      <c r="P30" s="3">
        <f t="shared" si="3"/>
        <v>1783.6039999999998</v>
      </c>
      <c r="Q30" s="3">
        <f t="shared" si="4"/>
        <v>1731.4659999999999</v>
      </c>
      <c r="R30" s="3">
        <f t="shared" si="5"/>
        <v>52.138000000000005</v>
      </c>
      <c r="S30" s="3">
        <f t="shared" si="6"/>
        <v>30.001054045628962</v>
      </c>
      <c r="T30" s="3">
        <v>1248.5039999999999</v>
      </c>
      <c r="U30" s="3">
        <f t="shared" si="7"/>
        <v>1212.00794955831</v>
      </c>
      <c r="V30" s="3">
        <f t="shared" si="8"/>
        <v>36.496050441689931</v>
      </c>
    </row>
    <row r="31" spans="1:22" s="26" customFormat="1" ht="18.75" hidden="1" x14ac:dyDescent="0.25">
      <c r="A31" s="17"/>
      <c r="B31" s="27"/>
      <c r="C31" s="24"/>
      <c r="D31" s="7">
        <v>83.1</v>
      </c>
      <c r="E31" s="7"/>
      <c r="F31" s="7"/>
      <c r="G31" s="7"/>
      <c r="H31" s="19"/>
      <c r="I31" s="19"/>
      <c r="J31" s="7">
        <v>12.022</v>
      </c>
      <c r="K31" s="7"/>
      <c r="L31" s="20"/>
      <c r="M31" s="7"/>
      <c r="N31" s="7"/>
      <c r="O31" s="7"/>
      <c r="P31" s="3">
        <f t="shared" si="3"/>
        <v>0</v>
      </c>
      <c r="Q31" s="3">
        <f t="shared" si="4"/>
        <v>0</v>
      </c>
      <c r="R31" s="3">
        <f t="shared" si="5"/>
        <v>0</v>
      </c>
      <c r="S31" s="3" t="e">
        <f t="shared" si="6"/>
        <v>#DIV/0!</v>
      </c>
      <c r="T31" s="3"/>
      <c r="U31" s="3" t="e">
        <f t="shared" si="7"/>
        <v>#DIV/0!</v>
      </c>
      <c r="V31" s="3" t="e">
        <f t="shared" si="8"/>
        <v>#DIV/0!</v>
      </c>
    </row>
    <row r="32" spans="1:22" s="26" customFormat="1" ht="18.75" hidden="1" x14ac:dyDescent="0.25">
      <c r="A32" s="17"/>
      <c r="B32" s="27"/>
      <c r="C32" s="24"/>
      <c r="D32" s="7">
        <v>47.9</v>
      </c>
      <c r="E32" s="7"/>
      <c r="F32" s="7"/>
      <c r="G32" s="7"/>
      <c r="H32" s="19"/>
      <c r="I32" s="19"/>
      <c r="J32" s="7">
        <v>15.291</v>
      </c>
      <c r="K32" s="7"/>
      <c r="L32" s="20"/>
      <c r="M32" s="7"/>
      <c r="N32" s="7"/>
      <c r="O32" s="7"/>
      <c r="P32" s="3">
        <f t="shared" si="3"/>
        <v>0</v>
      </c>
      <c r="Q32" s="3">
        <f t="shared" si="4"/>
        <v>0</v>
      </c>
      <c r="R32" s="3">
        <f t="shared" si="5"/>
        <v>0</v>
      </c>
      <c r="S32" s="3" t="e">
        <f t="shared" si="6"/>
        <v>#DIV/0!</v>
      </c>
      <c r="T32" s="3"/>
      <c r="U32" s="3" t="e">
        <f t="shared" si="7"/>
        <v>#DIV/0!</v>
      </c>
      <c r="V32" s="3" t="e">
        <f t="shared" si="8"/>
        <v>#DIV/0!</v>
      </c>
    </row>
    <row r="33" spans="1:22" ht="37.5" x14ac:dyDescent="0.3">
      <c r="A33" s="17">
        <v>9</v>
      </c>
      <c r="B33" s="5" t="s">
        <v>48</v>
      </c>
      <c r="C33" s="14" t="s">
        <v>51</v>
      </c>
      <c r="D33" s="7">
        <v>16</v>
      </c>
      <c r="E33" s="7">
        <v>74.5</v>
      </c>
      <c r="F33" s="7">
        <v>52</v>
      </c>
      <c r="G33" s="7">
        <v>22.5</v>
      </c>
      <c r="H33" s="19">
        <f>F33/D33</f>
        <v>3.25</v>
      </c>
      <c r="I33" s="19">
        <f>G33/D33</f>
        <v>1.40625</v>
      </c>
      <c r="J33" s="7"/>
      <c r="K33" s="7">
        <v>0.39800000000000002</v>
      </c>
      <c r="L33" s="20">
        <f>E33/(T33+E33)</f>
        <v>0.37141361517561139</v>
      </c>
      <c r="M33" s="7">
        <f>N33+O33</f>
        <v>200.58499999999998</v>
      </c>
      <c r="N33" s="7">
        <f>D34*J34+D35*J35+D36*J36</f>
        <v>194.21699999999998</v>
      </c>
      <c r="O33" s="7">
        <f>D33*K33</f>
        <v>6.3680000000000003</v>
      </c>
      <c r="P33" s="3">
        <f t="shared" si="3"/>
        <v>200.58499999999998</v>
      </c>
      <c r="Q33" s="3">
        <f t="shared" si="4"/>
        <v>194.21699999999998</v>
      </c>
      <c r="R33" s="3">
        <f t="shared" si="5"/>
        <v>6.3680000000000003</v>
      </c>
      <c r="S33" s="3">
        <f t="shared" si="6"/>
        <v>37.141361517561137</v>
      </c>
      <c r="T33" s="28">
        <f>M33-E33</f>
        <v>126.08499999999998</v>
      </c>
      <c r="U33" s="3">
        <f t="shared" si="7"/>
        <v>122.08216190143828</v>
      </c>
      <c r="V33" s="3">
        <f t="shared" si="8"/>
        <v>4.0028380985616963</v>
      </c>
    </row>
    <row r="34" spans="1:22" ht="18.75" hidden="1" x14ac:dyDescent="0.3">
      <c r="A34" s="17"/>
      <c r="B34" s="5"/>
      <c r="C34" s="14"/>
      <c r="D34" s="7">
        <v>4</v>
      </c>
      <c r="E34" s="7"/>
      <c r="F34" s="7"/>
      <c r="G34" s="7"/>
      <c r="H34" s="19"/>
      <c r="I34" s="19"/>
      <c r="J34" s="7">
        <v>8.4019999999999992</v>
      </c>
      <c r="K34" s="7"/>
      <c r="L34" s="20"/>
      <c r="M34" s="7"/>
      <c r="N34" s="7"/>
      <c r="O34" s="7"/>
      <c r="P34" s="3">
        <f t="shared" si="3"/>
        <v>0</v>
      </c>
      <c r="Q34" s="3">
        <f t="shared" si="4"/>
        <v>0</v>
      </c>
      <c r="R34" s="3">
        <f t="shared" si="5"/>
        <v>0</v>
      </c>
      <c r="S34" s="3" t="e">
        <f t="shared" si="6"/>
        <v>#DIV/0!</v>
      </c>
      <c r="T34" s="28"/>
      <c r="U34" s="3" t="e">
        <f t="shared" si="7"/>
        <v>#DIV/0!</v>
      </c>
      <c r="V34" s="3" t="e">
        <f t="shared" si="8"/>
        <v>#DIV/0!</v>
      </c>
    </row>
    <row r="35" spans="1:22" ht="18.75" hidden="1" x14ac:dyDescent="0.25">
      <c r="A35" s="17"/>
      <c r="B35" s="5"/>
      <c r="C35" s="14"/>
      <c r="D35" s="7">
        <v>7</v>
      </c>
      <c r="E35" s="7"/>
      <c r="F35" s="7"/>
      <c r="G35" s="7"/>
      <c r="H35" s="19"/>
      <c r="I35" s="19"/>
      <c r="J35" s="7">
        <v>12.022</v>
      </c>
      <c r="K35" s="7"/>
      <c r="L35" s="20"/>
      <c r="M35" s="7"/>
      <c r="N35" s="7"/>
      <c r="O35" s="7"/>
      <c r="P35" s="3">
        <f t="shared" si="3"/>
        <v>0</v>
      </c>
      <c r="Q35" s="3">
        <f t="shared" si="4"/>
        <v>0</v>
      </c>
      <c r="R35" s="3">
        <f t="shared" si="5"/>
        <v>0</v>
      </c>
      <c r="S35" s="3" t="e">
        <f t="shared" si="6"/>
        <v>#DIV/0!</v>
      </c>
      <c r="T35" s="21"/>
      <c r="U35" s="3" t="e">
        <f t="shared" si="7"/>
        <v>#DIV/0!</v>
      </c>
      <c r="V35" s="3" t="e">
        <f t="shared" si="8"/>
        <v>#DIV/0!</v>
      </c>
    </row>
    <row r="36" spans="1:22" ht="18.75" hidden="1" x14ac:dyDescent="0.25">
      <c r="A36" s="17"/>
      <c r="B36" s="5"/>
      <c r="C36" s="14"/>
      <c r="D36" s="7">
        <v>5</v>
      </c>
      <c r="E36" s="7"/>
      <c r="F36" s="7"/>
      <c r="G36" s="7"/>
      <c r="H36" s="19"/>
      <c r="I36" s="19"/>
      <c r="J36" s="7">
        <v>15.291</v>
      </c>
      <c r="K36" s="7"/>
      <c r="L36" s="20"/>
      <c r="M36" s="7"/>
      <c r="N36" s="7"/>
      <c r="O36" s="7"/>
      <c r="P36" s="3">
        <f t="shared" si="3"/>
        <v>0</v>
      </c>
      <c r="Q36" s="3">
        <f t="shared" si="4"/>
        <v>0</v>
      </c>
      <c r="R36" s="3">
        <f t="shared" si="5"/>
        <v>0</v>
      </c>
      <c r="S36" s="3" t="e">
        <f t="shared" si="6"/>
        <v>#DIV/0!</v>
      </c>
      <c r="T36" s="21"/>
      <c r="U36" s="3" t="e">
        <f t="shared" si="7"/>
        <v>#DIV/0!</v>
      </c>
      <c r="V36" s="3" t="e">
        <f t="shared" si="8"/>
        <v>#DIV/0!</v>
      </c>
    </row>
    <row r="37" spans="1:22" ht="37.5" x14ac:dyDescent="0.25">
      <c r="A37" s="17">
        <v>10</v>
      </c>
      <c r="B37" s="5" t="s">
        <v>52</v>
      </c>
      <c r="C37" s="14" t="s">
        <v>84</v>
      </c>
      <c r="D37" s="7">
        <v>24.1</v>
      </c>
      <c r="E37" s="7">
        <v>110.5</v>
      </c>
      <c r="F37" s="7">
        <v>100.908</v>
      </c>
      <c r="G37" s="7">
        <v>9.5920000000000005</v>
      </c>
      <c r="H37" s="19">
        <f>F37/D37</f>
        <v>4.1870539419087134</v>
      </c>
      <c r="I37" s="19">
        <f>G37/D37</f>
        <v>0.39800829875518673</v>
      </c>
      <c r="J37" s="7"/>
      <c r="K37" s="7">
        <v>0.39800000000000002</v>
      </c>
      <c r="L37" s="20">
        <f>E37/(T37+E37)</f>
        <v>0.35005242866691799</v>
      </c>
      <c r="M37" s="7">
        <f>N37+O37</f>
        <v>315.66699999999997</v>
      </c>
      <c r="N37" s="7">
        <f>D38*J38+D39*J39</f>
        <v>306.0752</v>
      </c>
      <c r="O37" s="7">
        <f>D37*K37</f>
        <v>9.591800000000001</v>
      </c>
      <c r="P37" s="3">
        <f t="shared" si="3"/>
        <v>315.66699999999997</v>
      </c>
      <c r="Q37" s="3">
        <f t="shared" si="4"/>
        <v>306.0752</v>
      </c>
      <c r="R37" s="3">
        <f t="shared" si="5"/>
        <v>9.591800000000001</v>
      </c>
      <c r="S37" s="3">
        <f t="shared" si="6"/>
        <v>35.005242866691802</v>
      </c>
      <c r="T37" s="21">
        <f>M37-E37</f>
        <v>205.16699999999997</v>
      </c>
      <c r="U37" s="3">
        <f t="shared" si="7"/>
        <v>198.93283288528733</v>
      </c>
      <c r="V37" s="3">
        <f t="shared" si="8"/>
        <v>6.2341671147126476</v>
      </c>
    </row>
    <row r="38" spans="1:22" ht="18.75" hidden="1" x14ac:dyDescent="0.25">
      <c r="A38" s="17"/>
      <c r="B38" s="5"/>
      <c r="C38" s="14"/>
      <c r="D38" s="7">
        <v>19.100000000000001</v>
      </c>
      <c r="E38" s="7"/>
      <c r="F38" s="7"/>
      <c r="G38" s="7"/>
      <c r="H38" s="19"/>
      <c r="I38" s="19"/>
      <c r="J38" s="7">
        <v>12.022</v>
      </c>
      <c r="K38" s="7"/>
      <c r="L38" s="20"/>
      <c r="M38" s="7"/>
      <c r="N38" s="7"/>
      <c r="O38" s="7"/>
      <c r="P38" s="3">
        <f t="shared" si="3"/>
        <v>0</v>
      </c>
      <c r="Q38" s="3">
        <f t="shared" si="4"/>
        <v>0</v>
      </c>
      <c r="R38" s="3">
        <f t="shared" si="5"/>
        <v>0</v>
      </c>
      <c r="S38" s="3" t="e">
        <f t="shared" si="6"/>
        <v>#DIV/0!</v>
      </c>
      <c r="T38" s="21"/>
      <c r="U38" s="3" t="e">
        <f t="shared" si="7"/>
        <v>#DIV/0!</v>
      </c>
      <c r="V38" s="3" t="e">
        <f t="shared" si="8"/>
        <v>#DIV/0!</v>
      </c>
    </row>
    <row r="39" spans="1:22" ht="18.75" hidden="1" x14ac:dyDescent="0.25">
      <c r="A39" s="17"/>
      <c r="B39" s="5"/>
      <c r="C39" s="14"/>
      <c r="D39" s="7">
        <v>5</v>
      </c>
      <c r="E39" s="7"/>
      <c r="F39" s="7"/>
      <c r="G39" s="7"/>
      <c r="H39" s="19"/>
      <c r="I39" s="19"/>
      <c r="J39" s="7">
        <v>15.291</v>
      </c>
      <c r="K39" s="7"/>
      <c r="L39" s="20"/>
      <c r="M39" s="7"/>
      <c r="N39" s="7"/>
      <c r="O39" s="7"/>
      <c r="P39" s="3">
        <f t="shared" si="3"/>
        <v>0</v>
      </c>
      <c r="Q39" s="3">
        <f t="shared" si="4"/>
        <v>0</v>
      </c>
      <c r="R39" s="3">
        <f t="shared" si="5"/>
        <v>0</v>
      </c>
      <c r="S39" s="3" t="e">
        <f t="shared" si="6"/>
        <v>#DIV/0!</v>
      </c>
      <c r="T39" s="21"/>
      <c r="U39" s="3" t="e">
        <f t="shared" si="7"/>
        <v>#DIV/0!</v>
      </c>
      <c r="V39" s="3" t="e">
        <f t="shared" si="8"/>
        <v>#DIV/0!</v>
      </c>
    </row>
    <row r="40" spans="1:22" ht="18.75" x14ac:dyDescent="0.25">
      <c r="A40" s="17">
        <v>11</v>
      </c>
      <c r="B40" s="5" t="s">
        <v>54</v>
      </c>
      <c r="C40" s="14" t="s">
        <v>56</v>
      </c>
      <c r="D40" s="7">
        <v>48</v>
      </c>
      <c r="E40" s="7">
        <v>190.2</v>
      </c>
      <c r="F40" s="7">
        <v>180.6</v>
      </c>
      <c r="G40" s="7">
        <v>9.6</v>
      </c>
      <c r="H40" s="19">
        <f>F40/D40</f>
        <v>3.7624999999999997</v>
      </c>
      <c r="I40" s="19">
        <f>G40/D40</f>
        <v>0.19999999999999998</v>
      </c>
      <c r="J40" s="7">
        <v>15.291</v>
      </c>
      <c r="K40" s="7">
        <v>0.39800000000000002</v>
      </c>
      <c r="L40" s="20">
        <f>E40/(T40+E40)</f>
        <v>0.3</v>
      </c>
      <c r="M40" s="7">
        <f>N40+O40</f>
        <v>753.07200000000012</v>
      </c>
      <c r="N40" s="7">
        <f>D40*J40</f>
        <v>733.96800000000007</v>
      </c>
      <c r="O40" s="7">
        <f>D40*K40</f>
        <v>19.103999999999999</v>
      </c>
      <c r="P40" s="3">
        <f t="shared" si="3"/>
        <v>634</v>
      </c>
      <c r="Q40" s="3">
        <f t="shared" si="4"/>
        <v>614.89599999999996</v>
      </c>
      <c r="R40" s="3">
        <f t="shared" si="5"/>
        <v>19.103999999999999</v>
      </c>
      <c r="S40" s="3">
        <f t="shared" si="6"/>
        <v>29.999999999999993</v>
      </c>
      <c r="T40" s="21">
        <f>E40*70/30</f>
        <v>443.8</v>
      </c>
      <c r="U40" s="3">
        <f t="shared" si="7"/>
        <v>430.42720000000003</v>
      </c>
      <c r="V40" s="3">
        <f t="shared" si="8"/>
        <v>13.372799999999984</v>
      </c>
    </row>
    <row r="41" spans="1:22" ht="37.5" x14ac:dyDescent="0.25">
      <c r="A41" s="17">
        <v>12</v>
      </c>
      <c r="B41" s="5" t="s">
        <v>17</v>
      </c>
      <c r="C41" s="14" t="s">
        <v>95</v>
      </c>
      <c r="D41" s="7">
        <v>15</v>
      </c>
      <c r="E41" s="7">
        <v>141</v>
      </c>
      <c r="F41" s="7">
        <v>135</v>
      </c>
      <c r="G41" s="7">
        <v>6</v>
      </c>
      <c r="H41" s="19">
        <f>F41/D41</f>
        <v>9</v>
      </c>
      <c r="I41" s="19">
        <f>G41/D41</f>
        <v>0.4</v>
      </c>
      <c r="J41" s="7">
        <v>18.466999999999999</v>
      </c>
      <c r="K41" s="7">
        <v>0.39800000000000002</v>
      </c>
      <c r="L41" s="20">
        <f>E41/(T41+E41)</f>
        <v>0.49827723297111048</v>
      </c>
      <c r="M41" s="7">
        <f>N41+O41</f>
        <v>282.97500000000002</v>
      </c>
      <c r="N41" s="7">
        <f>D41*J41</f>
        <v>277.005</v>
      </c>
      <c r="O41" s="8">
        <f>D41*K41</f>
        <v>5.9700000000000006</v>
      </c>
      <c r="P41" s="3">
        <f t="shared" si="3"/>
        <v>282.97500000000002</v>
      </c>
      <c r="Q41" s="3">
        <f t="shared" si="4"/>
        <v>277.005</v>
      </c>
      <c r="R41" s="3">
        <f t="shared" si="5"/>
        <v>5.9700000000000006</v>
      </c>
      <c r="S41" s="3">
        <f t="shared" si="6"/>
        <v>49.827723297111049</v>
      </c>
      <c r="T41" s="3">
        <f>M41-E41</f>
        <v>141.97500000000002</v>
      </c>
      <c r="U41" s="3">
        <f t="shared" si="7"/>
        <v>138.97971508083754</v>
      </c>
      <c r="V41" s="3">
        <f t="shared" si="8"/>
        <v>2.9952849191624864</v>
      </c>
    </row>
    <row r="42" spans="1:22" ht="37.5" x14ac:dyDescent="0.25">
      <c r="A42" s="17">
        <v>13</v>
      </c>
      <c r="B42" s="5" t="s">
        <v>17</v>
      </c>
      <c r="C42" s="14" t="s">
        <v>80</v>
      </c>
      <c r="D42" s="7">
        <v>41.6</v>
      </c>
      <c r="E42" s="7">
        <v>200</v>
      </c>
      <c r="F42" s="7">
        <v>170</v>
      </c>
      <c r="G42" s="7">
        <v>30</v>
      </c>
      <c r="H42" s="19">
        <f>F42/D42</f>
        <v>4.0865384615384617</v>
      </c>
      <c r="I42" s="19">
        <v>0.72115384615384615</v>
      </c>
      <c r="J42" s="7"/>
      <c r="K42" s="7">
        <v>0.39800000000000002</v>
      </c>
      <c r="L42" s="20">
        <f>E42/(T42+E42)</f>
        <v>0.30000030000030004</v>
      </c>
      <c r="M42" s="7">
        <v>681.24639999999988</v>
      </c>
      <c r="N42" s="7">
        <f>D43*J43+D44*J44</f>
        <v>664.68959999999993</v>
      </c>
      <c r="O42" s="8">
        <v>16.556800000000003</v>
      </c>
      <c r="P42" s="3">
        <f t="shared" si="3"/>
        <v>666.66599999999994</v>
      </c>
      <c r="Q42" s="3">
        <f t="shared" si="4"/>
        <v>650.10919999999999</v>
      </c>
      <c r="R42" s="3">
        <f t="shared" si="5"/>
        <v>16.556800000000003</v>
      </c>
      <c r="S42" s="3">
        <f t="shared" si="6"/>
        <v>30.000030000029998</v>
      </c>
      <c r="T42" s="3">
        <v>466.666</v>
      </c>
      <c r="U42" s="3">
        <f t="shared" si="7"/>
        <v>455.076244967045</v>
      </c>
      <c r="V42" s="3">
        <f t="shared" si="8"/>
        <v>11.589755032954997</v>
      </c>
    </row>
    <row r="43" spans="1:22" ht="18.75" hidden="1" x14ac:dyDescent="0.25">
      <c r="A43" s="17"/>
      <c r="B43" s="5"/>
      <c r="C43" s="14"/>
      <c r="D43" s="7">
        <v>32.6</v>
      </c>
      <c r="E43" s="7"/>
      <c r="F43" s="7"/>
      <c r="G43" s="7"/>
      <c r="H43" s="19"/>
      <c r="I43" s="19"/>
      <c r="J43" s="7">
        <v>15.291</v>
      </c>
      <c r="K43" s="7"/>
      <c r="L43" s="20"/>
      <c r="M43" s="7"/>
      <c r="N43" s="7"/>
      <c r="O43" s="8"/>
      <c r="P43" s="3">
        <f t="shared" si="3"/>
        <v>0</v>
      </c>
      <c r="Q43" s="3">
        <f t="shared" si="4"/>
        <v>0</v>
      </c>
      <c r="R43" s="3">
        <f t="shared" si="5"/>
        <v>0</v>
      </c>
      <c r="S43" s="3" t="e">
        <f t="shared" si="6"/>
        <v>#DIV/0!</v>
      </c>
      <c r="T43" s="3"/>
      <c r="U43" s="3" t="e">
        <f t="shared" si="7"/>
        <v>#DIV/0!</v>
      </c>
      <c r="V43" s="3" t="e">
        <f t="shared" si="8"/>
        <v>#DIV/0!</v>
      </c>
    </row>
    <row r="44" spans="1:22" ht="18.75" hidden="1" x14ac:dyDescent="0.25">
      <c r="A44" s="17"/>
      <c r="B44" s="5"/>
      <c r="C44" s="14"/>
      <c r="D44" s="7">
        <v>9</v>
      </c>
      <c r="E44" s="7"/>
      <c r="F44" s="7"/>
      <c r="G44" s="7"/>
      <c r="H44" s="19"/>
      <c r="I44" s="19"/>
      <c r="J44" s="7">
        <v>18.466999999999999</v>
      </c>
      <c r="K44" s="7"/>
      <c r="L44" s="20"/>
      <c r="M44" s="7"/>
      <c r="N44" s="7"/>
      <c r="O44" s="8"/>
      <c r="P44" s="3">
        <f t="shared" si="3"/>
        <v>0</v>
      </c>
      <c r="Q44" s="3">
        <f t="shared" si="4"/>
        <v>0</v>
      </c>
      <c r="R44" s="3">
        <f t="shared" si="5"/>
        <v>0</v>
      </c>
      <c r="S44" s="3" t="e">
        <f t="shared" si="6"/>
        <v>#DIV/0!</v>
      </c>
      <c r="T44" s="3"/>
      <c r="U44" s="3" t="e">
        <f t="shared" si="7"/>
        <v>#DIV/0!</v>
      </c>
      <c r="V44" s="3" t="e">
        <f t="shared" si="8"/>
        <v>#DIV/0!</v>
      </c>
    </row>
    <row r="45" spans="1:22" s="31" customFormat="1" ht="18.75" x14ac:dyDescent="0.25">
      <c r="A45" s="9">
        <v>14</v>
      </c>
      <c r="B45" s="5" t="s">
        <v>21</v>
      </c>
      <c r="C45" s="2" t="s">
        <v>23</v>
      </c>
      <c r="D45" s="9">
        <v>29.9</v>
      </c>
      <c r="E45" s="9">
        <v>106</v>
      </c>
      <c r="F45" s="9">
        <v>79</v>
      </c>
      <c r="G45" s="9">
        <v>27</v>
      </c>
      <c r="H45" s="19">
        <f>F45/D45</f>
        <v>2.6421404682274248</v>
      </c>
      <c r="I45" s="29">
        <f>G45/D45</f>
        <v>0.90301003344481612</v>
      </c>
      <c r="J45" s="9">
        <v>0</v>
      </c>
      <c r="K45" s="9">
        <v>0.39800000000000002</v>
      </c>
      <c r="L45" s="30">
        <f>E45/(T45+E45)</f>
        <v>0.30000028301913495</v>
      </c>
      <c r="M45" s="9">
        <f>N45+O45</f>
        <v>419.92799999999994</v>
      </c>
      <c r="N45" s="9">
        <f>D46*J46+D47*J47+D48*J48</f>
        <v>408.02779999999996</v>
      </c>
      <c r="O45" s="9">
        <f>D45*K45</f>
        <v>11.9002</v>
      </c>
      <c r="P45" s="3">
        <f t="shared" si="3"/>
        <v>353.33299999999997</v>
      </c>
      <c r="Q45" s="3">
        <f t="shared" si="4"/>
        <v>341.43279999999999</v>
      </c>
      <c r="R45" s="3">
        <f t="shared" si="5"/>
        <v>11.9002</v>
      </c>
      <c r="S45" s="3">
        <f t="shared" si="6"/>
        <v>30.000028301913485</v>
      </c>
      <c r="T45" s="21">
        <v>247.333</v>
      </c>
      <c r="U45" s="3">
        <f t="shared" si="7"/>
        <v>239.00286336798433</v>
      </c>
      <c r="V45" s="3">
        <f t="shared" si="8"/>
        <v>8.330136632015666</v>
      </c>
    </row>
    <row r="46" spans="1:22" s="31" customFormat="1" ht="18.75" hidden="1" x14ac:dyDescent="0.25">
      <c r="A46" s="9"/>
      <c r="B46" s="18"/>
      <c r="C46" s="2"/>
      <c r="D46" s="9">
        <v>19.899999999999999</v>
      </c>
      <c r="E46" s="9"/>
      <c r="F46" s="9"/>
      <c r="G46" s="9"/>
      <c r="H46" s="19"/>
      <c r="I46" s="29"/>
      <c r="J46" s="9">
        <v>12.022</v>
      </c>
      <c r="K46" s="9"/>
      <c r="L46" s="30"/>
      <c r="M46" s="9"/>
      <c r="N46" s="9"/>
      <c r="O46" s="9"/>
      <c r="P46" s="3">
        <f t="shared" si="3"/>
        <v>0</v>
      </c>
      <c r="Q46" s="3">
        <f t="shared" si="4"/>
        <v>0</v>
      </c>
      <c r="R46" s="3">
        <f t="shared" si="5"/>
        <v>0</v>
      </c>
      <c r="S46" s="3" t="e">
        <f t="shared" si="6"/>
        <v>#DIV/0!</v>
      </c>
      <c r="T46" s="21"/>
      <c r="U46" s="3" t="e">
        <f t="shared" si="7"/>
        <v>#DIV/0!</v>
      </c>
      <c r="V46" s="3" t="e">
        <f t="shared" si="8"/>
        <v>#DIV/0!</v>
      </c>
    </row>
    <row r="47" spans="1:22" s="31" customFormat="1" ht="18.75" hidden="1" x14ac:dyDescent="0.25">
      <c r="A47" s="9"/>
      <c r="B47" s="18"/>
      <c r="C47" s="2"/>
      <c r="D47" s="9">
        <v>5</v>
      </c>
      <c r="E47" s="9"/>
      <c r="F47" s="9"/>
      <c r="G47" s="9"/>
      <c r="H47" s="19"/>
      <c r="I47" s="29"/>
      <c r="J47" s="9">
        <v>15.291</v>
      </c>
      <c r="K47" s="9"/>
      <c r="L47" s="30"/>
      <c r="M47" s="9"/>
      <c r="N47" s="9"/>
      <c r="O47" s="9"/>
      <c r="P47" s="3">
        <f t="shared" si="3"/>
        <v>0</v>
      </c>
      <c r="Q47" s="3">
        <f t="shared" si="4"/>
        <v>0</v>
      </c>
      <c r="R47" s="3">
        <f t="shared" si="5"/>
        <v>0</v>
      </c>
      <c r="S47" s="3" t="e">
        <f t="shared" si="6"/>
        <v>#DIV/0!</v>
      </c>
      <c r="T47" s="21"/>
      <c r="U47" s="3" t="e">
        <f t="shared" si="7"/>
        <v>#DIV/0!</v>
      </c>
      <c r="V47" s="3" t="e">
        <f t="shared" si="8"/>
        <v>#DIV/0!</v>
      </c>
    </row>
    <row r="48" spans="1:22" s="31" customFormat="1" ht="18.75" hidden="1" x14ac:dyDescent="0.25">
      <c r="A48" s="9"/>
      <c r="B48" s="18"/>
      <c r="C48" s="2"/>
      <c r="D48" s="9">
        <v>5</v>
      </c>
      <c r="E48" s="9"/>
      <c r="F48" s="9"/>
      <c r="G48" s="9"/>
      <c r="H48" s="19"/>
      <c r="I48" s="29"/>
      <c r="J48" s="9">
        <v>18.466999999999999</v>
      </c>
      <c r="K48" s="9"/>
      <c r="L48" s="30"/>
      <c r="M48" s="9"/>
      <c r="N48" s="9"/>
      <c r="O48" s="9"/>
      <c r="P48" s="3">
        <f t="shared" si="3"/>
        <v>0</v>
      </c>
      <c r="Q48" s="3">
        <f t="shared" si="4"/>
        <v>0</v>
      </c>
      <c r="R48" s="3">
        <f t="shared" si="5"/>
        <v>0</v>
      </c>
      <c r="S48" s="3" t="e">
        <f t="shared" si="6"/>
        <v>#DIV/0!</v>
      </c>
      <c r="T48" s="21"/>
      <c r="U48" s="3" t="e">
        <f t="shared" si="7"/>
        <v>#DIV/0!</v>
      </c>
      <c r="V48" s="3" t="e">
        <f t="shared" si="8"/>
        <v>#DIV/0!</v>
      </c>
    </row>
    <row r="49" spans="1:22" ht="18.75" x14ac:dyDescent="0.25">
      <c r="A49" s="17">
        <v>15</v>
      </c>
      <c r="B49" s="5" t="s">
        <v>21</v>
      </c>
      <c r="C49" s="14" t="s">
        <v>25</v>
      </c>
      <c r="D49" s="7">
        <v>9.1</v>
      </c>
      <c r="E49" s="7">
        <v>75</v>
      </c>
      <c r="F49" s="7">
        <v>50</v>
      </c>
      <c r="G49" s="7">
        <v>25</v>
      </c>
      <c r="H49" s="19">
        <f>F49/D49</f>
        <v>5.4945054945054945</v>
      </c>
      <c r="I49" s="19">
        <f>G49/D49</f>
        <v>2.7472527472527473</v>
      </c>
      <c r="J49" s="7"/>
      <c r="K49" s="7">
        <v>0.39800000000000002</v>
      </c>
      <c r="L49" s="20">
        <f>E49/(T49+E49)</f>
        <v>0.56625141562853909</v>
      </c>
      <c r="M49" s="7">
        <f>N49+O49</f>
        <v>132.44999999999999</v>
      </c>
      <c r="N49" s="7">
        <f>D50*J50+D51*J51+D52*J52</f>
        <v>128.82819999999998</v>
      </c>
      <c r="O49" s="7">
        <f>D49*K49</f>
        <v>3.6217999999999999</v>
      </c>
      <c r="P49" s="3">
        <f t="shared" si="3"/>
        <v>132.44999999999999</v>
      </c>
      <c r="Q49" s="3">
        <f t="shared" si="4"/>
        <v>128.82819999999998</v>
      </c>
      <c r="R49" s="3">
        <f t="shared" si="5"/>
        <v>3.6217999999999999</v>
      </c>
      <c r="S49" s="3">
        <f t="shared" si="6"/>
        <v>56.625141562853919</v>
      </c>
      <c r="T49" s="3">
        <f>M49-E49</f>
        <v>57.449999999999989</v>
      </c>
      <c r="U49" s="3">
        <f t="shared" si="7"/>
        <v>55.879049377123415</v>
      </c>
      <c r="V49" s="3">
        <f t="shared" si="8"/>
        <v>1.5709506228765733</v>
      </c>
    </row>
    <row r="50" spans="1:22" s="38" customFormat="1" ht="18.75" hidden="1" x14ac:dyDescent="0.25">
      <c r="A50" s="32"/>
      <c r="B50" s="33"/>
      <c r="C50" s="34"/>
      <c r="D50" s="9">
        <v>5.0999999999999996</v>
      </c>
      <c r="E50" s="32"/>
      <c r="F50" s="32"/>
      <c r="G50" s="32"/>
      <c r="H50" s="19"/>
      <c r="I50" s="35"/>
      <c r="J50" s="9">
        <v>12.022</v>
      </c>
      <c r="K50" s="32"/>
      <c r="L50" s="36"/>
      <c r="M50" s="32"/>
      <c r="N50" s="32"/>
      <c r="O50" s="32"/>
      <c r="P50" s="3">
        <f t="shared" si="3"/>
        <v>0</v>
      </c>
      <c r="Q50" s="3">
        <f t="shared" si="4"/>
        <v>0</v>
      </c>
      <c r="R50" s="3">
        <f t="shared" si="5"/>
        <v>0</v>
      </c>
      <c r="S50" s="3" t="e">
        <f t="shared" si="6"/>
        <v>#DIV/0!</v>
      </c>
      <c r="T50" s="37"/>
      <c r="U50" s="3" t="e">
        <f t="shared" si="7"/>
        <v>#DIV/0!</v>
      </c>
      <c r="V50" s="3" t="e">
        <f t="shared" si="8"/>
        <v>#DIV/0!</v>
      </c>
    </row>
    <row r="51" spans="1:22" s="38" customFormat="1" ht="18.75" hidden="1" x14ac:dyDescent="0.25">
      <c r="A51" s="32"/>
      <c r="B51" s="33"/>
      <c r="C51" s="34"/>
      <c r="D51" s="9">
        <v>2</v>
      </c>
      <c r="E51" s="32"/>
      <c r="F51" s="32"/>
      <c r="G51" s="32"/>
      <c r="H51" s="19"/>
      <c r="I51" s="35"/>
      <c r="J51" s="9">
        <v>15.291</v>
      </c>
      <c r="K51" s="32"/>
      <c r="L51" s="36"/>
      <c r="M51" s="32"/>
      <c r="N51" s="32"/>
      <c r="O51" s="32"/>
      <c r="P51" s="3">
        <f t="shared" si="3"/>
        <v>0</v>
      </c>
      <c r="Q51" s="3">
        <f t="shared" si="4"/>
        <v>0</v>
      </c>
      <c r="R51" s="3">
        <f t="shared" si="5"/>
        <v>0</v>
      </c>
      <c r="S51" s="3" t="e">
        <f t="shared" si="6"/>
        <v>#DIV/0!</v>
      </c>
      <c r="T51" s="37"/>
      <c r="U51" s="3" t="e">
        <f t="shared" si="7"/>
        <v>#DIV/0!</v>
      </c>
      <c r="V51" s="3" t="e">
        <f t="shared" si="8"/>
        <v>#DIV/0!</v>
      </c>
    </row>
    <row r="52" spans="1:22" s="38" customFormat="1" ht="18.75" hidden="1" x14ac:dyDescent="0.25">
      <c r="A52" s="32"/>
      <c r="B52" s="33"/>
      <c r="C52" s="34"/>
      <c r="D52" s="9">
        <v>2</v>
      </c>
      <c r="E52" s="32"/>
      <c r="F52" s="32"/>
      <c r="G52" s="32"/>
      <c r="H52" s="19"/>
      <c r="I52" s="35"/>
      <c r="J52" s="9">
        <v>18.466999999999999</v>
      </c>
      <c r="K52" s="32"/>
      <c r="L52" s="36"/>
      <c r="M52" s="32"/>
      <c r="N52" s="32"/>
      <c r="O52" s="32"/>
      <c r="P52" s="3">
        <f t="shared" si="3"/>
        <v>0</v>
      </c>
      <c r="Q52" s="3">
        <f t="shared" si="4"/>
        <v>0</v>
      </c>
      <c r="R52" s="3">
        <f t="shared" si="5"/>
        <v>0</v>
      </c>
      <c r="S52" s="3" t="e">
        <f t="shared" si="6"/>
        <v>#DIV/0!</v>
      </c>
      <c r="T52" s="37"/>
      <c r="U52" s="3" t="e">
        <f t="shared" si="7"/>
        <v>#DIV/0!</v>
      </c>
      <c r="V52" s="3" t="e">
        <f t="shared" si="8"/>
        <v>#DIV/0!</v>
      </c>
    </row>
    <row r="53" spans="1:22" ht="18.75" x14ac:dyDescent="0.25">
      <c r="A53" s="17">
        <v>16</v>
      </c>
      <c r="B53" s="5" t="s">
        <v>41</v>
      </c>
      <c r="C53" s="14" t="s">
        <v>43</v>
      </c>
      <c r="D53" s="7">
        <v>8.4</v>
      </c>
      <c r="E53" s="7">
        <v>61.29</v>
      </c>
      <c r="F53" s="20">
        <v>40</v>
      </c>
      <c r="G53" s="7">
        <v>21.29</v>
      </c>
      <c r="H53" s="19">
        <f>F53/D53</f>
        <v>4.7619047619047619</v>
      </c>
      <c r="I53" s="19">
        <f t="shared" ref="I53" si="13">G53/D53</f>
        <v>2.5345238095238094</v>
      </c>
      <c r="J53" s="7"/>
      <c r="K53" s="7">
        <v>0.39800000000000002</v>
      </c>
      <c r="L53" s="20">
        <f>E53/(T53+E53)</f>
        <v>0.56195331267306037</v>
      </c>
      <c r="M53" s="7">
        <f>N53+O53</f>
        <v>109.06700000000001</v>
      </c>
      <c r="N53" s="7">
        <f>D54*J54+D55*J55+D56*J56</f>
        <v>105.72380000000001</v>
      </c>
      <c r="O53" s="7">
        <f>D53*K53</f>
        <v>3.3432000000000004</v>
      </c>
      <c r="P53" s="3">
        <f t="shared" si="3"/>
        <v>109.066</v>
      </c>
      <c r="Q53" s="3">
        <f t="shared" si="4"/>
        <v>105.72280000000001</v>
      </c>
      <c r="R53" s="3">
        <f t="shared" si="5"/>
        <v>3.3432000000000004</v>
      </c>
      <c r="S53" s="3">
        <f t="shared" si="6"/>
        <v>56.195331267306024</v>
      </c>
      <c r="T53" s="21">
        <v>47.776000000000003</v>
      </c>
      <c r="U53" s="3">
        <f t="shared" si="7"/>
        <v>46.311522314928588</v>
      </c>
      <c r="V53" s="3">
        <f t="shared" si="8"/>
        <v>1.4644776850714152</v>
      </c>
    </row>
    <row r="54" spans="1:22" ht="18.75" hidden="1" x14ac:dyDescent="0.25">
      <c r="A54" s="17"/>
      <c r="B54" s="5"/>
      <c r="C54" s="14"/>
      <c r="D54" s="7">
        <v>1.4</v>
      </c>
      <c r="E54" s="7"/>
      <c r="F54" s="7"/>
      <c r="G54" s="7"/>
      <c r="H54" s="19"/>
      <c r="I54" s="19"/>
      <c r="J54" s="7">
        <v>8.4019999999999992</v>
      </c>
      <c r="K54" s="7"/>
      <c r="L54" s="20"/>
      <c r="M54" s="7"/>
      <c r="N54" s="7"/>
      <c r="O54" s="7"/>
      <c r="P54" s="3">
        <f t="shared" si="3"/>
        <v>0</v>
      </c>
      <c r="Q54" s="3">
        <f t="shared" si="4"/>
        <v>0</v>
      </c>
      <c r="R54" s="3">
        <f t="shared" si="5"/>
        <v>0</v>
      </c>
      <c r="S54" s="3" t="e">
        <f t="shared" si="6"/>
        <v>#DIV/0!</v>
      </c>
      <c r="T54" s="21"/>
      <c r="U54" s="3" t="e">
        <f t="shared" si="7"/>
        <v>#DIV/0!</v>
      </c>
      <c r="V54" s="3" t="e">
        <f t="shared" si="8"/>
        <v>#DIV/0!</v>
      </c>
    </row>
    <row r="55" spans="1:22" ht="18.75" hidden="1" x14ac:dyDescent="0.25">
      <c r="A55" s="17"/>
      <c r="B55" s="5"/>
      <c r="C55" s="14"/>
      <c r="D55" s="7">
        <v>4</v>
      </c>
      <c r="E55" s="7"/>
      <c r="F55" s="7"/>
      <c r="G55" s="7"/>
      <c r="H55" s="19"/>
      <c r="I55" s="19"/>
      <c r="J55" s="7">
        <v>12.022</v>
      </c>
      <c r="K55" s="7"/>
      <c r="L55" s="20"/>
      <c r="M55" s="7"/>
      <c r="N55" s="7"/>
      <c r="O55" s="7"/>
      <c r="P55" s="3">
        <f t="shared" si="3"/>
        <v>0</v>
      </c>
      <c r="Q55" s="3">
        <f t="shared" si="4"/>
        <v>0</v>
      </c>
      <c r="R55" s="3">
        <f t="shared" si="5"/>
        <v>0</v>
      </c>
      <c r="S55" s="3" t="e">
        <f t="shared" si="6"/>
        <v>#DIV/0!</v>
      </c>
      <c r="T55" s="21"/>
      <c r="U55" s="3" t="e">
        <f t="shared" si="7"/>
        <v>#DIV/0!</v>
      </c>
      <c r="V55" s="3" t="e">
        <f t="shared" si="8"/>
        <v>#DIV/0!</v>
      </c>
    </row>
    <row r="56" spans="1:22" ht="18.75" hidden="1" x14ac:dyDescent="0.25">
      <c r="A56" s="17"/>
      <c r="B56" s="5"/>
      <c r="C56" s="14"/>
      <c r="D56" s="7">
        <v>3</v>
      </c>
      <c r="E56" s="7"/>
      <c r="F56" s="7"/>
      <c r="G56" s="7"/>
      <c r="H56" s="19"/>
      <c r="I56" s="19"/>
      <c r="J56" s="7">
        <v>15.291</v>
      </c>
      <c r="K56" s="7"/>
      <c r="L56" s="20"/>
      <c r="M56" s="7"/>
      <c r="N56" s="7"/>
      <c r="O56" s="7"/>
      <c r="P56" s="3">
        <f t="shared" si="3"/>
        <v>0</v>
      </c>
      <c r="Q56" s="3">
        <f t="shared" si="4"/>
        <v>0</v>
      </c>
      <c r="R56" s="3">
        <f t="shared" si="5"/>
        <v>0</v>
      </c>
      <c r="S56" s="3" t="e">
        <f t="shared" si="6"/>
        <v>#DIV/0!</v>
      </c>
      <c r="T56" s="21"/>
      <c r="U56" s="3" t="e">
        <f t="shared" si="7"/>
        <v>#DIV/0!</v>
      </c>
      <c r="V56" s="3" t="e">
        <f t="shared" si="8"/>
        <v>#DIV/0!</v>
      </c>
    </row>
    <row r="57" spans="1:22" ht="18.75" x14ac:dyDescent="0.25">
      <c r="A57" s="17">
        <v>17</v>
      </c>
      <c r="B57" s="5" t="s">
        <v>41</v>
      </c>
      <c r="C57" s="17" t="s">
        <v>44</v>
      </c>
      <c r="D57" s="7">
        <v>127.62</v>
      </c>
      <c r="E57" s="7">
        <v>594.72</v>
      </c>
      <c r="F57" s="7">
        <v>516.52</v>
      </c>
      <c r="G57" s="7">
        <v>78.2</v>
      </c>
      <c r="H57" s="19">
        <f>F57/D57</f>
        <v>4.0473280050148874</v>
      </c>
      <c r="I57" s="19">
        <v>0.28463232056362836</v>
      </c>
      <c r="J57" s="7"/>
      <c r="K57" s="7">
        <v>0.39800000000000002</v>
      </c>
      <c r="L57" s="20">
        <f>E57/(T57+E57)</f>
        <v>0.30855531239980205</v>
      </c>
      <c r="M57" s="7">
        <f>N57+O57</f>
        <v>1927.4345499999999</v>
      </c>
      <c r="N57" s="7">
        <f>D58*J58+D59*J59+D60*J60</f>
        <v>1876.6417899999999</v>
      </c>
      <c r="O57" s="7">
        <f>D57*K57</f>
        <v>50.792760000000001</v>
      </c>
      <c r="P57" s="3">
        <f t="shared" si="3"/>
        <v>1927.434</v>
      </c>
      <c r="Q57" s="3">
        <f t="shared" si="4"/>
        <v>1876.6412399999999</v>
      </c>
      <c r="R57" s="3">
        <f t="shared" si="5"/>
        <v>50.792760000000001</v>
      </c>
      <c r="S57" s="3">
        <f t="shared" si="6"/>
        <v>30.855531239980206</v>
      </c>
      <c r="T57" s="21">
        <v>1332.7139999999999</v>
      </c>
      <c r="U57" s="3">
        <f t="shared" si="7"/>
        <v>1297.5936159294481</v>
      </c>
      <c r="V57" s="3">
        <f t="shared" si="8"/>
        <v>35.120384070551836</v>
      </c>
    </row>
    <row r="58" spans="1:22" ht="18.75" hidden="1" x14ac:dyDescent="0.25">
      <c r="A58" s="17"/>
      <c r="B58" s="5"/>
      <c r="C58" s="39"/>
      <c r="D58" s="7">
        <v>36.549999999999997</v>
      </c>
      <c r="E58" s="7"/>
      <c r="F58" s="7"/>
      <c r="G58" s="7"/>
      <c r="H58" s="19"/>
      <c r="I58" s="19"/>
      <c r="J58" s="7">
        <v>12.022</v>
      </c>
      <c r="K58" s="7"/>
      <c r="L58" s="20"/>
      <c r="M58" s="7"/>
      <c r="N58" s="7"/>
      <c r="O58" s="7"/>
      <c r="P58" s="3">
        <f t="shared" si="3"/>
        <v>0</v>
      </c>
      <c r="Q58" s="3">
        <f t="shared" si="4"/>
        <v>0</v>
      </c>
      <c r="R58" s="3">
        <f t="shared" si="5"/>
        <v>0</v>
      </c>
      <c r="S58" s="3" t="e">
        <f t="shared" si="6"/>
        <v>#DIV/0!</v>
      </c>
      <c r="T58" s="21"/>
      <c r="U58" s="3" t="e">
        <f t="shared" si="7"/>
        <v>#DIV/0!</v>
      </c>
      <c r="V58" s="3" t="e">
        <f t="shared" si="8"/>
        <v>#DIV/0!</v>
      </c>
    </row>
    <row r="59" spans="1:22" ht="18.75" hidden="1" x14ac:dyDescent="0.25">
      <c r="A59" s="17"/>
      <c r="B59" s="5"/>
      <c r="C59" s="39"/>
      <c r="D59" s="7">
        <v>77</v>
      </c>
      <c r="E59" s="7"/>
      <c r="F59" s="7"/>
      <c r="G59" s="7"/>
      <c r="H59" s="19"/>
      <c r="I59" s="19"/>
      <c r="J59" s="7">
        <v>15.291</v>
      </c>
      <c r="K59" s="7"/>
      <c r="L59" s="20"/>
      <c r="M59" s="7"/>
      <c r="N59" s="7"/>
      <c r="O59" s="7"/>
      <c r="P59" s="3">
        <f t="shared" si="3"/>
        <v>0</v>
      </c>
      <c r="Q59" s="3">
        <f t="shared" si="4"/>
        <v>0</v>
      </c>
      <c r="R59" s="3">
        <f t="shared" si="5"/>
        <v>0</v>
      </c>
      <c r="S59" s="3" t="e">
        <f t="shared" si="6"/>
        <v>#DIV/0!</v>
      </c>
      <c r="T59" s="21"/>
      <c r="U59" s="3" t="e">
        <f t="shared" si="7"/>
        <v>#DIV/0!</v>
      </c>
      <c r="V59" s="3" t="e">
        <f t="shared" si="8"/>
        <v>#DIV/0!</v>
      </c>
    </row>
    <row r="60" spans="1:22" ht="18.75" hidden="1" x14ac:dyDescent="0.25">
      <c r="A60" s="17"/>
      <c r="B60" s="5"/>
      <c r="C60" s="39"/>
      <c r="D60" s="7">
        <v>14.07</v>
      </c>
      <c r="E60" s="7"/>
      <c r="F60" s="7"/>
      <c r="G60" s="7"/>
      <c r="H60" s="19"/>
      <c r="I60" s="19"/>
      <c r="J60" s="7">
        <v>18.466999999999999</v>
      </c>
      <c r="K60" s="7"/>
      <c r="L60" s="20"/>
      <c r="M60" s="7"/>
      <c r="N60" s="7"/>
      <c r="O60" s="7"/>
      <c r="P60" s="3">
        <f t="shared" si="3"/>
        <v>0</v>
      </c>
      <c r="Q60" s="3">
        <f t="shared" si="4"/>
        <v>0</v>
      </c>
      <c r="R60" s="3">
        <f t="shared" si="5"/>
        <v>0</v>
      </c>
      <c r="S60" s="3" t="e">
        <f t="shared" si="6"/>
        <v>#DIV/0!</v>
      </c>
      <c r="T60" s="21"/>
      <c r="U60" s="3" t="e">
        <f t="shared" si="7"/>
        <v>#DIV/0!</v>
      </c>
      <c r="V60" s="3" t="e">
        <f t="shared" si="8"/>
        <v>#DIV/0!</v>
      </c>
    </row>
    <row r="61" spans="1:22" ht="18.75" x14ac:dyDescent="0.25">
      <c r="A61" s="17">
        <v>18</v>
      </c>
      <c r="B61" s="5" t="s">
        <v>41</v>
      </c>
      <c r="C61" s="39" t="s">
        <v>96</v>
      </c>
      <c r="D61" s="3">
        <v>34.902000000000001</v>
      </c>
      <c r="E61" s="3">
        <f>F61+G61</f>
        <v>145.88972000000001</v>
      </c>
      <c r="F61" s="3">
        <v>139.91477</v>
      </c>
      <c r="G61" s="7">
        <v>5.9749499999999998</v>
      </c>
      <c r="H61" s="19">
        <f>F61/D61</f>
        <v>4.0087894676522833</v>
      </c>
      <c r="I61" s="19">
        <f>G61/D61</f>
        <v>0.1711921952896682</v>
      </c>
      <c r="J61" s="7"/>
      <c r="K61" s="7">
        <v>0.39800000000000002</v>
      </c>
      <c r="L61" s="20">
        <f>E61/(T61+E61)</f>
        <v>0.30000083076679857</v>
      </c>
      <c r="M61" s="7">
        <f>N61+O61</f>
        <v>493.34953999999993</v>
      </c>
      <c r="N61" s="7">
        <f>D62*J62+D63*J63+D64*J64</f>
        <v>479.45854399999996</v>
      </c>
      <c r="O61" s="7">
        <f>D61*K61</f>
        <v>13.890996000000001</v>
      </c>
      <c r="P61" s="3">
        <f t="shared" si="3"/>
        <v>486.29772000000003</v>
      </c>
      <c r="Q61" s="3">
        <f t="shared" si="4"/>
        <v>472.40672400000005</v>
      </c>
      <c r="R61" s="3">
        <f t="shared" si="5"/>
        <v>13.890996000000001</v>
      </c>
      <c r="S61" s="3">
        <f t="shared" si="6"/>
        <v>30.000083076679861</v>
      </c>
      <c r="T61" s="21">
        <v>340.40800000000002</v>
      </c>
      <c r="U61" s="3">
        <f t="shared" si="7"/>
        <v>330.68431434017828</v>
      </c>
      <c r="V61" s="3">
        <f t="shared" si="8"/>
        <v>9.72368565982174</v>
      </c>
    </row>
    <row r="62" spans="1:22" ht="18.75" hidden="1" x14ac:dyDescent="0.25">
      <c r="A62" s="17"/>
      <c r="B62" s="5"/>
      <c r="C62" s="39"/>
      <c r="D62" s="3">
        <v>23.641999999999999</v>
      </c>
      <c r="E62" s="3"/>
      <c r="F62" s="7"/>
      <c r="G62" s="7"/>
      <c r="H62" s="19"/>
      <c r="I62" s="19"/>
      <c r="J62" s="7">
        <v>12.022</v>
      </c>
      <c r="K62" s="7"/>
      <c r="L62" s="20"/>
      <c r="M62" s="7"/>
      <c r="N62" s="7"/>
      <c r="O62" s="7"/>
      <c r="P62" s="3">
        <f t="shared" si="3"/>
        <v>0</v>
      </c>
      <c r="Q62" s="3">
        <f t="shared" si="4"/>
        <v>0</v>
      </c>
      <c r="R62" s="3">
        <f t="shared" si="5"/>
        <v>0</v>
      </c>
      <c r="S62" s="3" t="e">
        <f t="shared" si="6"/>
        <v>#DIV/0!</v>
      </c>
      <c r="T62" s="21"/>
      <c r="U62" s="3" t="e">
        <f t="shared" si="7"/>
        <v>#DIV/0!</v>
      </c>
      <c r="V62" s="3" t="e">
        <f t="shared" si="8"/>
        <v>#DIV/0!</v>
      </c>
    </row>
    <row r="63" spans="1:22" ht="18.75" hidden="1" x14ac:dyDescent="0.25">
      <c r="A63" s="17"/>
      <c r="B63" s="5"/>
      <c r="C63" s="39"/>
      <c r="D63" s="3">
        <v>4</v>
      </c>
      <c r="E63" s="3"/>
      <c r="F63" s="7"/>
      <c r="G63" s="7"/>
      <c r="H63" s="19"/>
      <c r="I63" s="19"/>
      <c r="J63" s="7">
        <v>15.291</v>
      </c>
      <c r="K63" s="7"/>
      <c r="L63" s="20"/>
      <c r="M63" s="7"/>
      <c r="N63" s="7"/>
      <c r="O63" s="7"/>
      <c r="P63" s="3">
        <f t="shared" si="3"/>
        <v>0</v>
      </c>
      <c r="Q63" s="3">
        <f t="shared" si="4"/>
        <v>0</v>
      </c>
      <c r="R63" s="3">
        <f t="shared" si="5"/>
        <v>0</v>
      </c>
      <c r="S63" s="3" t="e">
        <f t="shared" si="6"/>
        <v>#DIV/0!</v>
      </c>
      <c r="T63" s="21"/>
      <c r="U63" s="3" t="e">
        <f t="shared" si="7"/>
        <v>#DIV/0!</v>
      </c>
      <c r="V63" s="3" t="e">
        <f t="shared" si="8"/>
        <v>#DIV/0!</v>
      </c>
    </row>
    <row r="64" spans="1:22" ht="18.75" hidden="1" x14ac:dyDescent="0.25">
      <c r="A64" s="17"/>
      <c r="B64" s="5"/>
      <c r="C64" s="39"/>
      <c r="D64" s="3">
        <v>7.26</v>
      </c>
      <c r="E64" s="3"/>
      <c r="F64" s="7"/>
      <c r="G64" s="7"/>
      <c r="H64" s="19"/>
      <c r="I64" s="19"/>
      <c r="J64" s="7">
        <v>18.466999999999999</v>
      </c>
      <c r="K64" s="7"/>
      <c r="L64" s="20"/>
      <c r="M64" s="7"/>
      <c r="N64" s="7"/>
      <c r="O64" s="7"/>
      <c r="P64" s="3">
        <f t="shared" si="3"/>
        <v>0</v>
      </c>
      <c r="Q64" s="3">
        <f t="shared" si="4"/>
        <v>0</v>
      </c>
      <c r="R64" s="3">
        <f t="shared" si="5"/>
        <v>0</v>
      </c>
      <c r="S64" s="3" t="e">
        <f t="shared" si="6"/>
        <v>#DIV/0!</v>
      </c>
      <c r="T64" s="21"/>
      <c r="U64" s="3" t="e">
        <f t="shared" si="7"/>
        <v>#DIV/0!</v>
      </c>
      <c r="V64" s="3" t="e">
        <f t="shared" si="8"/>
        <v>#DIV/0!</v>
      </c>
    </row>
    <row r="65" spans="1:22" ht="18.75" x14ac:dyDescent="0.25">
      <c r="A65" s="17">
        <v>19</v>
      </c>
      <c r="B65" s="5" t="s">
        <v>41</v>
      </c>
      <c r="C65" s="39" t="s">
        <v>83</v>
      </c>
      <c r="D65" s="3">
        <v>32.700000000000003</v>
      </c>
      <c r="E65" s="3">
        <v>143.75</v>
      </c>
      <c r="F65" s="7">
        <v>112.55</v>
      </c>
      <c r="G65" s="7">
        <v>31.2</v>
      </c>
      <c r="H65" s="19">
        <f>F65/D65</f>
        <v>3.4418960244648313</v>
      </c>
      <c r="I65" s="19">
        <v>0.95412844036697242</v>
      </c>
      <c r="J65" s="40"/>
      <c r="K65" s="7">
        <v>0.39800000000000002</v>
      </c>
      <c r="L65" s="20">
        <f>E65/(T65+E65)</f>
        <v>0.3763512646711541</v>
      </c>
      <c r="M65" s="7">
        <f>N65+O65</f>
        <v>381.95699999999999</v>
      </c>
      <c r="N65" s="7">
        <f>D66*J66+D67*J67+D68*J68</f>
        <v>368.94240000000002</v>
      </c>
      <c r="O65" s="7">
        <f>D65*K65</f>
        <v>13.014600000000002</v>
      </c>
      <c r="P65" s="3">
        <f t="shared" si="3"/>
        <v>381.95699999999999</v>
      </c>
      <c r="Q65" s="3">
        <f t="shared" si="4"/>
        <v>368.94240000000002</v>
      </c>
      <c r="R65" s="3">
        <f t="shared" si="5"/>
        <v>13.014600000000002</v>
      </c>
      <c r="S65" s="3">
        <f t="shared" si="6"/>
        <v>37.635126467115413</v>
      </c>
      <c r="T65" s="21">
        <f>M65-E65</f>
        <v>238.20699999999999</v>
      </c>
      <c r="U65" s="3">
        <f t="shared" si="7"/>
        <v>230.09046116918918</v>
      </c>
      <c r="V65" s="3">
        <f t="shared" si="8"/>
        <v>8.1165388308108106</v>
      </c>
    </row>
    <row r="66" spans="1:22" ht="18.75" hidden="1" x14ac:dyDescent="0.25">
      <c r="A66" s="17"/>
      <c r="B66" s="5"/>
      <c r="C66" s="39"/>
      <c r="D66" s="3">
        <v>13</v>
      </c>
      <c r="E66" s="3"/>
      <c r="F66" s="7"/>
      <c r="G66" s="7"/>
      <c r="H66" s="19"/>
      <c r="I66" s="19"/>
      <c r="J66" s="7">
        <v>8.4019999999999992</v>
      </c>
      <c r="K66" s="7"/>
      <c r="L66" s="20"/>
      <c r="M66" s="7"/>
      <c r="N66" s="7"/>
      <c r="O66" s="7"/>
      <c r="P66" s="3">
        <f t="shared" si="3"/>
        <v>0</v>
      </c>
      <c r="Q66" s="3">
        <f t="shared" si="4"/>
        <v>0</v>
      </c>
      <c r="R66" s="3">
        <f t="shared" si="5"/>
        <v>0</v>
      </c>
      <c r="S66" s="3" t="e">
        <f t="shared" si="6"/>
        <v>#DIV/0!</v>
      </c>
      <c r="T66" s="21"/>
      <c r="U66" s="3" t="e">
        <f t="shared" si="7"/>
        <v>#DIV/0!</v>
      </c>
      <c r="V66" s="3" t="e">
        <f t="shared" si="8"/>
        <v>#DIV/0!</v>
      </c>
    </row>
    <row r="67" spans="1:22" ht="18.75" hidden="1" x14ac:dyDescent="0.25">
      <c r="A67" s="17"/>
      <c r="B67" s="5"/>
      <c r="C67" s="39"/>
      <c r="D67" s="3">
        <v>12.7</v>
      </c>
      <c r="E67" s="3"/>
      <c r="F67" s="7"/>
      <c r="G67" s="7"/>
      <c r="H67" s="19"/>
      <c r="I67" s="19"/>
      <c r="J67" s="7">
        <v>12.022</v>
      </c>
      <c r="K67" s="7"/>
      <c r="L67" s="20"/>
      <c r="M67" s="7"/>
      <c r="N67" s="7"/>
      <c r="O67" s="7"/>
      <c r="P67" s="3">
        <f t="shared" si="3"/>
        <v>0</v>
      </c>
      <c r="Q67" s="3">
        <f t="shared" si="4"/>
        <v>0</v>
      </c>
      <c r="R67" s="3">
        <f t="shared" si="5"/>
        <v>0</v>
      </c>
      <c r="S67" s="3" t="e">
        <f t="shared" si="6"/>
        <v>#DIV/0!</v>
      </c>
      <c r="T67" s="21"/>
      <c r="U67" s="3" t="e">
        <f t="shared" si="7"/>
        <v>#DIV/0!</v>
      </c>
      <c r="V67" s="3" t="e">
        <f t="shared" si="8"/>
        <v>#DIV/0!</v>
      </c>
    </row>
    <row r="68" spans="1:22" ht="18.75" hidden="1" x14ac:dyDescent="0.25">
      <c r="A68" s="17"/>
      <c r="B68" s="5"/>
      <c r="C68" s="39"/>
      <c r="D68" s="3">
        <v>7</v>
      </c>
      <c r="E68" s="3"/>
      <c r="F68" s="7"/>
      <c r="G68" s="7"/>
      <c r="H68" s="19"/>
      <c r="I68" s="19"/>
      <c r="J68" s="7">
        <v>15.291</v>
      </c>
      <c r="K68" s="7"/>
      <c r="L68" s="20"/>
      <c r="M68" s="7"/>
      <c r="N68" s="7"/>
      <c r="O68" s="7"/>
      <c r="P68" s="3">
        <f t="shared" si="3"/>
        <v>0</v>
      </c>
      <c r="Q68" s="3">
        <f t="shared" si="4"/>
        <v>0</v>
      </c>
      <c r="R68" s="3">
        <f t="shared" si="5"/>
        <v>0</v>
      </c>
      <c r="S68" s="3" t="e">
        <f t="shared" si="6"/>
        <v>#DIV/0!</v>
      </c>
      <c r="T68" s="21"/>
      <c r="U68" s="3" t="e">
        <f t="shared" si="7"/>
        <v>#DIV/0!</v>
      </c>
      <c r="V68" s="3" t="e">
        <f t="shared" si="8"/>
        <v>#DIV/0!</v>
      </c>
    </row>
    <row r="69" spans="1:22" ht="37.5" x14ac:dyDescent="0.25">
      <c r="A69" s="17">
        <v>20</v>
      </c>
      <c r="B69" s="5" t="s">
        <v>66</v>
      </c>
      <c r="C69" s="14" t="s">
        <v>69</v>
      </c>
      <c r="D69" s="7">
        <v>15</v>
      </c>
      <c r="E69" s="7">
        <v>60.069000000000003</v>
      </c>
      <c r="F69" s="7">
        <v>180.3</v>
      </c>
      <c r="G69" s="7">
        <v>22</v>
      </c>
      <c r="H69" s="19">
        <f t="shared" ref="H69:H70" si="14">F69/D69</f>
        <v>12.020000000000001</v>
      </c>
      <c r="I69" s="19">
        <f t="shared" ref="I69:I70" si="15">G69/D69</f>
        <v>1.4666666666666666</v>
      </c>
      <c r="J69" s="7">
        <v>12.022</v>
      </c>
      <c r="K69" s="7">
        <v>0.39800000000000002</v>
      </c>
      <c r="L69" s="20">
        <f>E69/(T69+E69)</f>
        <v>0.32243156199677936</v>
      </c>
      <c r="M69" s="7">
        <f t="shared" ref="M69:M70" si="16">N69+O69</f>
        <v>186.3</v>
      </c>
      <c r="N69" s="7">
        <f>D69*J69</f>
        <v>180.33</v>
      </c>
      <c r="O69" s="7">
        <f>D69*K69</f>
        <v>5.9700000000000006</v>
      </c>
      <c r="P69" s="3">
        <f t="shared" si="3"/>
        <v>186.3</v>
      </c>
      <c r="Q69" s="3">
        <f t="shared" si="4"/>
        <v>180.33</v>
      </c>
      <c r="R69" s="3">
        <f t="shared" si="5"/>
        <v>5.9700000000000006</v>
      </c>
      <c r="S69" s="3">
        <f t="shared" si="6"/>
        <v>32.243156199677934</v>
      </c>
      <c r="T69" s="21">
        <f>M69-E69</f>
        <v>126.23100000000001</v>
      </c>
      <c r="U69" s="3">
        <f t="shared" si="7"/>
        <v>122.18591642512078</v>
      </c>
      <c r="V69" s="3">
        <f t="shared" si="8"/>
        <v>4.0450835748792286</v>
      </c>
    </row>
    <row r="70" spans="1:22" ht="37.5" x14ac:dyDescent="0.25">
      <c r="A70" s="17">
        <v>21</v>
      </c>
      <c r="B70" s="5" t="s">
        <v>66</v>
      </c>
      <c r="C70" s="14" t="s">
        <v>70</v>
      </c>
      <c r="D70" s="7">
        <v>19.8</v>
      </c>
      <c r="E70" s="7">
        <v>74</v>
      </c>
      <c r="F70" s="7">
        <v>74</v>
      </c>
      <c r="G70" s="7">
        <v>74</v>
      </c>
      <c r="H70" s="19">
        <f t="shared" si="14"/>
        <v>3.7373737373737375</v>
      </c>
      <c r="I70" s="19">
        <f t="shared" si="15"/>
        <v>3.7373737373737375</v>
      </c>
      <c r="J70" s="7">
        <v>12.022</v>
      </c>
      <c r="K70" s="7">
        <v>0.39800000000000002</v>
      </c>
      <c r="L70" s="20">
        <f>E70/(T70+E70)</f>
        <v>0.30091575985295788</v>
      </c>
      <c r="M70" s="7">
        <f t="shared" si="16"/>
        <v>245.91600000000003</v>
      </c>
      <c r="N70" s="7">
        <f>D70*J70</f>
        <v>238.03560000000002</v>
      </c>
      <c r="O70" s="7">
        <f>D70*K70</f>
        <v>7.8804000000000007</v>
      </c>
      <c r="P70" s="3">
        <f t="shared" ref="P70:P133" si="17">T70+E70</f>
        <v>245.91600000000003</v>
      </c>
      <c r="Q70" s="3">
        <f t="shared" ref="Q70:Q133" si="18">P70-R70</f>
        <v>238.03560000000002</v>
      </c>
      <c r="R70" s="3">
        <f t="shared" ref="R70:R133" si="19">K70*D70</f>
        <v>7.8804000000000007</v>
      </c>
      <c r="S70" s="3">
        <f t="shared" ref="S70:S133" si="20">(1-T70/P70)*100</f>
        <v>30.091575985295794</v>
      </c>
      <c r="T70" s="21">
        <f>M70-E70</f>
        <v>171.91600000000003</v>
      </c>
      <c r="U70" s="3">
        <f t="shared" ref="U70:U133" si="21">Q70*(1-S70/100)</f>
        <v>166.40693655394526</v>
      </c>
      <c r="V70" s="3">
        <f t="shared" ref="V70:V133" si="22">T70-U70</f>
        <v>5.5090634460547676</v>
      </c>
    </row>
    <row r="71" spans="1:22" ht="37.5" x14ac:dyDescent="0.25">
      <c r="A71" s="17">
        <v>22</v>
      </c>
      <c r="B71" s="5" t="s">
        <v>26</v>
      </c>
      <c r="C71" s="14" t="s">
        <v>28</v>
      </c>
      <c r="D71" s="7">
        <f>D72+D73</f>
        <v>23</v>
      </c>
      <c r="E71" s="7">
        <v>92</v>
      </c>
      <c r="F71" s="7">
        <v>170</v>
      </c>
      <c r="G71" s="7">
        <v>30</v>
      </c>
      <c r="H71" s="19">
        <f>F71/D71</f>
        <v>7.3913043478260869</v>
      </c>
      <c r="I71" s="19">
        <f>G71/D71</f>
        <v>1.3043478260869565</v>
      </c>
      <c r="J71" s="7">
        <v>15.291</v>
      </c>
      <c r="K71" s="7">
        <v>0.39800000000000002</v>
      </c>
      <c r="L71" s="20">
        <f>E71/(T71+E71)</f>
        <v>0.30072533643647009</v>
      </c>
      <c r="M71" s="7">
        <f>N71+O71</f>
        <v>305.92780000000005</v>
      </c>
      <c r="N71" s="7">
        <f>D72*J72+D73*J73</f>
        <v>296.77380000000005</v>
      </c>
      <c r="O71" s="7">
        <f>D71*K71</f>
        <v>9.1539999999999999</v>
      </c>
      <c r="P71" s="3">
        <f t="shared" si="17"/>
        <v>305.92700000000002</v>
      </c>
      <c r="Q71" s="3">
        <f t="shared" si="18"/>
        <v>296.77300000000002</v>
      </c>
      <c r="R71" s="3">
        <f t="shared" si="19"/>
        <v>9.1539999999999999</v>
      </c>
      <c r="S71" s="3">
        <f t="shared" si="20"/>
        <v>30.072533643647027</v>
      </c>
      <c r="T71" s="3">
        <v>213.92699999999999</v>
      </c>
      <c r="U71" s="3">
        <f t="shared" si="21"/>
        <v>207.52583972973943</v>
      </c>
      <c r="V71" s="3">
        <f t="shared" si="22"/>
        <v>6.4011602702605614</v>
      </c>
    </row>
    <row r="72" spans="1:22" ht="18.75" hidden="1" x14ac:dyDescent="0.25">
      <c r="A72" s="17"/>
      <c r="B72" s="5"/>
      <c r="C72" s="23"/>
      <c r="D72" s="7">
        <v>16.8</v>
      </c>
      <c r="E72" s="7"/>
      <c r="F72" s="7"/>
      <c r="G72" s="7"/>
      <c r="H72" s="19"/>
      <c r="I72" s="19"/>
      <c r="J72" s="7">
        <v>12.022</v>
      </c>
      <c r="K72" s="7"/>
      <c r="L72" s="20"/>
      <c r="M72" s="7"/>
      <c r="N72" s="7"/>
      <c r="O72" s="7"/>
      <c r="P72" s="3">
        <f t="shared" si="17"/>
        <v>0</v>
      </c>
      <c r="Q72" s="3">
        <f t="shared" si="18"/>
        <v>0</v>
      </c>
      <c r="R72" s="3">
        <f t="shared" si="19"/>
        <v>0</v>
      </c>
      <c r="S72" s="3" t="e">
        <f t="shared" si="20"/>
        <v>#DIV/0!</v>
      </c>
      <c r="T72" s="3"/>
      <c r="U72" s="3" t="e">
        <f t="shared" si="21"/>
        <v>#DIV/0!</v>
      </c>
      <c r="V72" s="3" t="e">
        <f t="shared" si="22"/>
        <v>#DIV/0!</v>
      </c>
    </row>
    <row r="73" spans="1:22" ht="18.75" hidden="1" x14ac:dyDescent="0.25">
      <c r="A73" s="17"/>
      <c r="B73" s="5"/>
      <c r="C73" s="23"/>
      <c r="D73" s="7">
        <v>6.2</v>
      </c>
      <c r="E73" s="7"/>
      <c r="F73" s="7"/>
      <c r="G73" s="7"/>
      <c r="H73" s="19"/>
      <c r="I73" s="19"/>
      <c r="J73" s="7">
        <v>15.291</v>
      </c>
      <c r="K73" s="7"/>
      <c r="L73" s="20"/>
      <c r="M73" s="7"/>
      <c r="N73" s="7"/>
      <c r="O73" s="7"/>
      <c r="P73" s="3">
        <f t="shared" si="17"/>
        <v>0</v>
      </c>
      <c r="Q73" s="3">
        <f t="shared" si="18"/>
        <v>0</v>
      </c>
      <c r="R73" s="3">
        <f t="shared" si="19"/>
        <v>0</v>
      </c>
      <c r="S73" s="3" t="e">
        <f t="shared" si="20"/>
        <v>#DIV/0!</v>
      </c>
      <c r="T73" s="3"/>
      <c r="U73" s="3" t="e">
        <f t="shared" si="21"/>
        <v>#DIV/0!</v>
      </c>
      <c r="V73" s="3" t="e">
        <f t="shared" si="22"/>
        <v>#DIV/0!</v>
      </c>
    </row>
    <row r="74" spans="1:22" ht="37.5" x14ac:dyDescent="0.25">
      <c r="A74" s="17">
        <v>23</v>
      </c>
      <c r="B74" s="5" t="s">
        <v>29</v>
      </c>
      <c r="C74" s="14" t="s">
        <v>97</v>
      </c>
      <c r="D74" s="7">
        <f>D75+D76</f>
        <v>40</v>
      </c>
      <c r="E74" s="7">
        <v>100</v>
      </c>
      <c r="F74" s="7">
        <v>100</v>
      </c>
      <c r="G74" s="7">
        <v>0</v>
      </c>
      <c r="H74" s="19">
        <f>F74/D74</f>
        <v>2.5</v>
      </c>
      <c r="I74" s="19">
        <f>G74/D74</f>
        <v>0</v>
      </c>
      <c r="K74" s="7">
        <v>0.39800000000000002</v>
      </c>
      <c r="L74" s="20">
        <f>E74/(T74+E74)</f>
        <v>0.3</v>
      </c>
      <c r="M74" s="7">
        <f>N74+O74</f>
        <v>639.94640000000004</v>
      </c>
      <c r="N74" s="7">
        <f>D75*J75+D76*J76</f>
        <v>624.02640000000008</v>
      </c>
      <c r="O74" s="7">
        <f>D74*K74</f>
        <v>15.920000000000002</v>
      </c>
      <c r="P74" s="3">
        <f t="shared" si="17"/>
        <v>333.33333333333337</v>
      </c>
      <c r="Q74" s="3">
        <f t="shared" si="18"/>
        <v>317.41333333333336</v>
      </c>
      <c r="R74" s="3">
        <f t="shared" si="19"/>
        <v>15.920000000000002</v>
      </c>
      <c r="S74" s="3">
        <f t="shared" si="20"/>
        <v>30.000000000000004</v>
      </c>
      <c r="T74" s="3">
        <f>E74*70/30</f>
        <v>233.33333333333334</v>
      </c>
      <c r="U74" s="3">
        <f t="shared" si="21"/>
        <v>222.18933333333334</v>
      </c>
      <c r="V74" s="3">
        <f t="shared" si="22"/>
        <v>11.144000000000005</v>
      </c>
    </row>
    <row r="75" spans="1:22" ht="18.75" hidden="1" x14ac:dyDescent="0.25">
      <c r="A75" s="17"/>
      <c r="B75" s="5"/>
      <c r="C75" s="14"/>
      <c r="D75" s="7">
        <v>36.1</v>
      </c>
      <c r="E75" s="7"/>
      <c r="F75" s="7"/>
      <c r="G75" s="7"/>
      <c r="H75" s="19"/>
      <c r="I75" s="19"/>
      <c r="J75" s="7">
        <v>15.291</v>
      </c>
      <c r="K75" s="7"/>
      <c r="L75" s="20"/>
      <c r="M75" s="7"/>
      <c r="N75" s="7"/>
      <c r="O75" s="7"/>
      <c r="P75" s="3">
        <f t="shared" si="17"/>
        <v>0</v>
      </c>
      <c r="Q75" s="3">
        <f t="shared" si="18"/>
        <v>0</v>
      </c>
      <c r="R75" s="3">
        <f t="shared" si="19"/>
        <v>0</v>
      </c>
      <c r="S75" s="3" t="e">
        <f t="shared" si="20"/>
        <v>#DIV/0!</v>
      </c>
      <c r="T75" s="3"/>
      <c r="U75" s="3" t="e">
        <f t="shared" si="21"/>
        <v>#DIV/0!</v>
      </c>
      <c r="V75" s="3" t="e">
        <f t="shared" si="22"/>
        <v>#DIV/0!</v>
      </c>
    </row>
    <row r="76" spans="1:22" ht="18.75" hidden="1" x14ac:dyDescent="0.25">
      <c r="A76" s="17"/>
      <c r="B76" s="5"/>
      <c r="C76" s="14"/>
      <c r="D76" s="7">
        <v>3.9</v>
      </c>
      <c r="E76" s="7"/>
      <c r="F76" s="7"/>
      <c r="G76" s="7"/>
      <c r="H76" s="19"/>
      <c r="I76" s="19"/>
      <c r="J76" s="7">
        <v>18.466999999999999</v>
      </c>
      <c r="K76" s="7"/>
      <c r="L76" s="20"/>
      <c r="M76" s="7"/>
      <c r="N76" s="7"/>
      <c r="O76" s="7"/>
      <c r="P76" s="3">
        <f t="shared" si="17"/>
        <v>0</v>
      </c>
      <c r="Q76" s="3">
        <f t="shared" si="18"/>
        <v>0</v>
      </c>
      <c r="R76" s="3">
        <f t="shared" si="19"/>
        <v>0</v>
      </c>
      <c r="S76" s="3" t="e">
        <f t="shared" si="20"/>
        <v>#DIV/0!</v>
      </c>
      <c r="T76" s="3"/>
      <c r="U76" s="3" t="e">
        <f t="shared" si="21"/>
        <v>#DIV/0!</v>
      </c>
      <c r="V76" s="3" t="e">
        <f t="shared" si="22"/>
        <v>#DIV/0!</v>
      </c>
    </row>
    <row r="77" spans="1:22" s="26" customFormat="1" ht="18.75" x14ac:dyDescent="0.25">
      <c r="A77" s="17">
        <v>24</v>
      </c>
      <c r="B77" s="18" t="s">
        <v>31</v>
      </c>
      <c r="C77" s="24" t="s">
        <v>98</v>
      </c>
      <c r="D77" s="7">
        <f>D78+D79+D80+D81</f>
        <v>35</v>
      </c>
      <c r="E77" s="7">
        <v>235</v>
      </c>
      <c r="F77" s="7">
        <v>620</v>
      </c>
      <c r="G77" s="7">
        <v>45</v>
      </c>
      <c r="H77" s="19">
        <f t="shared" ref="H77" si="23">F77/D77</f>
        <v>17.714285714285715</v>
      </c>
      <c r="I77" s="19">
        <f t="shared" ref="I77" si="24">G77/D77</f>
        <v>1.2857142857142858</v>
      </c>
      <c r="J77" s="7"/>
      <c r="K77" s="7">
        <v>0.39800000000000002</v>
      </c>
      <c r="L77" s="20">
        <f>E77/(T77+E77)</f>
        <v>0.30564573188496275</v>
      </c>
      <c r="M77" s="7">
        <f t="shared" ref="M77" si="25">N77+O77</f>
        <v>768.86444999999981</v>
      </c>
      <c r="N77" s="7">
        <f>D77*J78+D78*J79+D80*J80+D81*J81</f>
        <v>754.93444999999986</v>
      </c>
      <c r="O77" s="7">
        <f>D77*K77</f>
        <v>13.930000000000001</v>
      </c>
      <c r="P77" s="3">
        <f t="shared" si="17"/>
        <v>768.86400000000003</v>
      </c>
      <c r="Q77" s="3">
        <f t="shared" si="18"/>
        <v>754.93400000000008</v>
      </c>
      <c r="R77" s="3">
        <f t="shared" si="19"/>
        <v>13.930000000000001</v>
      </c>
      <c r="S77" s="3">
        <f t="shared" si="20"/>
        <v>30.564573188496269</v>
      </c>
      <c r="T77" s="3">
        <v>533.86400000000003</v>
      </c>
      <c r="U77" s="3">
        <f t="shared" si="21"/>
        <v>524.19164504515766</v>
      </c>
      <c r="V77" s="3">
        <f t="shared" si="22"/>
        <v>9.6723549548423762</v>
      </c>
    </row>
    <row r="78" spans="1:22" s="26" customFormat="1" ht="18.75" hidden="1" x14ac:dyDescent="0.25">
      <c r="A78" s="17"/>
      <c r="B78" s="27"/>
      <c r="C78" s="24"/>
      <c r="D78" s="7">
        <v>2.4500000000000002</v>
      </c>
      <c r="E78" s="7"/>
      <c r="F78" s="7"/>
      <c r="G78" s="7"/>
      <c r="H78" s="19"/>
      <c r="I78" s="19"/>
      <c r="J78" s="7">
        <v>18.466999999999999</v>
      </c>
      <c r="K78" s="7"/>
      <c r="L78" s="20"/>
      <c r="M78" s="7"/>
      <c r="N78" s="7"/>
      <c r="O78" s="7"/>
      <c r="P78" s="3">
        <f t="shared" si="17"/>
        <v>0</v>
      </c>
      <c r="Q78" s="3">
        <f t="shared" si="18"/>
        <v>0</v>
      </c>
      <c r="R78" s="3">
        <f t="shared" si="19"/>
        <v>0</v>
      </c>
      <c r="S78" s="3" t="e">
        <f t="shared" si="20"/>
        <v>#DIV/0!</v>
      </c>
      <c r="T78" s="3"/>
      <c r="U78" s="3" t="e">
        <f t="shared" si="21"/>
        <v>#DIV/0!</v>
      </c>
      <c r="V78" s="3" t="e">
        <f t="shared" si="22"/>
        <v>#DIV/0!</v>
      </c>
    </row>
    <row r="79" spans="1:22" s="26" customFormat="1" ht="18.75" hidden="1" x14ac:dyDescent="0.25">
      <c r="A79" s="17"/>
      <c r="B79" s="27"/>
      <c r="C79" s="24"/>
      <c r="D79" s="7">
        <v>24.3</v>
      </c>
      <c r="E79" s="7"/>
      <c r="F79" s="7"/>
      <c r="G79" s="7"/>
      <c r="H79" s="19"/>
      <c r="I79" s="19"/>
      <c r="J79" s="7">
        <v>15.291</v>
      </c>
      <c r="K79" s="7"/>
      <c r="L79" s="20"/>
      <c r="M79" s="7"/>
      <c r="N79" s="7"/>
      <c r="O79" s="7"/>
      <c r="P79" s="3">
        <f t="shared" si="17"/>
        <v>0</v>
      </c>
      <c r="Q79" s="3">
        <f t="shared" si="18"/>
        <v>0</v>
      </c>
      <c r="R79" s="3">
        <f t="shared" si="19"/>
        <v>0</v>
      </c>
      <c r="S79" s="3" t="e">
        <f t="shared" si="20"/>
        <v>#DIV/0!</v>
      </c>
      <c r="T79" s="3"/>
      <c r="U79" s="3" t="e">
        <f t="shared" si="21"/>
        <v>#DIV/0!</v>
      </c>
      <c r="V79" s="3" t="e">
        <f t="shared" si="22"/>
        <v>#DIV/0!</v>
      </c>
    </row>
    <row r="80" spans="1:22" s="26" customFormat="1" ht="18.75" hidden="1" x14ac:dyDescent="0.25">
      <c r="A80" s="17"/>
      <c r="B80" s="27"/>
      <c r="C80" s="24"/>
      <c r="D80" s="7">
        <v>0.5</v>
      </c>
      <c r="E80" s="7"/>
      <c r="F80" s="7"/>
      <c r="G80" s="7"/>
      <c r="H80" s="19"/>
      <c r="I80" s="19"/>
      <c r="J80" s="7">
        <v>12.022</v>
      </c>
      <c r="K80" s="7"/>
      <c r="L80" s="20"/>
      <c r="M80" s="7"/>
      <c r="N80" s="7"/>
      <c r="O80" s="7"/>
      <c r="P80" s="3">
        <f t="shared" si="17"/>
        <v>0</v>
      </c>
      <c r="Q80" s="3">
        <f t="shared" si="18"/>
        <v>0</v>
      </c>
      <c r="R80" s="3">
        <f t="shared" si="19"/>
        <v>0</v>
      </c>
      <c r="S80" s="3" t="e">
        <f t="shared" si="20"/>
        <v>#DIV/0!</v>
      </c>
      <c r="T80" s="3"/>
      <c r="U80" s="3" t="e">
        <f t="shared" si="21"/>
        <v>#DIV/0!</v>
      </c>
      <c r="V80" s="3" t="e">
        <f t="shared" si="22"/>
        <v>#DIV/0!</v>
      </c>
    </row>
    <row r="81" spans="1:22" s="26" customFormat="1" ht="18.75" hidden="1" x14ac:dyDescent="0.25">
      <c r="A81" s="17"/>
      <c r="B81" s="27"/>
      <c r="C81" s="24"/>
      <c r="D81" s="7">
        <v>7.75</v>
      </c>
      <c r="E81" s="7"/>
      <c r="F81" s="7"/>
      <c r="G81" s="7"/>
      <c r="H81" s="19"/>
      <c r="I81" s="19"/>
      <c r="J81" s="7">
        <v>8.4019999999999992</v>
      </c>
      <c r="K81" s="7"/>
      <c r="L81" s="20"/>
      <c r="M81" s="7"/>
      <c r="N81" s="7"/>
      <c r="O81" s="7"/>
      <c r="P81" s="3">
        <f t="shared" si="17"/>
        <v>0</v>
      </c>
      <c r="Q81" s="3">
        <f t="shared" si="18"/>
        <v>0</v>
      </c>
      <c r="R81" s="3">
        <f t="shared" si="19"/>
        <v>0</v>
      </c>
      <c r="S81" s="3" t="e">
        <f t="shared" si="20"/>
        <v>#DIV/0!</v>
      </c>
      <c r="T81" s="3"/>
      <c r="U81" s="3" t="e">
        <f t="shared" si="21"/>
        <v>#DIV/0!</v>
      </c>
      <c r="V81" s="3" t="e">
        <f t="shared" si="22"/>
        <v>#DIV/0!</v>
      </c>
    </row>
    <row r="82" spans="1:22" ht="37.5" x14ac:dyDescent="0.25">
      <c r="A82" s="17">
        <v>25</v>
      </c>
      <c r="B82" s="5" t="s">
        <v>52</v>
      </c>
      <c r="C82" s="14" t="s">
        <v>86</v>
      </c>
      <c r="D82" s="7">
        <v>12.9</v>
      </c>
      <c r="E82" s="7">
        <v>60</v>
      </c>
      <c r="F82" s="7">
        <v>40</v>
      </c>
      <c r="G82" s="7">
        <v>20</v>
      </c>
      <c r="H82" s="19">
        <f>F82/D82</f>
        <v>3.1007751937984493</v>
      </c>
      <c r="I82" s="19">
        <f>G82/D82</f>
        <v>1.5503875968992247</v>
      </c>
      <c r="J82" s="7"/>
      <c r="K82" s="7">
        <v>0.39800000000000002</v>
      </c>
      <c r="L82" s="20">
        <f>E82/(T82+E82)</f>
        <v>0.3</v>
      </c>
      <c r="M82" s="7">
        <f>N82+O82</f>
        <v>223.27899999999997</v>
      </c>
      <c r="N82" s="7">
        <f>D83*J83+D84*J84+D85*J85</f>
        <v>218.14479999999998</v>
      </c>
      <c r="O82" s="7">
        <f>D82*K82</f>
        <v>5.1342000000000008</v>
      </c>
      <c r="P82" s="3">
        <f t="shared" si="17"/>
        <v>200</v>
      </c>
      <c r="Q82" s="3">
        <f t="shared" si="18"/>
        <v>194.86580000000001</v>
      </c>
      <c r="R82" s="3">
        <f t="shared" si="19"/>
        <v>5.1342000000000008</v>
      </c>
      <c r="S82" s="3">
        <f t="shared" si="20"/>
        <v>30.000000000000004</v>
      </c>
      <c r="T82" s="21">
        <f>E82*70/30</f>
        <v>140</v>
      </c>
      <c r="U82" s="3">
        <f t="shared" si="21"/>
        <v>136.40606</v>
      </c>
      <c r="V82" s="3">
        <f t="shared" si="22"/>
        <v>3.5939400000000035</v>
      </c>
    </row>
    <row r="83" spans="1:22" ht="18.75" hidden="1" x14ac:dyDescent="0.25">
      <c r="A83" s="17"/>
      <c r="B83" s="5"/>
      <c r="C83" s="14"/>
      <c r="D83" s="7">
        <v>3.7</v>
      </c>
      <c r="E83" s="7"/>
      <c r="F83" s="7"/>
      <c r="G83" s="7"/>
      <c r="H83" s="19"/>
      <c r="I83" s="19"/>
      <c r="J83" s="7">
        <v>8.4019999999999992</v>
      </c>
      <c r="K83" s="7"/>
      <c r="L83" s="20"/>
      <c r="M83" s="7"/>
      <c r="N83" s="7"/>
      <c r="O83" s="7"/>
      <c r="P83" s="3">
        <f t="shared" si="17"/>
        <v>0</v>
      </c>
      <c r="Q83" s="3">
        <f t="shared" si="18"/>
        <v>0</v>
      </c>
      <c r="R83" s="3">
        <f t="shared" si="19"/>
        <v>0</v>
      </c>
      <c r="S83" s="3" t="e">
        <f t="shared" si="20"/>
        <v>#DIV/0!</v>
      </c>
      <c r="T83" s="21"/>
      <c r="U83" s="3" t="e">
        <f t="shared" si="21"/>
        <v>#DIV/0!</v>
      </c>
      <c r="V83" s="3" t="e">
        <f t="shared" si="22"/>
        <v>#DIV/0!</v>
      </c>
    </row>
    <row r="84" spans="1:22" ht="18.75" hidden="1" x14ac:dyDescent="0.25">
      <c r="A84" s="17"/>
      <c r="B84" s="5"/>
      <c r="C84" s="14"/>
      <c r="D84" s="7">
        <v>9.1999999999999993</v>
      </c>
      <c r="E84" s="7"/>
      <c r="F84" s="7"/>
      <c r="G84" s="7"/>
      <c r="H84" s="19"/>
      <c r="I84" s="19"/>
      <c r="J84" s="7">
        <v>12.022</v>
      </c>
      <c r="K84" s="7"/>
      <c r="L84" s="20"/>
      <c r="M84" s="7"/>
      <c r="N84" s="7"/>
      <c r="O84" s="7"/>
      <c r="P84" s="3">
        <f t="shared" si="17"/>
        <v>0</v>
      </c>
      <c r="Q84" s="3">
        <f t="shared" si="18"/>
        <v>0</v>
      </c>
      <c r="R84" s="3">
        <f t="shared" si="19"/>
        <v>0</v>
      </c>
      <c r="S84" s="3" t="e">
        <f t="shared" si="20"/>
        <v>#DIV/0!</v>
      </c>
      <c r="T84" s="21"/>
      <c r="U84" s="3" t="e">
        <f t="shared" si="21"/>
        <v>#DIV/0!</v>
      </c>
      <c r="V84" s="3" t="e">
        <f t="shared" si="22"/>
        <v>#DIV/0!</v>
      </c>
    </row>
    <row r="85" spans="1:22" ht="18.75" hidden="1" x14ac:dyDescent="0.25">
      <c r="A85" s="17"/>
      <c r="B85" s="5"/>
      <c r="C85" s="14"/>
      <c r="D85" s="7">
        <v>5</v>
      </c>
      <c r="E85" s="7"/>
      <c r="F85" s="7"/>
      <c r="G85" s="7"/>
      <c r="H85" s="19"/>
      <c r="I85" s="19"/>
      <c r="J85" s="7">
        <v>15.291</v>
      </c>
      <c r="K85" s="7"/>
      <c r="L85" s="20"/>
      <c r="M85" s="7"/>
      <c r="N85" s="7"/>
      <c r="O85" s="7"/>
      <c r="P85" s="3">
        <f t="shared" si="17"/>
        <v>0</v>
      </c>
      <c r="Q85" s="3">
        <f t="shared" si="18"/>
        <v>0</v>
      </c>
      <c r="R85" s="3">
        <f t="shared" si="19"/>
        <v>0</v>
      </c>
      <c r="S85" s="3" t="e">
        <f t="shared" si="20"/>
        <v>#DIV/0!</v>
      </c>
      <c r="T85" s="21"/>
      <c r="U85" s="3" t="e">
        <f t="shared" si="21"/>
        <v>#DIV/0!</v>
      </c>
      <c r="V85" s="3" t="e">
        <f t="shared" si="22"/>
        <v>#DIV/0!</v>
      </c>
    </row>
    <row r="86" spans="1:22" ht="18.75" x14ac:dyDescent="0.25">
      <c r="A86" s="17">
        <v>26</v>
      </c>
      <c r="B86" s="5" t="s">
        <v>54</v>
      </c>
      <c r="C86" s="14" t="s">
        <v>64</v>
      </c>
      <c r="D86" s="7">
        <v>36.200000000000003</v>
      </c>
      <c r="E86" s="7">
        <v>156.4</v>
      </c>
      <c r="F86" s="7">
        <v>150</v>
      </c>
      <c r="G86" s="7">
        <v>6.4</v>
      </c>
      <c r="H86" s="19">
        <f>F86/D86</f>
        <v>4.1436464088397784</v>
      </c>
      <c r="I86" s="19">
        <f>G86/D86</f>
        <v>0.17679558011049723</v>
      </c>
      <c r="J86" s="7"/>
      <c r="K86" s="7">
        <v>0.39800000000000002</v>
      </c>
      <c r="L86" s="20">
        <f>E86/(T86+E86)</f>
        <v>0.38025956848805492</v>
      </c>
      <c r="M86" s="7">
        <f>N86+O86</f>
        <v>411.298</v>
      </c>
      <c r="N86" s="7">
        <f>D87*J87+D88*J88+D89*J89</f>
        <v>396.8904</v>
      </c>
      <c r="O86" s="7">
        <f>D86*K86</f>
        <v>14.407600000000002</v>
      </c>
      <c r="P86" s="3">
        <f t="shared" si="17"/>
        <v>411.298</v>
      </c>
      <c r="Q86" s="3">
        <f t="shared" si="18"/>
        <v>396.8904</v>
      </c>
      <c r="R86" s="3">
        <f t="shared" si="19"/>
        <v>14.407600000000002</v>
      </c>
      <c r="S86" s="3">
        <f t="shared" si="20"/>
        <v>38.025956848805485</v>
      </c>
      <c r="T86" s="21">
        <f>M86-E86</f>
        <v>254.898</v>
      </c>
      <c r="U86" s="3">
        <f t="shared" si="21"/>
        <v>245.9690277589485</v>
      </c>
      <c r="V86" s="3">
        <f t="shared" si="22"/>
        <v>8.9289722410514969</v>
      </c>
    </row>
    <row r="87" spans="1:22" ht="18.75" hidden="1" x14ac:dyDescent="0.25">
      <c r="A87" s="17"/>
      <c r="B87" s="5"/>
      <c r="C87" s="14"/>
      <c r="D87" s="7">
        <v>16</v>
      </c>
      <c r="E87" s="7"/>
      <c r="F87" s="7"/>
      <c r="G87" s="7"/>
      <c r="H87" s="19"/>
      <c r="I87" s="19"/>
      <c r="J87" s="7">
        <v>8.4019999999999992</v>
      </c>
      <c r="K87" s="7"/>
      <c r="L87" s="20"/>
      <c r="M87" s="7"/>
      <c r="N87" s="7"/>
      <c r="O87" s="7"/>
      <c r="P87" s="3">
        <f t="shared" si="17"/>
        <v>0</v>
      </c>
      <c r="Q87" s="3">
        <f t="shared" si="18"/>
        <v>0</v>
      </c>
      <c r="R87" s="3">
        <f t="shared" si="19"/>
        <v>0</v>
      </c>
      <c r="S87" s="3" t="e">
        <f t="shared" si="20"/>
        <v>#DIV/0!</v>
      </c>
      <c r="T87" s="21"/>
      <c r="U87" s="3" t="e">
        <f t="shared" si="21"/>
        <v>#DIV/0!</v>
      </c>
      <c r="V87" s="3" t="e">
        <f t="shared" si="22"/>
        <v>#DIV/0!</v>
      </c>
    </row>
    <row r="88" spans="1:22" ht="18.75" hidden="1" x14ac:dyDescent="0.25">
      <c r="A88" s="17"/>
      <c r="B88" s="5"/>
      <c r="C88" s="14"/>
      <c r="D88" s="7">
        <v>14.2</v>
      </c>
      <c r="E88" s="7"/>
      <c r="F88" s="7"/>
      <c r="G88" s="7"/>
      <c r="H88" s="19"/>
      <c r="I88" s="19"/>
      <c r="J88" s="7">
        <v>12.022</v>
      </c>
      <c r="K88" s="7"/>
      <c r="L88" s="20"/>
      <c r="M88" s="7"/>
      <c r="N88" s="7"/>
      <c r="O88" s="7"/>
      <c r="P88" s="3">
        <f t="shared" si="17"/>
        <v>0</v>
      </c>
      <c r="Q88" s="3">
        <f t="shared" si="18"/>
        <v>0</v>
      </c>
      <c r="R88" s="3">
        <f t="shared" si="19"/>
        <v>0</v>
      </c>
      <c r="S88" s="3" t="e">
        <f t="shared" si="20"/>
        <v>#DIV/0!</v>
      </c>
      <c r="T88" s="21"/>
      <c r="U88" s="3" t="e">
        <f t="shared" si="21"/>
        <v>#DIV/0!</v>
      </c>
      <c r="V88" s="3" t="e">
        <f t="shared" si="22"/>
        <v>#DIV/0!</v>
      </c>
    </row>
    <row r="89" spans="1:22" ht="18.75" hidden="1" x14ac:dyDescent="0.25">
      <c r="A89" s="17"/>
      <c r="B89" s="5"/>
      <c r="C89" s="14"/>
      <c r="D89" s="7">
        <v>6</v>
      </c>
      <c r="E89" s="7"/>
      <c r="F89" s="7"/>
      <c r="G89" s="7"/>
      <c r="H89" s="19"/>
      <c r="I89" s="19"/>
      <c r="J89" s="7">
        <v>15.291</v>
      </c>
      <c r="K89" s="7"/>
      <c r="L89" s="20"/>
      <c r="M89" s="7"/>
      <c r="N89" s="7"/>
      <c r="O89" s="7"/>
      <c r="P89" s="3">
        <f t="shared" si="17"/>
        <v>0</v>
      </c>
      <c r="Q89" s="3">
        <f t="shared" si="18"/>
        <v>0</v>
      </c>
      <c r="R89" s="3">
        <f t="shared" si="19"/>
        <v>0</v>
      </c>
      <c r="S89" s="3" t="e">
        <f t="shared" si="20"/>
        <v>#DIV/0!</v>
      </c>
      <c r="T89" s="21"/>
      <c r="U89" s="3" t="e">
        <f t="shared" si="21"/>
        <v>#DIV/0!</v>
      </c>
      <c r="V89" s="3" t="e">
        <f t="shared" si="22"/>
        <v>#DIV/0!</v>
      </c>
    </row>
    <row r="90" spans="1:22" ht="18.75" x14ac:dyDescent="0.25">
      <c r="A90" s="17">
        <v>27</v>
      </c>
      <c r="B90" s="5" t="s">
        <v>54</v>
      </c>
      <c r="C90" s="14" t="s">
        <v>59</v>
      </c>
      <c r="D90" s="7">
        <f>D91+D92+D93+D94</f>
        <v>139</v>
      </c>
      <c r="E90" s="7">
        <v>600</v>
      </c>
      <c r="F90" s="9">
        <v>577</v>
      </c>
      <c r="G90" s="9">
        <v>23</v>
      </c>
      <c r="H90" s="19">
        <f>F90/D90</f>
        <v>4.1510791366906474</v>
      </c>
      <c r="I90" s="19">
        <f>G90/D90</f>
        <v>0.16546762589928057</v>
      </c>
      <c r="J90" s="7"/>
      <c r="K90" s="7">
        <v>0.39800000000000002</v>
      </c>
      <c r="L90" s="20">
        <f>E90/(T90+E90)</f>
        <v>0.35297958895526865</v>
      </c>
      <c r="M90" s="7">
        <f>N90+O90</f>
        <v>1699.8157999999999</v>
      </c>
      <c r="N90" s="7">
        <f>D91*J91+D92*J92+D93*J93+D94*J94</f>
        <v>1644.4938</v>
      </c>
      <c r="O90" s="7">
        <f>D90*K90</f>
        <v>55.322000000000003</v>
      </c>
      <c r="P90" s="3">
        <f t="shared" si="17"/>
        <v>1699.8150000000001</v>
      </c>
      <c r="Q90" s="3">
        <f t="shared" si="18"/>
        <v>1644.4929999999999</v>
      </c>
      <c r="R90" s="3">
        <f t="shared" si="19"/>
        <v>55.322000000000003</v>
      </c>
      <c r="S90" s="3">
        <f t="shared" si="20"/>
        <v>35.297958895526861</v>
      </c>
      <c r="T90" s="21">
        <v>1099.8150000000001</v>
      </c>
      <c r="U90" s="3">
        <f t="shared" si="21"/>
        <v>1064.0205368201835</v>
      </c>
      <c r="V90" s="3">
        <f t="shared" si="22"/>
        <v>35.794463179816603</v>
      </c>
    </row>
    <row r="91" spans="1:22" ht="18.75" hidden="1" x14ac:dyDescent="0.25">
      <c r="A91" s="17"/>
      <c r="B91" s="5"/>
      <c r="C91" s="14"/>
      <c r="D91" s="7">
        <v>55.5</v>
      </c>
      <c r="E91" s="7"/>
      <c r="F91" s="32"/>
      <c r="G91" s="32"/>
      <c r="H91" s="19"/>
      <c r="I91" s="19"/>
      <c r="J91" s="7">
        <v>8.4019999999999992</v>
      </c>
      <c r="K91" s="7"/>
      <c r="L91" s="20"/>
      <c r="M91" s="7"/>
      <c r="N91" s="7"/>
      <c r="O91" s="7"/>
      <c r="P91" s="3">
        <f t="shared" si="17"/>
        <v>0</v>
      </c>
      <c r="Q91" s="3">
        <f t="shared" si="18"/>
        <v>0</v>
      </c>
      <c r="R91" s="3">
        <f t="shared" si="19"/>
        <v>0</v>
      </c>
      <c r="S91" s="3" t="e">
        <f t="shared" si="20"/>
        <v>#DIV/0!</v>
      </c>
      <c r="T91" s="21"/>
      <c r="U91" s="3" t="e">
        <f t="shared" si="21"/>
        <v>#DIV/0!</v>
      </c>
      <c r="V91" s="3" t="e">
        <f t="shared" si="22"/>
        <v>#DIV/0!</v>
      </c>
    </row>
    <row r="92" spans="1:22" ht="18.75" hidden="1" x14ac:dyDescent="0.25">
      <c r="A92" s="17"/>
      <c r="B92" s="5"/>
      <c r="C92" s="14"/>
      <c r="D92" s="7">
        <v>46.1</v>
      </c>
      <c r="E92" s="7"/>
      <c r="F92" s="32"/>
      <c r="G92" s="32"/>
      <c r="H92" s="19"/>
      <c r="I92" s="19"/>
      <c r="J92" s="7">
        <v>12.022</v>
      </c>
      <c r="K92" s="7"/>
      <c r="L92" s="20"/>
      <c r="M92" s="7"/>
      <c r="N92" s="7"/>
      <c r="O92" s="7"/>
      <c r="P92" s="3">
        <f t="shared" si="17"/>
        <v>0</v>
      </c>
      <c r="Q92" s="3">
        <f t="shared" si="18"/>
        <v>0</v>
      </c>
      <c r="R92" s="3">
        <f t="shared" si="19"/>
        <v>0</v>
      </c>
      <c r="S92" s="3" t="e">
        <f t="shared" si="20"/>
        <v>#DIV/0!</v>
      </c>
      <c r="T92" s="21"/>
      <c r="U92" s="3" t="e">
        <f t="shared" si="21"/>
        <v>#DIV/0!</v>
      </c>
      <c r="V92" s="3" t="e">
        <f t="shared" si="22"/>
        <v>#DIV/0!</v>
      </c>
    </row>
    <row r="93" spans="1:22" ht="18.75" hidden="1" x14ac:dyDescent="0.25">
      <c r="A93" s="17"/>
      <c r="B93" s="5"/>
      <c r="C93" s="14"/>
      <c r="D93" s="7">
        <v>19.399999999999999</v>
      </c>
      <c r="E93" s="7"/>
      <c r="F93" s="32"/>
      <c r="G93" s="32"/>
      <c r="H93" s="19"/>
      <c r="I93" s="19"/>
      <c r="J93" s="7">
        <v>15.029</v>
      </c>
      <c r="K93" s="7"/>
      <c r="L93" s="20"/>
      <c r="M93" s="7"/>
      <c r="N93" s="7"/>
      <c r="O93" s="7"/>
      <c r="P93" s="3">
        <f t="shared" si="17"/>
        <v>0</v>
      </c>
      <c r="Q93" s="3">
        <f t="shared" si="18"/>
        <v>0</v>
      </c>
      <c r="R93" s="3">
        <f t="shared" si="19"/>
        <v>0</v>
      </c>
      <c r="S93" s="3" t="e">
        <f t="shared" si="20"/>
        <v>#DIV/0!</v>
      </c>
      <c r="T93" s="21"/>
      <c r="U93" s="3" t="e">
        <f t="shared" si="21"/>
        <v>#DIV/0!</v>
      </c>
      <c r="V93" s="3" t="e">
        <f t="shared" si="22"/>
        <v>#DIV/0!</v>
      </c>
    </row>
    <row r="94" spans="1:22" ht="18.75" hidden="1" x14ac:dyDescent="0.25">
      <c r="A94" s="17"/>
      <c r="B94" s="5"/>
      <c r="C94" s="14"/>
      <c r="D94" s="7">
        <v>18</v>
      </c>
      <c r="E94" s="7"/>
      <c r="F94" s="32"/>
      <c r="G94" s="32"/>
      <c r="H94" s="19"/>
      <c r="I94" s="19"/>
      <c r="J94" s="7">
        <v>18.466999999999999</v>
      </c>
      <c r="K94" s="7"/>
      <c r="L94" s="20"/>
      <c r="M94" s="7"/>
      <c r="N94" s="7"/>
      <c r="O94" s="7"/>
      <c r="P94" s="3">
        <f t="shared" si="17"/>
        <v>0</v>
      </c>
      <c r="Q94" s="3">
        <f t="shared" si="18"/>
        <v>0</v>
      </c>
      <c r="R94" s="3">
        <f t="shared" si="19"/>
        <v>0</v>
      </c>
      <c r="S94" s="3" t="e">
        <f t="shared" si="20"/>
        <v>#DIV/0!</v>
      </c>
      <c r="T94" s="21"/>
      <c r="U94" s="3" t="e">
        <f t="shared" si="21"/>
        <v>#DIV/0!</v>
      </c>
      <c r="V94" s="3" t="e">
        <f t="shared" si="22"/>
        <v>#DIV/0!</v>
      </c>
    </row>
    <row r="95" spans="1:22" ht="18.75" x14ac:dyDescent="0.25">
      <c r="A95" s="17">
        <v>28</v>
      </c>
      <c r="B95" s="5" t="s">
        <v>54</v>
      </c>
      <c r="C95" s="14" t="s">
        <v>61</v>
      </c>
      <c r="D95" s="7">
        <v>20.100000000000001</v>
      </c>
      <c r="E95" s="7">
        <v>56.2</v>
      </c>
      <c r="F95" s="7">
        <v>55</v>
      </c>
      <c r="G95" s="7">
        <v>1.2</v>
      </c>
      <c r="H95" s="19">
        <f>F95/D95</f>
        <v>2.7363184079601988</v>
      </c>
      <c r="I95" s="19">
        <f>G95/D95</f>
        <v>5.9701492537313425E-2</v>
      </c>
      <c r="J95" s="7"/>
      <c r="K95" s="7">
        <v>0.39800000000000002</v>
      </c>
      <c r="L95" s="20">
        <f>E95/(T95+E95)</f>
        <v>0.30000000000000004</v>
      </c>
      <c r="M95" s="7">
        <f>N95+O95</f>
        <v>282.71099999999996</v>
      </c>
      <c r="N95" s="7">
        <f>D96*J96+D97*J97+D98*J98+D99*J99</f>
        <v>274.71119999999996</v>
      </c>
      <c r="O95" s="7">
        <f>D95*K95</f>
        <v>7.9998000000000014</v>
      </c>
      <c r="P95" s="3">
        <f t="shared" si="17"/>
        <v>187.33333333333331</v>
      </c>
      <c r="Q95" s="3">
        <f t="shared" si="18"/>
        <v>179.33353333333332</v>
      </c>
      <c r="R95" s="3">
        <f t="shared" si="19"/>
        <v>7.9998000000000014</v>
      </c>
      <c r="S95" s="3">
        <f t="shared" si="20"/>
        <v>29.999999999999993</v>
      </c>
      <c r="T95" s="21">
        <f>E95*70/30</f>
        <v>131.13333333333333</v>
      </c>
      <c r="U95" s="3">
        <f t="shared" si="21"/>
        <v>125.53347333333333</v>
      </c>
      <c r="V95" s="3">
        <f t="shared" si="22"/>
        <v>5.5998599999999925</v>
      </c>
    </row>
    <row r="96" spans="1:22" ht="18.75" hidden="1" x14ac:dyDescent="0.25">
      <c r="A96" s="17"/>
      <c r="B96" s="5"/>
      <c r="C96" s="14"/>
      <c r="D96" s="7">
        <v>6</v>
      </c>
      <c r="E96" s="7"/>
      <c r="F96" s="7"/>
      <c r="G96" s="7"/>
      <c r="H96" s="19"/>
      <c r="I96" s="19"/>
      <c r="J96" s="7">
        <v>8.4019999999999992</v>
      </c>
      <c r="K96" s="7"/>
      <c r="L96" s="20"/>
      <c r="M96" s="7"/>
      <c r="N96" s="7"/>
      <c r="O96" s="7"/>
      <c r="P96" s="3">
        <f t="shared" si="17"/>
        <v>0</v>
      </c>
      <c r="Q96" s="3">
        <f t="shared" si="18"/>
        <v>0</v>
      </c>
      <c r="R96" s="3">
        <f t="shared" si="19"/>
        <v>0</v>
      </c>
      <c r="S96" s="3" t="e">
        <f t="shared" si="20"/>
        <v>#DIV/0!</v>
      </c>
      <c r="T96" s="21"/>
      <c r="U96" s="3" t="e">
        <f t="shared" si="21"/>
        <v>#DIV/0!</v>
      </c>
      <c r="V96" s="3" t="e">
        <f t="shared" si="22"/>
        <v>#DIV/0!</v>
      </c>
    </row>
    <row r="97" spans="1:22" ht="18.75" hidden="1" x14ac:dyDescent="0.25">
      <c r="A97" s="17"/>
      <c r="B97" s="5"/>
      <c r="C97" s="14"/>
      <c r="D97" s="7">
        <v>5.0999999999999996</v>
      </c>
      <c r="E97" s="7"/>
      <c r="F97" s="7"/>
      <c r="G97" s="7"/>
      <c r="H97" s="19"/>
      <c r="I97" s="19"/>
      <c r="J97" s="7">
        <v>12.022</v>
      </c>
      <c r="K97" s="7"/>
      <c r="L97" s="20"/>
      <c r="M97" s="7"/>
      <c r="N97" s="7"/>
      <c r="O97" s="7"/>
      <c r="P97" s="3">
        <f t="shared" si="17"/>
        <v>0</v>
      </c>
      <c r="Q97" s="3">
        <f t="shared" si="18"/>
        <v>0</v>
      </c>
      <c r="R97" s="3">
        <f t="shared" si="19"/>
        <v>0</v>
      </c>
      <c r="S97" s="3" t="e">
        <f t="shared" si="20"/>
        <v>#DIV/0!</v>
      </c>
      <c r="T97" s="21"/>
      <c r="U97" s="3" t="e">
        <f t="shared" si="21"/>
        <v>#DIV/0!</v>
      </c>
      <c r="V97" s="3" t="e">
        <f t="shared" si="22"/>
        <v>#DIV/0!</v>
      </c>
    </row>
    <row r="98" spans="1:22" ht="18.75" hidden="1" x14ac:dyDescent="0.25">
      <c r="A98" s="17"/>
      <c r="B98" s="5"/>
      <c r="C98" s="14"/>
      <c r="D98" s="7">
        <v>1</v>
      </c>
      <c r="E98" s="7"/>
      <c r="F98" s="7"/>
      <c r="G98" s="7"/>
      <c r="H98" s="19"/>
      <c r="I98" s="19"/>
      <c r="J98" s="7">
        <v>15.291</v>
      </c>
      <c r="K98" s="7"/>
      <c r="L98" s="20"/>
      <c r="M98" s="7"/>
      <c r="N98" s="7"/>
      <c r="O98" s="7"/>
      <c r="P98" s="3">
        <f t="shared" si="17"/>
        <v>0</v>
      </c>
      <c r="Q98" s="3">
        <f t="shared" si="18"/>
        <v>0</v>
      </c>
      <c r="R98" s="3">
        <f t="shared" si="19"/>
        <v>0</v>
      </c>
      <c r="S98" s="3" t="e">
        <f t="shared" si="20"/>
        <v>#DIV/0!</v>
      </c>
      <c r="T98" s="21"/>
      <c r="U98" s="3" t="e">
        <f t="shared" si="21"/>
        <v>#DIV/0!</v>
      </c>
      <c r="V98" s="3" t="e">
        <f t="shared" si="22"/>
        <v>#DIV/0!</v>
      </c>
    </row>
    <row r="99" spans="1:22" ht="18.75" hidden="1" x14ac:dyDescent="0.25">
      <c r="A99" s="17"/>
      <c r="B99" s="5"/>
      <c r="C99" s="14"/>
      <c r="D99" s="7">
        <v>8</v>
      </c>
      <c r="E99" s="7"/>
      <c r="F99" s="40"/>
      <c r="G99" s="40"/>
      <c r="H99" s="19"/>
      <c r="I99" s="19"/>
      <c r="J99" s="7">
        <v>18.462</v>
      </c>
      <c r="K99" s="7"/>
      <c r="L99" s="20"/>
      <c r="M99" s="7"/>
      <c r="N99" s="7"/>
      <c r="O99" s="7"/>
      <c r="P99" s="3">
        <f t="shared" si="17"/>
        <v>0</v>
      </c>
      <c r="Q99" s="3">
        <f t="shared" si="18"/>
        <v>0</v>
      </c>
      <c r="R99" s="3">
        <f t="shared" si="19"/>
        <v>0</v>
      </c>
      <c r="S99" s="3" t="e">
        <f t="shared" si="20"/>
        <v>#DIV/0!</v>
      </c>
      <c r="T99" s="21"/>
      <c r="U99" s="3" t="e">
        <f t="shared" si="21"/>
        <v>#DIV/0!</v>
      </c>
      <c r="V99" s="3" t="e">
        <f t="shared" si="22"/>
        <v>#DIV/0!</v>
      </c>
    </row>
    <row r="100" spans="1:22" ht="37.5" x14ac:dyDescent="0.25">
      <c r="A100" s="17">
        <v>29</v>
      </c>
      <c r="B100" s="5" t="s">
        <v>13</v>
      </c>
      <c r="C100" s="14" t="s">
        <v>77</v>
      </c>
      <c r="D100" s="7">
        <v>23.4</v>
      </c>
      <c r="E100" s="7">
        <v>104</v>
      </c>
      <c r="F100" s="7">
        <v>100</v>
      </c>
      <c r="G100" s="7">
        <v>4</v>
      </c>
      <c r="H100" s="19">
        <f t="shared" si="9"/>
        <v>4.2735042735042734</v>
      </c>
      <c r="I100" s="19">
        <f t="shared" si="10"/>
        <v>0.17094017094017094</v>
      </c>
      <c r="J100" s="7"/>
      <c r="K100" s="7">
        <v>0.39800000000000002</v>
      </c>
      <c r="L100" s="20">
        <f>E100/(T100+E100)</f>
        <v>0.37361153022660981</v>
      </c>
      <c r="M100" s="7">
        <f t="shared" ref="M100" si="26">N100+O100</f>
        <v>278.36399999999998</v>
      </c>
      <c r="N100" s="7">
        <f>D101*J101+D102*J102+D103*J103</f>
        <v>269.05079999999998</v>
      </c>
      <c r="O100" s="7">
        <f>D100*K100</f>
        <v>9.3132000000000001</v>
      </c>
      <c r="P100" s="3">
        <f t="shared" si="17"/>
        <v>278.36399999999998</v>
      </c>
      <c r="Q100" s="3">
        <f t="shared" si="18"/>
        <v>269.05079999999998</v>
      </c>
      <c r="R100" s="3">
        <f t="shared" si="19"/>
        <v>9.3132000000000001</v>
      </c>
      <c r="S100" s="3">
        <f t="shared" si="20"/>
        <v>37.361153022660979</v>
      </c>
      <c r="T100" s="3">
        <f>M100-E100</f>
        <v>174.36399999999998</v>
      </c>
      <c r="U100" s="3">
        <f t="shared" si="21"/>
        <v>168.53031890330641</v>
      </c>
      <c r="V100" s="3">
        <f t="shared" si="22"/>
        <v>5.8336810966935673</v>
      </c>
    </row>
    <row r="101" spans="1:22" ht="18.75" hidden="1" x14ac:dyDescent="0.25">
      <c r="A101" s="17"/>
      <c r="B101" s="5"/>
      <c r="C101" s="14"/>
      <c r="D101" s="7">
        <v>7</v>
      </c>
      <c r="E101" s="7"/>
      <c r="F101" s="7"/>
      <c r="G101" s="7"/>
      <c r="H101" s="19"/>
      <c r="I101" s="19"/>
      <c r="J101" s="7">
        <v>8.4019999999999992</v>
      </c>
      <c r="K101" s="7"/>
      <c r="L101" s="20"/>
      <c r="M101" s="7"/>
      <c r="N101" s="7"/>
      <c r="O101" s="7"/>
      <c r="P101" s="3">
        <f t="shared" si="17"/>
        <v>0</v>
      </c>
      <c r="Q101" s="3">
        <f t="shared" si="18"/>
        <v>0</v>
      </c>
      <c r="R101" s="3">
        <f t="shared" si="19"/>
        <v>0</v>
      </c>
      <c r="S101" s="3" t="e">
        <f t="shared" si="20"/>
        <v>#DIV/0!</v>
      </c>
      <c r="T101" s="3"/>
      <c r="U101" s="3" t="e">
        <f t="shared" si="21"/>
        <v>#DIV/0!</v>
      </c>
      <c r="V101" s="3" t="e">
        <f t="shared" si="22"/>
        <v>#DIV/0!</v>
      </c>
    </row>
    <row r="102" spans="1:22" ht="18.75" hidden="1" x14ac:dyDescent="0.25">
      <c r="A102" s="17"/>
      <c r="B102" s="5"/>
      <c r="C102" s="14"/>
      <c r="D102" s="7">
        <v>12.4</v>
      </c>
      <c r="E102" s="7"/>
      <c r="F102" s="7"/>
      <c r="G102" s="7"/>
      <c r="H102" s="19"/>
      <c r="I102" s="19"/>
      <c r="J102" s="7">
        <v>12.022</v>
      </c>
      <c r="K102" s="7"/>
      <c r="L102" s="20"/>
      <c r="M102" s="7"/>
      <c r="N102" s="7"/>
      <c r="O102" s="7"/>
      <c r="P102" s="3">
        <f t="shared" si="17"/>
        <v>0</v>
      </c>
      <c r="Q102" s="3">
        <f t="shared" si="18"/>
        <v>0</v>
      </c>
      <c r="R102" s="3">
        <f t="shared" si="19"/>
        <v>0</v>
      </c>
      <c r="S102" s="3" t="e">
        <f t="shared" si="20"/>
        <v>#DIV/0!</v>
      </c>
      <c r="T102" s="3"/>
      <c r="U102" s="3" t="e">
        <f t="shared" si="21"/>
        <v>#DIV/0!</v>
      </c>
      <c r="V102" s="3" t="e">
        <f t="shared" si="22"/>
        <v>#DIV/0!</v>
      </c>
    </row>
    <row r="103" spans="1:22" ht="18.75" hidden="1" x14ac:dyDescent="0.25">
      <c r="A103" s="17"/>
      <c r="B103" s="5"/>
      <c r="C103" s="14"/>
      <c r="D103" s="7">
        <v>4</v>
      </c>
      <c r="E103" s="7"/>
      <c r="F103" s="7"/>
      <c r="G103" s="7"/>
      <c r="H103" s="19"/>
      <c r="I103" s="19"/>
      <c r="J103" s="7">
        <v>15.291</v>
      </c>
      <c r="K103" s="7"/>
      <c r="L103" s="20"/>
      <c r="M103" s="7"/>
      <c r="N103" s="7"/>
      <c r="O103" s="7"/>
      <c r="P103" s="3">
        <f t="shared" si="17"/>
        <v>0</v>
      </c>
      <c r="Q103" s="3">
        <f t="shared" si="18"/>
        <v>0</v>
      </c>
      <c r="R103" s="3">
        <f t="shared" si="19"/>
        <v>0</v>
      </c>
      <c r="S103" s="3" t="e">
        <f t="shared" si="20"/>
        <v>#DIV/0!</v>
      </c>
      <c r="T103" s="3"/>
      <c r="U103" s="3" t="e">
        <f t="shared" si="21"/>
        <v>#DIV/0!</v>
      </c>
      <c r="V103" s="3" t="e">
        <f t="shared" si="22"/>
        <v>#DIV/0!</v>
      </c>
    </row>
    <row r="104" spans="1:22" ht="37.5" x14ac:dyDescent="0.25">
      <c r="A104" s="17">
        <v>30</v>
      </c>
      <c r="B104" s="5" t="s">
        <v>13</v>
      </c>
      <c r="C104" s="14" t="s">
        <v>16</v>
      </c>
      <c r="D104" s="7">
        <v>9.4</v>
      </c>
      <c r="E104" s="7">
        <v>12</v>
      </c>
      <c r="F104" s="7">
        <v>10</v>
      </c>
      <c r="G104" s="7">
        <v>2</v>
      </c>
      <c r="H104" s="19">
        <f t="shared" si="9"/>
        <v>1.0638297872340425</v>
      </c>
      <c r="I104" s="19">
        <f>G104/D104</f>
        <v>0.21276595744680851</v>
      </c>
      <c r="J104" s="7">
        <v>12.022</v>
      </c>
      <c r="K104" s="7">
        <v>0.39800000000000002</v>
      </c>
      <c r="L104" s="20">
        <f>E104/(T104+E104)</f>
        <v>0.3</v>
      </c>
      <c r="M104" s="7">
        <f>N104+O104</f>
        <v>116.74800000000002</v>
      </c>
      <c r="N104" s="7">
        <f>D104*J104</f>
        <v>113.00680000000001</v>
      </c>
      <c r="O104" s="7">
        <f>D104*K104</f>
        <v>3.7412000000000005</v>
      </c>
      <c r="P104" s="3">
        <f t="shared" si="17"/>
        <v>40</v>
      </c>
      <c r="Q104" s="3">
        <f t="shared" si="18"/>
        <v>36.258800000000001</v>
      </c>
      <c r="R104" s="3">
        <f t="shared" si="19"/>
        <v>3.7412000000000005</v>
      </c>
      <c r="S104" s="3">
        <f t="shared" si="20"/>
        <v>30.000000000000004</v>
      </c>
      <c r="T104" s="3">
        <v>28</v>
      </c>
      <c r="U104" s="3">
        <f t="shared" si="21"/>
        <v>25.381159999999998</v>
      </c>
      <c r="V104" s="3">
        <f t="shared" si="22"/>
        <v>2.6188400000000023</v>
      </c>
    </row>
    <row r="105" spans="1:22" s="26" customFormat="1" ht="37.5" x14ac:dyDescent="0.25">
      <c r="A105" s="17">
        <v>31</v>
      </c>
      <c r="B105" s="27" t="s">
        <v>17</v>
      </c>
      <c r="C105" s="15" t="s">
        <v>19</v>
      </c>
      <c r="D105" s="7">
        <v>28.6</v>
      </c>
      <c r="E105" s="7">
        <v>135</v>
      </c>
      <c r="F105" s="7">
        <v>190</v>
      </c>
      <c r="G105" s="7">
        <v>30</v>
      </c>
      <c r="H105" s="19">
        <f t="shared" si="9"/>
        <v>6.6433566433566433</v>
      </c>
      <c r="I105" s="19">
        <f t="shared" ref="I105:I121" si="27">G105/D105</f>
        <v>1.048951048951049</v>
      </c>
      <c r="J105" s="7"/>
      <c r="K105" s="7">
        <v>0.39800000000000002</v>
      </c>
      <c r="L105" s="20">
        <f>E105/(T105+E105)</f>
        <v>0.30149043471347464</v>
      </c>
      <c r="M105" s="7">
        <f>N105+O105</f>
        <v>447.77539999999999</v>
      </c>
      <c r="N105" s="7">
        <f>D106*J106+D107*J107+D108*J108</f>
        <v>436.39260000000002</v>
      </c>
      <c r="O105" s="7">
        <f>D105*K105</f>
        <v>11.382800000000001</v>
      </c>
      <c r="P105" s="3">
        <f t="shared" si="17"/>
        <v>447.77539999999999</v>
      </c>
      <c r="Q105" s="3">
        <f t="shared" si="18"/>
        <v>436.39260000000002</v>
      </c>
      <c r="R105" s="3">
        <f t="shared" si="19"/>
        <v>11.382800000000001</v>
      </c>
      <c r="S105" s="3">
        <f t="shared" si="20"/>
        <v>30.149043471347468</v>
      </c>
      <c r="T105" s="3">
        <f>M105-E105</f>
        <v>312.77539999999999</v>
      </c>
      <c r="U105" s="3">
        <f t="shared" si="21"/>
        <v>304.82440532025652</v>
      </c>
      <c r="V105" s="3">
        <f t="shared" si="22"/>
        <v>7.9509946797434736</v>
      </c>
    </row>
    <row r="106" spans="1:22" ht="18.75" hidden="1" x14ac:dyDescent="0.25">
      <c r="A106" s="17"/>
      <c r="B106" s="5"/>
      <c r="C106" s="14"/>
      <c r="D106" s="7">
        <v>10</v>
      </c>
      <c r="E106" s="7"/>
      <c r="F106" s="7"/>
      <c r="G106" s="7"/>
      <c r="H106" s="19"/>
      <c r="I106" s="19"/>
      <c r="J106" s="7">
        <v>12.022</v>
      </c>
      <c r="K106" s="7"/>
      <c r="L106" s="20"/>
      <c r="M106" s="7"/>
      <c r="N106" s="7"/>
      <c r="O106" s="7"/>
      <c r="P106" s="3">
        <f t="shared" si="17"/>
        <v>0</v>
      </c>
      <c r="Q106" s="3">
        <f t="shared" si="18"/>
        <v>0</v>
      </c>
      <c r="R106" s="3">
        <f t="shared" si="19"/>
        <v>0</v>
      </c>
      <c r="S106" s="3" t="e">
        <f t="shared" si="20"/>
        <v>#DIV/0!</v>
      </c>
      <c r="T106" s="3"/>
      <c r="U106" s="3" t="e">
        <f t="shared" si="21"/>
        <v>#DIV/0!</v>
      </c>
      <c r="V106" s="3" t="e">
        <f t="shared" si="22"/>
        <v>#DIV/0!</v>
      </c>
    </row>
    <row r="107" spans="1:22" ht="18.75" hidden="1" x14ac:dyDescent="0.25">
      <c r="A107" s="17"/>
      <c r="B107" s="5"/>
      <c r="C107" s="14"/>
      <c r="D107" s="7">
        <v>8.6</v>
      </c>
      <c r="E107" s="7"/>
      <c r="F107" s="7"/>
      <c r="G107" s="7"/>
      <c r="H107" s="19"/>
      <c r="I107" s="19"/>
      <c r="J107" s="7">
        <v>15.291</v>
      </c>
      <c r="K107" s="7"/>
      <c r="L107" s="20"/>
      <c r="M107" s="7"/>
      <c r="N107" s="7"/>
      <c r="O107" s="7"/>
      <c r="P107" s="3">
        <f t="shared" si="17"/>
        <v>0</v>
      </c>
      <c r="Q107" s="3">
        <f t="shared" si="18"/>
        <v>0</v>
      </c>
      <c r="R107" s="3">
        <f t="shared" si="19"/>
        <v>0</v>
      </c>
      <c r="S107" s="3" t="e">
        <f t="shared" si="20"/>
        <v>#DIV/0!</v>
      </c>
      <c r="T107" s="3"/>
      <c r="U107" s="3" t="e">
        <f t="shared" si="21"/>
        <v>#DIV/0!</v>
      </c>
      <c r="V107" s="3" t="e">
        <f t="shared" si="22"/>
        <v>#DIV/0!</v>
      </c>
    </row>
    <row r="108" spans="1:22" ht="18.75" hidden="1" x14ac:dyDescent="0.25">
      <c r="A108" s="17"/>
      <c r="B108" s="5"/>
      <c r="C108" s="14"/>
      <c r="D108" s="7">
        <v>10</v>
      </c>
      <c r="E108" s="7"/>
      <c r="F108" s="7"/>
      <c r="G108" s="7"/>
      <c r="H108" s="19"/>
      <c r="I108" s="19"/>
      <c r="J108" s="7">
        <v>18.466999999999999</v>
      </c>
      <c r="K108" s="7"/>
      <c r="L108" s="20"/>
      <c r="M108" s="7"/>
      <c r="N108" s="7"/>
      <c r="O108" s="7"/>
      <c r="P108" s="3">
        <f t="shared" si="17"/>
        <v>0</v>
      </c>
      <c r="Q108" s="3">
        <f t="shared" si="18"/>
        <v>0</v>
      </c>
      <c r="R108" s="3">
        <f t="shared" si="19"/>
        <v>0</v>
      </c>
      <c r="S108" s="3" t="e">
        <f t="shared" si="20"/>
        <v>#DIV/0!</v>
      </c>
      <c r="T108" s="3"/>
      <c r="U108" s="3" t="e">
        <f t="shared" si="21"/>
        <v>#DIV/0!</v>
      </c>
      <c r="V108" s="3" t="e">
        <f t="shared" si="22"/>
        <v>#DIV/0!</v>
      </c>
    </row>
    <row r="109" spans="1:22" ht="37.5" x14ac:dyDescent="0.25">
      <c r="A109" s="17">
        <v>32</v>
      </c>
      <c r="B109" s="14" t="s">
        <v>17</v>
      </c>
      <c r="C109" s="14" t="s">
        <v>20</v>
      </c>
      <c r="D109" s="7">
        <v>11.9</v>
      </c>
      <c r="E109" s="7">
        <v>50</v>
      </c>
      <c r="F109" s="7">
        <v>50</v>
      </c>
      <c r="G109" s="7">
        <v>0</v>
      </c>
      <c r="H109" s="19">
        <f t="shared" si="9"/>
        <v>4.2016806722689077</v>
      </c>
      <c r="I109" s="19">
        <f t="shared" si="27"/>
        <v>0</v>
      </c>
      <c r="J109" s="7"/>
      <c r="K109" s="7">
        <v>0.39800000000000002</v>
      </c>
      <c r="L109" s="20">
        <f>E109/(T109+E109)</f>
        <v>0.36897101363716867</v>
      </c>
      <c r="M109" s="7">
        <f t="shared" ref="M109:M124" si="28">N109+O109</f>
        <v>135.512</v>
      </c>
      <c r="N109" s="7">
        <f>D110*J110+D111*J111+D112*J112</f>
        <v>130.7758</v>
      </c>
      <c r="O109" s="7">
        <f>D109*K109</f>
        <v>4.7362000000000002</v>
      </c>
      <c r="P109" s="3">
        <f t="shared" si="17"/>
        <v>135.512</v>
      </c>
      <c r="Q109" s="3">
        <f t="shared" si="18"/>
        <v>130.7758</v>
      </c>
      <c r="R109" s="3">
        <f t="shared" si="19"/>
        <v>4.7362000000000002</v>
      </c>
      <c r="S109" s="3">
        <f t="shared" si="20"/>
        <v>36.897101363716864</v>
      </c>
      <c r="T109" s="3">
        <f>M109-E109</f>
        <v>85.512</v>
      </c>
      <c r="U109" s="3">
        <f t="shared" si="21"/>
        <v>82.523320514788367</v>
      </c>
      <c r="V109" s="3">
        <f t="shared" si="22"/>
        <v>2.9886794852116338</v>
      </c>
    </row>
    <row r="110" spans="1:22" ht="18.75" hidden="1" x14ac:dyDescent="0.25">
      <c r="A110" s="17"/>
      <c r="B110" s="14"/>
      <c r="C110" s="14"/>
      <c r="D110" s="7">
        <v>5.2</v>
      </c>
      <c r="E110" s="7"/>
      <c r="F110" s="7"/>
      <c r="G110" s="7"/>
      <c r="H110" s="19"/>
      <c r="I110" s="19"/>
      <c r="J110" s="7">
        <v>8.4019999999999992</v>
      </c>
      <c r="K110" s="7"/>
      <c r="L110" s="20"/>
      <c r="M110" s="7"/>
      <c r="N110" s="7"/>
      <c r="O110" s="7"/>
      <c r="P110" s="3">
        <f t="shared" si="17"/>
        <v>0</v>
      </c>
      <c r="Q110" s="3">
        <f t="shared" si="18"/>
        <v>0</v>
      </c>
      <c r="R110" s="3">
        <f t="shared" si="19"/>
        <v>0</v>
      </c>
      <c r="S110" s="3" t="e">
        <f t="shared" si="20"/>
        <v>#DIV/0!</v>
      </c>
      <c r="T110" s="3"/>
      <c r="U110" s="3" t="e">
        <f t="shared" si="21"/>
        <v>#DIV/0!</v>
      </c>
      <c r="V110" s="3" t="e">
        <f t="shared" si="22"/>
        <v>#DIV/0!</v>
      </c>
    </row>
    <row r="111" spans="1:22" ht="18.75" hidden="1" x14ac:dyDescent="0.25">
      <c r="A111" s="17"/>
      <c r="B111" s="14"/>
      <c r="C111" s="14"/>
      <c r="D111" s="7">
        <v>4.7</v>
      </c>
      <c r="E111" s="7"/>
      <c r="F111" s="7"/>
      <c r="G111" s="7"/>
      <c r="H111" s="19"/>
      <c r="I111" s="19"/>
      <c r="J111" s="7">
        <v>12.022</v>
      </c>
      <c r="K111" s="7"/>
      <c r="L111" s="20"/>
      <c r="M111" s="7"/>
      <c r="N111" s="7"/>
      <c r="O111" s="7"/>
      <c r="P111" s="3">
        <f t="shared" si="17"/>
        <v>0</v>
      </c>
      <c r="Q111" s="3">
        <f t="shared" si="18"/>
        <v>0</v>
      </c>
      <c r="R111" s="3">
        <f t="shared" si="19"/>
        <v>0</v>
      </c>
      <c r="S111" s="3" t="e">
        <f t="shared" si="20"/>
        <v>#DIV/0!</v>
      </c>
      <c r="T111" s="3"/>
      <c r="U111" s="3" t="e">
        <f t="shared" si="21"/>
        <v>#DIV/0!</v>
      </c>
      <c r="V111" s="3" t="e">
        <f t="shared" si="22"/>
        <v>#DIV/0!</v>
      </c>
    </row>
    <row r="112" spans="1:22" ht="18.75" hidden="1" x14ac:dyDescent="0.25">
      <c r="A112" s="17"/>
      <c r="B112" s="14"/>
      <c r="C112" s="14"/>
      <c r="D112" s="7">
        <v>2</v>
      </c>
      <c r="E112" s="7"/>
      <c r="F112" s="7"/>
      <c r="G112" s="7"/>
      <c r="H112" s="19"/>
      <c r="I112" s="19"/>
      <c r="J112" s="7">
        <v>15.291</v>
      </c>
      <c r="K112" s="7"/>
      <c r="L112" s="20"/>
      <c r="M112" s="7"/>
      <c r="N112" s="7"/>
      <c r="O112" s="7"/>
      <c r="P112" s="3">
        <f t="shared" si="17"/>
        <v>0</v>
      </c>
      <c r="Q112" s="3">
        <f t="shared" si="18"/>
        <v>0</v>
      </c>
      <c r="R112" s="3">
        <f t="shared" si="19"/>
        <v>0</v>
      </c>
      <c r="S112" s="3" t="e">
        <f t="shared" si="20"/>
        <v>#DIV/0!</v>
      </c>
      <c r="T112" s="3"/>
      <c r="U112" s="3" t="e">
        <f t="shared" si="21"/>
        <v>#DIV/0!</v>
      </c>
      <c r="V112" s="3" t="e">
        <f t="shared" si="22"/>
        <v>#DIV/0!</v>
      </c>
    </row>
    <row r="113" spans="1:22" ht="37.5" x14ac:dyDescent="0.25">
      <c r="A113" s="17">
        <v>33</v>
      </c>
      <c r="B113" s="5" t="s">
        <v>17</v>
      </c>
      <c r="C113" s="14" t="s">
        <v>78</v>
      </c>
      <c r="D113" s="7">
        <v>60</v>
      </c>
      <c r="E113" s="7">
        <v>300</v>
      </c>
      <c r="F113" s="7">
        <v>300</v>
      </c>
      <c r="G113" s="7">
        <v>0</v>
      </c>
      <c r="H113" s="19">
        <f t="shared" si="9"/>
        <v>5</v>
      </c>
      <c r="I113" s="19">
        <f t="shared" si="27"/>
        <v>0</v>
      </c>
      <c r="J113" s="7"/>
      <c r="K113" s="7">
        <v>0.39800000000000002</v>
      </c>
      <c r="L113" s="20">
        <f>E113/(T113+E113)</f>
        <v>0.34881044012901335</v>
      </c>
      <c r="M113" s="7">
        <f t="shared" si="28"/>
        <v>860.06700000000001</v>
      </c>
      <c r="N113" s="7">
        <f>D114*J114+D115*J115+D116*J116</f>
        <v>836.18700000000001</v>
      </c>
      <c r="O113" s="8">
        <f>D113*K113</f>
        <v>23.880000000000003</v>
      </c>
      <c r="P113" s="3">
        <f t="shared" si="17"/>
        <v>860.06600000000003</v>
      </c>
      <c r="Q113" s="3">
        <f t="shared" si="18"/>
        <v>836.18600000000004</v>
      </c>
      <c r="R113" s="3">
        <f t="shared" si="19"/>
        <v>23.880000000000003</v>
      </c>
      <c r="S113" s="3">
        <f t="shared" si="20"/>
        <v>34.881044012901327</v>
      </c>
      <c r="T113" s="3">
        <v>560.06600000000003</v>
      </c>
      <c r="U113" s="3">
        <f t="shared" si="21"/>
        <v>544.51559331028091</v>
      </c>
      <c r="V113" s="3">
        <f t="shared" si="22"/>
        <v>15.550406689719125</v>
      </c>
    </row>
    <row r="114" spans="1:22" ht="18.75" hidden="1" x14ac:dyDescent="0.25">
      <c r="A114" s="17"/>
      <c r="B114" s="5"/>
      <c r="C114" s="14"/>
      <c r="D114" s="7">
        <v>33.799999999999997</v>
      </c>
      <c r="E114" s="7"/>
      <c r="F114" s="7"/>
      <c r="G114" s="7"/>
      <c r="H114" s="19"/>
      <c r="I114" s="19"/>
      <c r="J114" s="7">
        <v>12.022</v>
      </c>
      <c r="K114" s="7"/>
      <c r="L114" s="20"/>
      <c r="M114" s="7"/>
      <c r="N114" s="7"/>
      <c r="O114" s="8"/>
      <c r="P114" s="3">
        <f t="shared" si="17"/>
        <v>0</v>
      </c>
      <c r="Q114" s="3">
        <f t="shared" si="18"/>
        <v>0</v>
      </c>
      <c r="R114" s="3">
        <f t="shared" si="19"/>
        <v>0</v>
      </c>
      <c r="S114" s="3" t="e">
        <f t="shared" si="20"/>
        <v>#DIV/0!</v>
      </c>
      <c r="T114" s="3"/>
      <c r="U114" s="3" t="e">
        <f t="shared" si="21"/>
        <v>#DIV/0!</v>
      </c>
      <c r="V114" s="3" t="e">
        <f t="shared" si="22"/>
        <v>#DIV/0!</v>
      </c>
    </row>
    <row r="115" spans="1:22" ht="18.75" hidden="1" x14ac:dyDescent="0.25">
      <c r="A115" s="17"/>
      <c r="B115" s="5"/>
      <c r="C115" s="14"/>
      <c r="D115" s="7">
        <v>17</v>
      </c>
      <c r="E115" s="7"/>
      <c r="F115" s="7"/>
      <c r="G115" s="7"/>
      <c r="H115" s="19"/>
      <c r="I115" s="19"/>
      <c r="J115" s="7">
        <v>15.291</v>
      </c>
      <c r="K115" s="7"/>
      <c r="L115" s="20"/>
      <c r="M115" s="7"/>
      <c r="N115" s="7"/>
      <c r="O115" s="8"/>
      <c r="P115" s="3">
        <f t="shared" si="17"/>
        <v>0</v>
      </c>
      <c r="Q115" s="3">
        <f t="shared" si="18"/>
        <v>0</v>
      </c>
      <c r="R115" s="3">
        <f t="shared" si="19"/>
        <v>0</v>
      </c>
      <c r="S115" s="3" t="e">
        <f t="shared" si="20"/>
        <v>#DIV/0!</v>
      </c>
      <c r="T115" s="3"/>
      <c r="U115" s="3" t="e">
        <f t="shared" si="21"/>
        <v>#DIV/0!</v>
      </c>
      <c r="V115" s="3" t="e">
        <f t="shared" si="22"/>
        <v>#DIV/0!</v>
      </c>
    </row>
    <row r="116" spans="1:22" ht="18.75" hidden="1" x14ac:dyDescent="0.25">
      <c r="A116" s="17"/>
      <c r="B116" s="5"/>
      <c r="C116" s="14"/>
      <c r="D116" s="7">
        <v>9.1999999999999993</v>
      </c>
      <c r="E116" s="7"/>
      <c r="F116" s="7"/>
      <c r="G116" s="7"/>
      <c r="H116" s="19"/>
      <c r="I116" s="19"/>
      <c r="J116" s="7">
        <v>18.466999999999999</v>
      </c>
      <c r="K116" s="7"/>
      <c r="L116" s="20"/>
      <c r="M116" s="7"/>
      <c r="N116" s="7"/>
      <c r="O116" s="8"/>
      <c r="P116" s="3">
        <f t="shared" si="17"/>
        <v>0</v>
      </c>
      <c r="Q116" s="3">
        <f t="shared" si="18"/>
        <v>0</v>
      </c>
      <c r="R116" s="3">
        <f t="shared" si="19"/>
        <v>0</v>
      </c>
      <c r="S116" s="3" t="e">
        <f t="shared" si="20"/>
        <v>#DIV/0!</v>
      </c>
      <c r="T116" s="3"/>
      <c r="U116" s="3" t="e">
        <f t="shared" si="21"/>
        <v>#DIV/0!</v>
      </c>
      <c r="V116" s="3" t="e">
        <f t="shared" si="22"/>
        <v>#DIV/0!</v>
      </c>
    </row>
    <row r="117" spans="1:22" ht="37.5" x14ac:dyDescent="0.25">
      <c r="A117" s="17">
        <v>34</v>
      </c>
      <c r="B117" s="5" t="s">
        <v>17</v>
      </c>
      <c r="C117" s="14" t="s">
        <v>79</v>
      </c>
      <c r="D117" s="7">
        <v>18</v>
      </c>
      <c r="E117" s="7">
        <v>80</v>
      </c>
      <c r="F117" s="7">
        <v>71</v>
      </c>
      <c r="G117" s="7">
        <v>9</v>
      </c>
      <c r="H117" s="19">
        <f t="shared" si="9"/>
        <v>3.9444444444444446</v>
      </c>
      <c r="I117" s="19">
        <v>0.5</v>
      </c>
      <c r="J117" s="7"/>
      <c r="K117" s="7">
        <v>0.39800000000000002</v>
      </c>
      <c r="L117" s="20">
        <f>E117/(T117+E117)</f>
        <v>0.35647414983143233</v>
      </c>
      <c r="M117" s="7">
        <v>224.42019999999997</v>
      </c>
      <c r="N117" s="7">
        <f>D118*J118+D119*J119+D120*J120</f>
        <v>217.25619999999998</v>
      </c>
      <c r="O117" s="8">
        <v>7.1640000000000006</v>
      </c>
      <c r="P117" s="3">
        <f t="shared" si="17"/>
        <v>224.42019999999997</v>
      </c>
      <c r="Q117" s="3">
        <f t="shared" si="18"/>
        <v>217.25619999999998</v>
      </c>
      <c r="R117" s="3">
        <f t="shared" si="19"/>
        <v>7.1640000000000006</v>
      </c>
      <c r="S117" s="3">
        <f t="shared" si="20"/>
        <v>35.647414983143236</v>
      </c>
      <c r="T117" s="3">
        <f>M117-E117</f>
        <v>144.42019999999997</v>
      </c>
      <c r="U117" s="3">
        <f t="shared" si="21"/>
        <v>139.80998080939236</v>
      </c>
      <c r="V117" s="3">
        <f t="shared" si="22"/>
        <v>4.6102191906076087</v>
      </c>
    </row>
    <row r="118" spans="1:22" ht="18.75" hidden="1" x14ac:dyDescent="0.25">
      <c r="A118" s="17"/>
      <c r="B118" s="5"/>
      <c r="C118" s="14"/>
      <c r="D118" s="7">
        <v>5</v>
      </c>
      <c r="E118" s="7"/>
      <c r="F118" s="7"/>
      <c r="G118" s="7"/>
      <c r="H118" s="19"/>
      <c r="I118" s="19"/>
      <c r="J118" s="7">
        <v>8.4019999999999992</v>
      </c>
      <c r="K118" s="7"/>
      <c r="L118" s="20"/>
      <c r="M118" s="7"/>
      <c r="N118" s="7"/>
      <c r="O118" s="8"/>
      <c r="P118" s="3">
        <f t="shared" si="17"/>
        <v>0</v>
      </c>
      <c r="Q118" s="3">
        <f t="shared" si="18"/>
        <v>0</v>
      </c>
      <c r="R118" s="3">
        <f t="shared" si="19"/>
        <v>0</v>
      </c>
      <c r="S118" s="3" t="e">
        <f t="shared" si="20"/>
        <v>#DIV/0!</v>
      </c>
      <c r="T118" s="3"/>
      <c r="U118" s="3" t="e">
        <f t="shared" si="21"/>
        <v>#DIV/0!</v>
      </c>
      <c r="V118" s="3" t="e">
        <f t="shared" si="22"/>
        <v>#DIV/0!</v>
      </c>
    </row>
    <row r="119" spans="1:22" ht="18.75" hidden="1" x14ac:dyDescent="0.25">
      <c r="A119" s="17"/>
      <c r="B119" s="5"/>
      <c r="C119" s="14"/>
      <c r="D119" s="7">
        <v>7.1999999999999993</v>
      </c>
      <c r="E119" s="7"/>
      <c r="F119" s="7"/>
      <c r="G119" s="7"/>
      <c r="H119" s="19"/>
      <c r="I119" s="19"/>
      <c r="J119" s="7">
        <v>12.022</v>
      </c>
      <c r="K119" s="7"/>
      <c r="L119" s="20"/>
      <c r="M119" s="7"/>
      <c r="N119" s="7"/>
      <c r="O119" s="8"/>
      <c r="P119" s="3">
        <f t="shared" si="17"/>
        <v>0</v>
      </c>
      <c r="Q119" s="3">
        <f t="shared" si="18"/>
        <v>0</v>
      </c>
      <c r="R119" s="3">
        <f t="shared" si="19"/>
        <v>0</v>
      </c>
      <c r="S119" s="3" t="e">
        <f t="shared" si="20"/>
        <v>#DIV/0!</v>
      </c>
      <c r="T119" s="3"/>
      <c r="U119" s="3" t="e">
        <f t="shared" si="21"/>
        <v>#DIV/0!</v>
      </c>
      <c r="V119" s="3" t="e">
        <f t="shared" si="22"/>
        <v>#DIV/0!</v>
      </c>
    </row>
    <row r="120" spans="1:22" ht="18.75" hidden="1" x14ac:dyDescent="0.25">
      <c r="A120" s="17"/>
      <c r="B120" s="5"/>
      <c r="C120" s="14"/>
      <c r="D120" s="7">
        <v>5.8</v>
      </c>
      <c r="E120" s="7"/>
      <c r="F120" s="7"/>
      <c r="G120" s="7"/>
      <c r="H120" s="19"/>
      <c r="I120" s="19"/>
      <c r="J120" s="7">
        <v>15.291</v>
      </c>
      <c r="K120" s="7"/>
      <c r="L120" s="20"/>
      <c r="M120" s="7"/>
      <c r="N120" s="7"/>
      <c r="O120" s="8"/>
      <c r="P120" s="3">
        <f t="shared" si="17"/>
        <v>0</v>
      </c>
      <c r="Q120" s="3">
        <f t="shared" si="18"/>
        <v>0</v>
      </c>
      <c r="R120" s="3">
        <f t="shared" si="19"/>
        <v>0</v>
      </c>
      <c r="S120" s="3" t="e">
        <f t="shared" si="20"/>
        <v>#DIV/0!</v>
      </c>
      <c r="T120" s="3"/>
      <c r="U120" s="3" t="e">
        <f t="shared" si="21"/>
        <v>#DIV/0!</v>
      </c>
      <c r="V120" s="3" t="e">
        <f t="shared" si="22"/>
        <v>#DIV/0!</v>
      </c>
    </row>
    <row r="121" spans="1:22" s="13" customFormat="1" ht="18.75" x14ac:dyDescent="0.25">
      <c r="A121" s="17">
        <v>35</v>
      </c>
      <c r="B121" s="5" t="s">
        <v>21</v>
      </c>
      <c r="C121" s="14" t="s">
        <v>22</v>
      </c>
      <c r="D121" s="7">
        <v>32.4</v>
      </c>
      <c r="E121" s="7">
        <v>150</v>
      </c>
      <c r="F121" s="7">
        <v>146</v>
      </c>
      <c r="G121" s="7">
        <v>4</v>
      </c>
      <c r="H121" s="19">
        <f t="shared" si="9"/>
        <v>4.5061728395061733</v>
      </c>
      <c r="I121" s="19">
        <f t="shared" si="27"/>
        <v>0.1234567901234568</v>
      </c>
      <c r="J121" s="7"/>
      <c r="K121" s="7">
        <v>0.39800000000000002</v>
      </c>
      <c r="L121" s="20">
        <f>E121/(T121+E121)</f>
        <v>0.36679659417135763</v>
      </c>
      <c r="M121" s="7">
        <f t="shared" si="28"/>
        <v>408.94599999999997</v>
      </c>
      <c r="N121" s="7">
        <f>D122*J122+D123*J123</f>
        <v>396.05079999999998</v>
      </c>
      <c r="O121" s="7">
        <f>D121*K121</f>
        <v>12.895200000000001</v>
      </c>
      <c r="P121" s="3">
        <f t="shared" si="17"/>
        <v>408.94599999999997</v>
      </c>
      <c r="Q121" s="3">
        <f t="shared" si="18"/>
        <v>396.05079999999998</v>
      </c>
      <c r="R121" s="3">
        <f t="shared" si="19"/>
        <v>12.895200000000001</v>
      </c>
      <c r="S121" s="3">
        <f t="shared" si="20"/>
        <v>36.67965941713576</v>
      </c>
      <c r="T121" s="3">
        <f>M121-E121</f>
        <v>258.94599999999997</v>
      </c>
      <c r="U121" s="3">
        <f t="shared" si="21"/>
        <v>250.78071544115849</v>
      </c>
      <c r="V121" s="3">
        <f t="shared" si="22"/>
        <v>8.1652845588414777</v>
      </c>
    </row>
    <row r="122" spans="1:22" ht="18.75" hidden="1" x14ac:dyDescent="0.25">
      <c r="A122" s="17"/>
      <c r="B122" s="5"/>
      <c r="C122" s="14"/>
      <c r="D122" s="7">
        <v>30.4</v>
      </c>
      <c r="E122" s="7"/>
      <c r="F122" s="7"/>
      <c r="G122" s="7"/>
      <c r="H122" s="19"/>
      <c r="I122" s="19"/>
      <c r="J122" s="7">
        <v>12.022</v>
      </c>
      <c r="K122" s="7"/>
      <c r="L122" s="20"/>
      <c r="M122" s="7"/>
      <c r="N122" s="7"/>
      <c r="O122" s="7"/>
      <c r="P122" s="3">
        <f t="shared" si="17"/>
        <v>0</v>
      </c>
      <c r="Q122" s="3">
        <f t="shared" si="18"/>
        <v>0</v>
      </c>
      <c r="R122" s="3">
        <f t="shared" si="19"/>
        <v>0</v>
      </c>
      <c r="S122" s="3" t="e">
        <f t="shared" si="20"/>
        <v>#DIV/0!</v>
      </c>
      <c r="T122" s="3"/>
      <c r="U122" s="3" t="e">
        <f t="shared" si="21"/>
        <v>#DIV/0!</v>
      </c>
      <c r="V122" s="3" t="e">
        <f t="shared" si="22"/>
        <v>#DIV/0!</v>
      </c>
    </row>
    <row r="123" spans="1:22" ht="18.75" hidden="1" x14ac:dyDescent="0.25">
      <c r="A123" s="17"/>
      <c r="B123" s="5"/>
      <c r="C123" s="14"/>
      <c r="D123" s="7">
        <v>2</v>
      </c>
      <c r="E123" s="7"/>
      <c r="F123" s="7"/>
      <c r="G123" s="7"/>
      <c r="H123" s="19"/>
      <c r="I123" s="19"/>
      <c r="J123" s="7">
        <v>15.291</v>
      </c>
      <c r="K123" s="7"/>
      <c r="L123" s="20"/>
      <c r="M123" s="7"/>
      <c r="N123" s="7"/>
      <c r="O123" s="7"/>
      <c r="P123" s="3">
        <f t="shared" si="17"/>
        <v>0</v>
      </c>
      <c r="Q123" s="3">
        <f t="shared" si="18"/>
        <v>0</v>
      </c>
      <c r="R123" s="3">
        <f t="shared" si="19"/>
        <v>0</v>
      </c>
      <c r="S123" s="3" t="e">
        <f t="shared" si="20"/>
        <v>#DIV/0!</v>
      </c>
      <c r="T123" s="3"/>
      <c r="U123" s="3" t="e">
        <f t="shared" si="21"/>
        <v>#DIV/0!</v>
      </c>
      <c r="V123" s="3" t="e">
        <f t="shared" si="22"/>
        <v>#DIV/0!</v>
      </c>
    </row>
    <row r="124" spans="1:22" ht="18.75" x14ac:dyDescent="0.25">
      <c r="A124" s="17">
        <v>36</v>
      </c>
      <c r="B124" s="5" t="s">
        <v>21</v>
      </c>
      <c r="C124" s="14" t="s">
        <v>24</v>
      </c>
      <c r="D124" s="7">
        <v>63.4</v>
      </c>
      <c r="E124" s="7">
        <v>300</v>
      </c>
      <c r="F124" s="7">
        <v>270</v>
      </c>
      <c r="G124" s="7">
        <v>30</v>
      </c>
      <c r="H124" s="19">
        <f t="shared" si="9"/>
        <v>4.2586750788643535</v>
      </c>
      <c r="I124" s="19">
        <f>G124/D124</f>
        <v>0.47318611987381703</v>
      </c>
      <c r="J124" s="7"/>
      <c r="K124" s="7">
        <v>0.39800000000000002</v>
      </c>
      <c r="L124" s="20">
        <f>E124/(T124+E124)</f>
        <v>0.37103181474134139</v>
      </c>
      <c r="M124" s="7">
        <f t="shared" si="28"/>
        <v>808.55599999999993</v>
      </c>
      <c r="N124" s="7">
        <f>D125*J125+D126*J126+D127*J127</f>
        <v>783.32279999999992</v>
      </c>
      <c r="O124" s="7">
        <f>D124*K124</f>
        <v>25.2332</v>
      </c>
      <c r="P124" s="3">
        <f t="shared" si="17"/>
        <v>808.55599999999993</v>
      </c>
      <c r="Q124" s="3">
        <f t="shared" si="18"/>
        <v>783.32279999999992</v>
      </c>
      <c r="R124" s="3">
        <f t="shared" si="19"/>
        <v>25.2332</v>
      </c>
      <c r="S124" s="3">
        <f t="shared" si="20"/>
        <v>37.103181474134139</v>
      </c>
      <c r="T124" s="3">
        <f>M124-E124</f>
        <v>508.55599999999993</v>
      </c>
      <c r="U124" s="3">
        <f t="shared" si="21"/>
        <v>492.68511998773113</v>
      </c>
      <c r="V124" s="3">
        <f t="shared" si="22"/>
        <v>15.870880012268799</v>
      </c>
    </row>
    <row r="125" spans="1:22" ht="18.75" hidden="1" x14ac:dyDescent="0.25">
      <c r="A125" s="17"/>
      <c r="B125" s="5"/>
      <c r="C125" s="14"/>
      <c r="D125" s="7">
        <v>5</v>
      </c>
      <c r="E125" s="7"/>
      <c r="F125" s="7"/>
      <c r="G125" s="7"/>
      <c r="H125" s="19"/>
      <c r="I125" s="19"/>
      <c r="J125" s="7">
        <v>8.4019999999999992</v>
      </c>
      <c r="K125" s="7"/>
      <c r="L125" s="20"/>
      <c r="M125" s="7"/>
      <c r="N125" s="7"/>
      <c r="O125" s="7"/>
      <c r="P125" s="3">
        <f t="shared" si="17"/>
        <v>0</v>
      </c>
      <c r="Q125" s="3">
        <f t="shared" si="18"/>
        <v>0</v>
      </c>
      <c r="R125" s="3">
        <f t="shared" si="19"/>
        <v>0</v>
      </c>
      <c r="S125" s="3" t="e">
        <f t="shared" si="20"/>
        <v>#DIV/0!</v>
      </c>
      <c r="T125" s="3"/>
      <c r="U125" s="3" t="e">
        <f t="shared" si="21"/>
        <v>#DIV/0!</v>
      </c>
      <c r="V125" s="3" t="e">
        <f t="shared" si="22"/>
        <v>#DIV/0!</v>
      </c>
    </row>
    <row r="126" spans="1:22" ht="18.75" hidden="1" x14ac:dyDescent="0.25">
      <c r="A126" s="17"/>
      <c r="B126" s="5"/>
      <c r="C126" s="14"/>
      <c r="D126" s="7">
        <v>46.4</v>
      </c>
      <c r="E126" s="7"/>
      <c r="F126" s="7"/>
      <c r="G126" s="7"/>
      <c r="H126" s="19"/>
      <c r="I126" s="19"/>
      <c r="J126" s="7">
        <v>12.022</v>
      </c>
      <c r="K126" s="7"/>
      <c r="L126" s="20"/>
      <c r="M126" s="7"/>
      <c r="N126" s="7"/>
      <c r="O126" s="7"/>
      <c r="P126" s="3">
        <f t="shared" si="17"/>
        <v>0</v>
      </c>
      <c r="Q126" s="3">
        <f t="shared" si="18"/>
        <v>0</v>
      </c>
      <c r="R126" s="3">
        <f t="shared" si="19"/>
        <v>0</v>
      </c>
      <c r="S126" s="3" t="e">
        <f t="shared" si="20"/>
        <v>#DIV/0!</v>
      </c>
      <c r="T126" s="3"/>
      <c r="U126" s="3" t="e">
        <f t="shared" si="21"/>
        <v>#DIV/0!</v>
      </c>
      <c r="V126" s="3" t="e">
        <f t="shared" si="22"/>
        <v>#DIV/0!</v>
      </c>
    </row>
    <row r="127" spans="1:22" ht="18.75" hidden="1" x14ac:dyDescent="0.25">
      <c r="A127" s="17"/>
      <c r="B127" s="5"/>
      <c r="C127" s="14"/>
      <c r="D127" s="7">
        <v>12</v>
      </c>
      <c r="E127" s="7"/>
      <c r="F127" s="7"/>
      <c r="G127" s="7"/>
      <c r="H127" s="19"/>
      <c r="I127" s="19"/>
      <c r="J127" s="7">
        <v>15.291</v>
      </c>
      <c r="K127" s="7"/>
      <c r="L127" s="20"/>
      <c r="M127" s="7"/>
      <c r="N127" s="7"/>
      <c r="O127" s="7"/>
      <c r="P127" s="3">
        <f t="shared" si="17"/>
        <v>0</v>
      </c>
      <c r="Q127" s="3">
        <f t="shared" si="18"/>
        <v>0</v>
      </c>
      <c r="R127" s="3">
        <f t="shared" si="19"/>
        <v>0</v>
      </c>
      <c r="S127" s="3" t="e">
        <f t="shared" si="20"/>
        <v>#DIV/0!</v>
      </c>
      <c r="T127" s="3"/>
      <c r="U127" s="3" t="e">
        <f t="shared" si="21"/>
        <v>#DIV/0!</v>
      </c>
      <c r="V127" s="3" t="e">
        <f t="shared" si="22"/>
        <v>#DIV/0!</v>
      </c>
    </row>
    <row r="128" spans="1:22" ht="37.5" x14ac:dyDescent="0.25">
      <c r="A128" s="17">
        <v>37</v>
      </c>
      <c r="B128" s="5" t="s">
        <v>26</v>
      </c>
      <c r="C128" s="14" t="s">
        <v>27</v>
      </c>
      <c r="D128" s="7">
        <v>120.7</v>
      </c>
      <c r="E128" s="7">
        <v>327.74799999999999</v>
      </c>
      <c r="F128" s="7">
        <v>304.23599999999999</v>
      </c>
      <c r="G128" s="7">
        <v>23.512</v>
      </c>
      <c r="H128" s="19">
        <f t="shared" si="9"/>
        <v>2.5205965202982599</v>
      </c>
      <c r="I128" s="19">
        <f t="shared" ref="I128" si="29">G128/D128</f>
        <v>0.19479701739850869</v>
      </c>
      <c r="J128" s="7"/>
      <c r="K128" s="7">
        <v>0.39800000000000002</v>
      </c>
      <c r="L128" s="20">
        <f>E128/(T128+E128)</f>
        <v>0.3</v>
      </c>
      <c r="M128" s="41">
        <f>N128+O128</f>
        <v>1306.1480000000001</v>
      </c>
      <c r="N128" s="7">
        <f>D129*J129+D130*J130</f>
        <v>1258.1094000000001</v>
      </c>
      <c r="O128" s="7">
        <f>D128*K128</f>
        <v>48.038600000000002</v>
      </c>
      <c r="P128" s="3">
        <f t="shared" si="17"/>
        <v>1092.4933333333333</v>
      </c>
      <c r="Q128" s="3">
        <f t="shared" si="18"/>
        <v>1044.4547333333333</v>
      </c>
      <c r="R128" s="3">
        <f t="shared" si="19"/>
        <v>48.038600000000002</v>
      </c>
      <c r="S128" s="3">
        <f t="shared" si="20"/>
        <v>29.999999999999993</v>
      </c>
      <c r="T128" s="21">
        <f>E128*70/30</f>
        <v>764.74533333333341</v>
      </c>
      <c r="U128" s="3">
        <f t="shared" si="21"/>
        <v>731.11831333333339</v>
      </c>
      <c r="V128" s="3">
        <f t="shared" si="22"/>
        <v>33.627020000000016</v>
      </c>
    </row>
    <row r="129" spans="1:22" ht="18.75" hidden="1" x14ac:dyDescent="0.25">
      <c r="A129" s="17"/>
      <c r="B129" s="5"/>
      <c r="C129" s="14"/>
      <c r="D129" s="9">
        <v>67.400000000000006</v>
      </c>
      <c r="E129" s="7"/>
      <c r="F129" s="7"/>
      <c r="G129" s="7"/>
      <c r="H129" s="19"/>
      <c r="I129" s="19"/>
      <c r="J129" s="7">
        <v>12.022</v>
      </c>
      <c r="K129" s="7"/>
      <c r="L129" s="20"/>
      <c r="M129" s="7"/>
      <c r="N129" s="7"/>
      <c r="O129" s="7"/>
      <c r="P129" s="3">
        <f t="shared" si="17"/>
        <v>0</v>
      </c>
      <c r="Q129" s="3">
        <f t="shared" si="18"/>
        <v>0</v>
      </c>
      <c r="R129" s="3">
        <f t="shared" si="19"/>
        <v>0</v>
      </c>
      <c r="S129" s="3" t="e">
        <f t="shared" si="20"/>
        <v>#DIV/0!</v>
      </c>
      <c r="T129" s="3"/>
      <c r="U129" s="3" t="e">
        <f t="shared" si="21"/>
        <v>#DIV/0!</v>
      </c>
      <c r="V129" s="3" t="e">
        <f t="shared" si="22"/>
        <v>#DIV/0!</v>
      </c>
    </row>
    <row r="130" spans="1:22" ht="18.75" hidden="1" x14ac:dyDescent="0.25">
      <c r="A130" s="17"/>
      <c r="B130" s="5"/>
      <c r="C130" s="14"/>
      <c r="D130" s="7">
        <f>D128-D129</f>
        <v>53.3</v>
      </c>
      <c r="E130" s="7"/>
      <c r="F130" s="7"/>
      <c r="G130" s="7"/>
      <c r="H130" s="19"/>
      <c r="I130" s="19"/>
      <c r="J130" s="7">
        <v>8.4019999999999992</v>
      </c>
      <c r="K130" s="7"/>
      <c r="L130" s="20"/>
      <c r="M130" s="7"/>
      <c r="N130" s="7"/>
      <c r="O130" s="7"/>
      <c r="P130" s="3">
        <f t="shared" si="17"/>
        <v>0</v>
      </c>
      <c r="Q130" s="3">
        <f t="shared" si="18"/>
        <v>0</v>
      </c>
      <c r="R130" s="3">
        <f t="shared" si="19"/>
        <v>0</v>
      </c>
      <c r="S130" s="3" t="e">
        <f t="shared" si="20"/>
        <v>#DIV/0!</v>
      </c>
      <c r="T130" s="3"/>
      <c r="U130" s="3" t="e">
        <f t="shared" si="21"/>
        <v>#DIV/0!</v>
      </c>
      <c r="V130" s="3" t="e">
        <f t="shared" si="22"/>
        <v>#DIV/0!</v>
      </c>
    </row>
    <row r="131" spans="1:22" ht="37.5" x14ac:dyDescent="0.25">
      <c r="A131" s="17">
        <v>38</v>
      </c>
      <c r="B131" s="5" t="s">
        <v>26</v>
      </c>
      <c r="C131" s="42" t="s">
        <v>99</v>
      </c>
      <c r="D131" s="7">
        <v>5</v>
      </c>
      <c r="E131" s="9">
        <v>13.2</v>
      </c>
      <c r="F131" s="17">
        <v>50</v>
      </c>
      <c r="G131" s="17">
        <v>0</v>
      </c>
      <c r="H131" s="19">
        <f t="shared" si="9"/>
        <v>10</v>
      </c>
      <c r="I131" s="19">
        <f>G131/D131</f>
        <v>0</v>
      </c>
      <c r="J131" s="7">
        <v>8.4019999999999992</v>
      </c>
      <c r="K131" s="7">
        <v>0.39800000000000002</v>
      </c>
      <c r="L131" s="20">
        <f>E131/(T131+E131)</f>
        <v>0.3</v>
      </c>
      <c r="M131" s="7">
        <f>N131+O131</f>
        <v>44</v>
      </c>
      <c r="N131" s="7">
        <f>D131*J131</f>
        <v>42.01</v>
      </c>
      <c r="O131" s="7">
        <f>D131*K131</f>
        <v>1.9900000000000002</v>
      </c>
      <c r="P131" s="3">
        <f t="shared" si="17"/>
        <v>44</v>
      </c>
      <c r="Q131" s="3">
        <f t="shared" si="18"/>
        <v>42.01</v>
      </c>
      <c r="R131" s="3">
        <f t="shared" si="19"/>
        <v>1.9900000000000002</v>
      </c>
      <c r="S131" s="3">
        <f t="shared" si="20"/>
        <v>29.999999999999993</v>
      </c>
      <c r="T131" s="3">
        <f>M131-E131</f>
        <v>30.8</v>
      </c>
      <c r="U131" s="3">
        <f t="shared" si="21"/>
        <v>29.407</v>
      </c>
      <c r="V131" s="3">
        <f t="shared" si="22"/>
        <v>1.3930000000000007</v>
      </c>
    </row>
    <row r="132" spans="1:22" s="31" customFormat="1" ht="37.5" x14ac:dyDescent="0.25">
      <c r="A132" s="17">
        <v>39</v>
      </c>
      <c r="B132" s="18" t="s">
        <v>29</v>
      </c>
      <c r="C132" s="2" t="s">
        <v>30</v>
      </c>
      <c r="D132" s="9">
        <v>3</v>
      </c>
      <c r="E132" s="9">
        <v>12</v>
      </c>
      <c r="F132" s="9">
        <v>32</v>
      </c>
      <c r="G132" s="9">
        <v>18</v>
      </c>
      <c r="H132" s="19">
        <f t="shared" si="9"/>
        <v>10.666666666666666</v>
      </c>
      <c r="I132" s="8">
        <f t="shared" ref="I132" si="30">G132/D132</f>
        <v>6</v>
      </c>
      <c r="J132" s="9">
        <v>12.022</v>
      </c>
      <c r="K132" s="9">
        <v>0.39800000000000002</v>
      </c>
      <c r="L132" s="30">
        <f>E132/(T132+E132)</f>
        <v>0.32206119162640895</v>
      </c>
      <c r="M132" s="9">
        <f>N132+O132</f>
        <v>37.260000000000005</v>
      </c>
      <c r="N132" s="9">
        <f>D132*J132</f>
        <v>36.066000000000003</v>
      </c>
      <c r="O132" s="9">
        <f>D132*K132</f>
        <v>1.194</v>
      </c>
      <c r="P132" s="3">
        <f t="shared" si="17"/>
        <v>37.260000000000005</v>
      </c>
      <c r="Q132" s="3">
        <f t="shared" si="18"/>
        <v>36.066000000000003</v>
      </c>
      <c r="R132" s="3">
        <f t="shared" si="19"/>
        <v>1.194</v>
      </c>
      <c r="S132" s="3">
        <f t="shared" si="20"/>
        <v>32.206119162640903</v>
      </c>
      <c r="T132" s="3">
        <f>M132-E132</f>
        <v>25.260000000000005</v>
      </c>
      <c r="U132" s="3">
        <f t="shared" si="21"/>
        <v>24.450541062801936</v>
      </c>
      <c r="V132" s="3">
        <f t="shared" si="22"/>
        <v>0.80945893719806961</v>
      </c>
    </row>
    <row r="133" spans="1:22" s="31" customFormat="1" ht="18.75" x14ac:dyDescent="0.25">
      <c r="A133" s="17">
        <v>40</v>
      </c>
      <c r="B133" s="18" t="s">
        <v>31</v>
      </c>
      <c r="C133" s="2" t="s">
        <v>32</v>
      </c>
      <c r="D133" s="9">
        <v>2.8</v>
      </c>
      <c r="E133" s="9">
        <v>8.5</v>
      </c>
      <c r="F133" s="9">
        <v>35</v>
      </c>
      <c r="G133" s="9">
        <v>15</v>
      </c>
      <c r="H133" s="19">
        <f t="shared" si="9"/>
        <v>12.5</v>
      </c>
      <c r="I133" s="29">
        <f>G133/D133</f>
        <v>5.3571428571428577</v>
      </c>
      <c r="J133" s="9"/>
      <c r="K133" s="9">
        <v>0.39800000000000002</v>
      </c>
      <c r="L133" s="30">
        <f>E133/(T133+E133)</f>
        <v>0.3</v>
      </c>
      <c r="M133" s="9">
        <f>N133+O133</f>
        <v>27.499799999999997</v>
      </c>
      <c r="N133" s="9">
        <f>D134*J134+D135*J135</f>
        <v>26.385399999999997</v>
      </c>
      <c r="O133" s="9">
        <f>D133*K133</f>
        <v>1.1144000000000001</v>
      </c>
      <c r="P133" s="3">
        <f t="shared" si="17"/>
        <v>28.333333333333332</v>
      </c>
      <c r="Q133" s="3">
        <f t="shared" si="18"/>
        <v>27.218933333333332</v>
      </c>
      <c r="R133" s="3">
        <f t="shared" si="19"/>
        <v>1.1144000000000001</v>
      </c>
      <c r="S133" s="3">
        <f t="shared" si="20"/>
        <v>30.000000000000004</v>
      </c>
      <c r="T133" s="3">
        <f>E133*70/30</f>
        <v>19.833333333333332</v>
      </c>
      <c r="U133" s="3">
        <f t="shared" si="21"/>
        <v>19.05325333333333</v>
      </c>
      <c r="V133" s="3">
        <f t="shared" si="22"/>
        <v>0.78008000000000166</v>
      </c>
    </row>
    <row r="134" spans="1:22" ht="18.75" hidden="1" x14ac:dyDescent="0.25">
      <c r="A134" s="17"/>
      <c r="B134" s="5"/>
      <c r="C134" s="14"/>
      <c r="D134" s="7">
        <v>2.0099999999999998</v>
      </c>
      <c r="E134" s="7"/>
      <c r="F134" s="7"/>
      <c r="G134" s="7"/>
      <c r="H134" s="19"/>
      <c r="I134" s="19"/>
      <c r="J134" s="7">
        <v>8.4019999999999992</v>
      </c>
      <c r="K134" s="7"/>
      <c r="L134" s="20"/>
      <c r="M134" s="7"/>
      <c r="N134" s="7"/>
      <c r="O134" s="7"/>
      <c r="P134" s="3">
        <f t="shared" ref="P134:P197" si="31">T134+E134</f>
        <v>0</v>
      </c>
      <c r="Q134" s="3">
        <f t="shared" ref="Q134:Q197" si="32">P134-R134</f>
        <v>0</v>
      </c>
      <c r="R134" s="3">
        <f t="shared" ref="R134:R197" si="33">K134*D134</f>
        <v>0</v>
      </c>
      <c r="S134" s="3" t="e">
        <f t="shared" ref="S134:S197" si="34">(1-T134/P134)*100</f>
        <v>#DIV/0!</v>
      </c>
      <c r="T134" s="3"/>
      <c r="U134" s="3" t="e">
        <f t="shared" ref="U134:U197" si="35">Q134*(1-S134/100)</f>
        <v>#DIV/0!</v>
      </c>
      <c r="V134" s="3" t="e">
        <f t="shared" ref="V134:V197" si="36">T134-U134</f>
        <v>#DIV/0!</v>
      </c>
    </row>
    <row r="135" spans="1:22" ht="18.75" hidden="1" x14ac:dyDescent="0.25">
      <c r="A135" s="17"/>
      <c r="B135" s="5"/>
      <c r="C135" s="14"/>
      <c r="D135" s="7">
        <f>D133-D134</f>
        <v>0.79</v>
      </c>
      <c r="E135" s="7"/>
      <c r="F135" s="7"/>
      <c r="G135" s="7"/>
      <c r="H135" s="19"/>
      <c r="I135" s="19"/>
      <c r="J135" s="7">
        <v>12.022</v>
      </c>
      <c r="K135" s="7"/>
      <c r="L135" s="20"/>
      <c r="M135" s="7"/>
      <c r="N135" s="7"/>
      <c r="O135" s="7"/>
      <c r="P135" s="3">
        <f t="shared" si="31"/>
        <v>0</v>
      </c>
      <c r="Q135" s="3">
        <f t="shared" si="32"/>
        <v>0</v>
      </c>
      <c r="R135" s="3">
        <f t="shared" si="33"/>
        <v>0</v>
      </c>
      <c r="S135" s="3" t="e">
        <f t="shared" si="34"/>
        <v>#DIV/0!</v>
      </c>
      <c r="T135" s="3"/>
      <c r="U135" s="3" t="e">
        <f t="shared" si="35"/>
        <v>#DIV/0!</v>
      </c>
      <c r="V135" s="3" t="e">
        <f t="shared" si="36"/>
        <v>#DIV/0!</v>
      </c>
    </row>
    <row r="136" spans="1:22" ht="18.75" x14ac:dyDescent="0.25">
      <c r="A136" s="17">
        <v>41</v>
      </c>
      <c r="B136" s="18" t="s">
        <v>31</v>
      </c>
      <c r="C136" s="14" t="s">
        <v>35</v>
      </c>
      <c r="D136" s="7">
        <f>D137+D138+D139+D140</f>
        <v>33.5</v>
      </c>
      <c r="E136" s="7">
        <v>150</v>
      </c>
      <c r="F136" s="7">
        <v>141.721</v>
      </c>
      <c r="G136" s="7">
        <v>8.2789999999999999</v>
      </c>
      <c r="H136" s="19">
        <f t="shared" ref="H136:H168" si="37">F136/D136</f>
        <v>4.2304776119402989</v>
      </c>
      <c r="I136" s="19">
        <f>G136/D136</f>
        <v>0.24713432835820895</v>
      </c>
      <c r="J136" s="7"/>
      <c r="K136" s="7">
        <v>0.39800000000000002</v>
      </c>
      <c r="L136" s="20">
        <f>E136/(T136+E136)</f>
        <v>0.39931530735299203</v>
      </c>
      <c r="M136" s="7">
        <f t="shared" ref="M136" si="38">N136+O136</f>
        <v>375.64300000000003</v>
      </c>
      <c r="N136" s="7">
        <f>D137*J137+D138*J138+D139*J139+D140*J140</f>
        <v>362.31</v>
      </c>
      <c r="O136" s="7">
        <f>D136*K136</f>
        <v>13.333</v>
      </c>
      <c r="P136" s="3">
        <f t="shared" si="31"/>
        <v>375.64300000000003</v>
      </c>
      <c r="Q136" s="3">
        <f t="shared" si="32"/>
        <v>362.31</v>
      </c>
      <c r="R136" s="3">
        <f t="shared" si="33"/>
        <v>13.333</v>
      </c>
      <c r="S136" s="3">
        <f t="shared" si="34"/>
        <v>39.931530735299205</v>
      </c>
      <c r="T136" s="3">
        <f>M136-E136</f>
        <v>225.64300000000003</v>
      </c>
      <c r="U136" s="3">
        <f t="shared" si="35"/>
        <v>217.63407099293747</v>
      </c>
      <c r="V136" s="3">
        <f t="shared" si="36"/>
        <v>8.0089290070625623</v>
      </c>
    </row>
    <row r="137" spans="1:22" ht="18.75" hidden="1" x14ac:dyDescent="0.25">
      <c r="A137" s="17"/>
      <c r="B137" s="5"/>
      <c r="C137" s="14"/>
      <c r="D137" s="7">
        <v>4</v>
      </c>
      <c r="E137" s="7"/>
      <c r="F137" s="7"/>
      <c r="G137" s="7"/>
      <c r="H137" s="19"/>
      <c r="I137" s="19"/>
      <c r="J137" s="7">
        <v>5.069</v>
      </c>
      <c r="K137" s="7"/>
      <c r="L137" s="20"/>
      <c r="M137" s="7"/>
      <c r="N137" s="7"/>
      <c r="O137" s="7"/>
      <c r="P137" s="3">
        <f t="shared" si="31"/>
        <v>0</v>
      </c>
      <c r="Q137" s="3">
        <f t="shared" si="32"/>
        <v>0</v>
      </c>
      <c r="R137" s="3">
        <f t="shared" si="33"/>
        <v>0</v>
      </c>
      <c r="S137" s="3" t="e">
        <f t="shared" si="34"/>
        <v>#DIV/0!</v>
      </c>
      <c r="T137" s="3"/>
      <c r="U137" s="3" t="e">
        <f t="shared" si="35"/>
        <v>#DIV/0!</v>
      </c>
      <c r="V137" s="3" t="e">
        <f t="shared" si="36"/>
        <v>#DIV/0!</v>
      </c>
    </row>
    <row r="138" spans="1:22" ht="18.75" hidden="1" x14ac:dyDescent="0.25">
      <c r="A138" s="17"/>
      <c r="B138" s="5"/>
      <c r="C138" s="14"/>
      <c r="D138" s="7">
        <v>8</v>
      </c>
      <c r="E138" s="7"/>
      <c r="F138" s="7"/>
      <c r="G138" s="7"/>
      <c r="H138" s="19"/>
      <c r="I138" s="19"/>
      <c r="J138" s="7">
        <v>8.4019999999999992</v>
      </c>
      <c r="K138" s="7"/>
      <c r="L138" s="20"/>
      <c r="M138" s="7"/>
      <c r="N138" s="7"/>
      <c r="O138" s="7"/>
      <c r="P138" s="3">
        <f t="shared" si="31"/>
        <v>0</v>
      </c>
      <c r="Q138" s="3">
        <f t="shared" si="32"/>
        <v>0</v>
      </c>
      <c r="R138" s="3">
        <f t="shared" si="33"/>
        <v>0</v>
      </c>
      <c r="S138" s="3" t="e">
        <f t="shared" si="34"/>
        <v>#DIV/0!</v>
      </c>
      <c r="T138" s="3"/>
      <c r="U138" s="3" t="e">
        <f t="shared" si="35"/>
        <v>#DIV/0!</v>
      </c>
      <c r="V138" s="3" t="e">
        <f t="shared" si="36"/>
        <v>#DIV/0!</v>
      </c>
    </row>
    <row r="139" spans="1:22" ht="18.75" hidden="1" x14ac:dyDescent="0.25">
      <c r="A139" s="17"/>
      <c r="B139" s="5"/>
      <c r="C139" s="23"/>
      <c r="D139" s="7">
        <v>16.5</v>
      </c>
      <c r="E139" s="7"/>
      <c r="F139" s="7"/>
      <c r="G139" s="7"/>
      <c r="H139" s="19"/>
      <c r="I139" s="19"/>
      <c r="J139" s="7">
        <v>12.022</v>
      </c>
      <c r="K139" s="7"/>
      <c r="L139" s="20"/>
      <c r="M139" s="7"/>
      <c r="N139" s="7"/>
      <c r="O139" s="7"/>
      <c r="P139" s="3">
        <f t="shared" si="31"/>
        <v>0</v>
      </c>
      <c r="Q139" s="3">
        <f t="shared" si="32"/>
        <v>0</v>
      </c>
      <c r="R139" s="3">
        <f t="shared" si="33"/>
        <v>0</v>
      </c>
      <c r="S139" s="3" t="e">
        <f t="shared" si="34"/>
        <v>#DIV/0!</v>
      </c>
      <c r="T139" s="3"/>
      <c r="U139" s="3" t="e">
        <f t="shared" si="35"/>
        <v>#DIV/0!</v>
      </c>
      <c r="V139" s="3" t="e">
        <f t="shared" si="36"/>
        <v>#DIV/0!</v>
      </c>
    </row>
    <row r="140" spans="1:22" ht="18.75" hidden="1" x14ac:dyDescent="0.25">
      <c r="A140" s="17"/>
      <c r="B140" s="5"/>
      <c r="C140" s="23"/>
      <c r="D140" s="7">
        <v>5</v>
      </c>
      <c r="E140" s="7"/>
      <c r="F140" s="7"/>
      <c r="G140" s="7"/>
      <c r="H140" s="19"/>
      <c r="I140" s="19"/>
      <c r="J140" s="7">
        <v>15.291</v>
      </c>
      <c r="K140" s="7"/>
      <c r="L140" s="20"/>
      <c r="M140" s="7"/>
      <c r="N140" s="7"/>
      <c r="O140" s="7"/>
      <c r="P140" s="3">
        <f t="shared" si="31"/>
        <v>0</v>
      </c>
      <c r="Q140" s="3">
        <f t="shared" si="32"/>
        <v>0</v>
      </c>
      <c r="R140" s="3">
        <f t="shared" si="33"/>
        <v>0</v>
      </c>
      <c r="S140" s="3" t="e">
        <f t="shared" si="34"/>
        <v>#DIV/0!</v>
      </c>
      <c r="T140" s="3"/>
      <c r="U140" s="3" t="e">
        <f t="shared" si="35"/>
        <v>#DIV/0!</v>
      </c>
      <c r="V140" s="3" t="e">
        <f t="shared" si="36"/>
        <v>#DIV/0!</v>
      </c>
    </row>
    <row r="141" spans="1:22" s="26" customFormat="1" ht="18.75" x14ac:dyDescent="0.25">
      <c r="A141" s="17">
        <v>42</v>
      </c>
      <c r="B141" s="18" t="s">
        <v>31</v>
      </c>
      <c r="C141" s="24" t="s">
        <v>36</v>
      </c>
      <c r="D141" s="7">
        <v>20</v>
      </c>
      <c r="E141" s="7">
        <v>100</v>
      </c>
      <c r="F141" s="7">
        <v>80</v>
      </c>
      <c r="G141" s="7">
        <v>20</v>
      </c>
      <c r="H141" s="19">
        <f t="shared" si="37"/>
        <v>4</v>
      </c>
      <c r="I141" s="19">
        <f t="shared" ref="I141:I142" si="39">G141/D141</f>
        <v>1</v>
      </c>
      <c r="J141" s="7">
        <v>15.291</v>
      </c>
      <c r="K141" s="7">
        <v>0.39800000000000002</v>
      </c>
      <c r="L141" s="20">
        <f>E141/(T141+E141)</f>
        <v>0.31869462680859201</v>
      </c>
      <c r="M141" s="7">
        <f>N141+O141</f>
        <v>313.77999999999997</v>
      </c>
      <c r="N141" s="7">
        <f>D141*J141</f>
        <v>305.82</v>
      </c>
      <c r="O141" s="7">
        <f>D141*K141</f>
        <v>7.9600000000000009</v>
      </c>
      <c r="P141" s="3">
        <f t="shared" si="31"/>
        <v>313.77999999999997</v>
      </c>
      <c r="Q141" s="3">
        <f t="shared" si="32"/>
        <v>305.82</v>
      </c>
      <c r="R141" s="3">
        <f t="shared" si="33"/>
        <v>7.9600000000000009</v>
      </c>
      <c r="S141" s="3">
        <f t="shared" si="34"/>
        <v>31.869462680859208</v>
      </c>
      <c r="T141" s="3">
        <f>M141-E141</f>
        <v>213.77999999999997</v>
      </c>
      <c r="U141" s="3">
        <f t="shared" si="35"/>
        <v>208.35680922939636</v>
      </c>
      <c r="V141" s="3">
        <f t="shared" si="36"/>
        <v>5.4231907706036111</v>
      </c>
    </row>
    <row r="142" spans="1:22" s="26" customFormat="1" ht="18.75" x14ac:dyDescent="0.25">
      <c r="A142" s="17">
        <v>43</v>
      </c>
      <c r="B142" s="18" t="s">
        <v>31</v>
      </c>
      <c r="C142" s="24" t="s">
        <v>100</v>
      </c>
      <c r="D142" s="7">
        <v>25.9</v>
      </c>
      <c r="E142" s="9">
        <v>100</v>
      </c>
      <c r="F142" s="9">
        <v>95</v>
      </c>
      <c r="G142" s="9">
        <v>5</v>
      </c>
      <c r="H142" s="19">
        <f t="shared" si="37"/>
        <v>3.6679536679536682</v>
      </c>
      <c r="I142" s="19">
        <f t="shared" si="39"/>
        <v>0.19305019305019305</v>
      </c>
      <c r="J142" s="7"/>
      <c r="K142" s="7">
        <v>0.39800000000000002</v>
      </c>
      <c r="L142" s="20">
        <f>E142/(T142+E142)</f>
        <v>0.32149585591841723</v>
      </c>
      <c r="M142" s="7">
        <f t="shared" ref="M142" si="40">N142+O142</f>
        <v>311.04650000000004</v>
      </c>
      <c r="N142" s="7">
        <f>D143*J143+D144*J144+D145*J145+D146*J146</f>
        <v>300.73830000000004</v>
      </c>
      <c r="O142" s="7">
        <f>D142*K142</f>
        <v>10.308199999999999</v>
      </c>
      <c r="P142" s="3">
        <f t="shared" si="31"/>
        <v>311.04599999999999</v>
      </c>
      <c r="Q142" s="3">
        <f t="shared" si="32"/>
        <v>300.73779999999999</v>
      </c>
      <c r="R142" s="3">
        <f t="shared" si="33"/>
        <v>10.308199999999999</v>
      </c>
      <c r="S142" s="3">
        <f t="shared" si="34"/>
        <v>32.149585591841721</v>
      </c>
      <c r="T142" s="3">
        <v>211.04599999999999</v>
      </c>
      <c r="U142" s="3">
        <f t="shared" si="35"/>
        <v>204.05184358197823</v>
      </c>
      <c r="V142" s="3">
        <f t="shared" si="36"/>
        <v>6.9941564180217597</v>
      </c>
    </row>
    <row r="143" spans="1:22" s="26" customFormat="1" ht="18.75" hidden="1" x14ac:dyDescent="0.25">
      <c r="A143" s="17"/>
      <c r="B143" s="27"/>
      <c r="C143" s="24"/>
      <c r="D143" s="7">
        <v>11</v>
      </c>
      <c r="E143" s="7"/>
      <c r="F143" s="7"/>
      <c r="G143" s="7"/>
      <c r="H143" s="19"/>
      <c r="I143" s="19"/>
      <c r="J143" s="7">
        <v>8.4019999999999992</v>
      </c>
      <c r="K143" s="7"/>
      <c r="L143" s="20"/>
      <c r="M143" s="7"/>
      <c r="N143" s="7"/>
      <c r="O143" s="7"/>
      <c r="P143" s="3">
        <f t="shared" si="31"/>
        <v>0</v>
      </c>
      <c r="Q143" s="3">
        <f t="shared" si="32"/>
        <v>0</v>
      </c>
      <c r="R143" s="3">
        <f t="shared" si="33"/>
        <v>0</v>
      </c>
      <c r="S143" s="3" t="e">
        <f t="shared" si="34"/>
        <v>#DIV/0!</v>
      </c>
      <c r="T143" s="3"/>
      <c r="U143" s="3" t="e">
        <f t="shared" si="35"/>
        <v>#DIV/0!</v>
      </c>
      <c r="V143" s="3" t="e">
        <f t="shared" si="36"/>
        <v>#DIV/0!</v>
      </c>
    </row>
    <row r="144" spans="1:22" s="26" customFormat="1" ht="18.75" hidden="1" x14ac:dyDescent="0.25">
      <c r="A144" s="17"/>
      <c r="B144" s="27"/>
      <c r="C144" s="24"/>
      <c r="D144" s="7">
        <v>8.4</v>
      </c>
      <c r="E144" s="7"/>
      <c r="F144" s="7"/>
      <c r="G144" s="7"/>
      <c r="H144" s="19"/>
      <c r="I144" s="19"/>
      <c r="J144" s="7">
        <v>12.022</v>
      </c>
      <c r="K144" s="7"/>
      <c r="L144" s="20"/>
      <c r="M144" s="7"/>
      <c r="N144" s="7"/>
      <c r="O144" s="7"/>
      <c r="P144" s="3">
        <f t="shared" si="31"/>
        <v>0</v>
      </c>
      <c r="Q144" s="3">
        <f t="shared" si="32"/>
        <v>0</v>
      </c>
      <c r="R144" s="3">
        <f t="shared" si="33"/>
        <v>0</v>
      </c>
      <c r="S144" s="3" t="e">
        <f t="shared" si="34"/>
        <v>#DIV/0!</v>
      </c>
      <c r="T144" s="3"/>
      <c r="U144" s="3" t="e">
        <f t="shared" si="35"/>
        <v>#DIV/0!</v>
      </c>
      <c r="V144" s="3" t="e">
        <f t="shared" si="36"/>
        <v>#DIV/0!</v>
      </c>
    </row>
    <row r="145" spans="1:22" s="26" customFormat="1" ht="18.75" hidden="1" x14ac:dyDescent="0.25">
      <c r="A145" s="17"/>
      <c r="B145" s="27"/>
      <c r="C145" s="24"/>
      <c r="D145" s="7">
        <v>4</v>
      </c>
      <c r="E145" s="7"/>
      <c r="F145" s="7"/>
      <c r="G145" s="7"/>
      <c r="H145" s="19"/>
      <c r="I145" s="19"/>
      <c r="J145" s="7">
        <v>15.291</v>
      </c>
      <c r="K145" s="7"/>
      <c r="L145" s="20"/>
      <c r="M145" s="7"/>
      <c r="N145" s="7"/>
      <c r="O145" s="7"/>
      <c r="P145" s="3">
        <f t="shared" si="31"/>
        <v>0</v>
      </c>
      <c r="Q145" s="3">
        <f t="shared" si="32"/>
        <v>0</v>
      </c>
      <c r="R145" s="3">
        <f t="shared" si="33"/>
        <v>0</v>
      </c>
      <c r="S145" s="3" t="e">
        <f t="shared" si="34"/>
        <v>#DIV/0!</v>
      </c>
      <c r="T145" s="3"/>
      <c r="U145" s="3" t="e">
        <f t="shared" si="35"/>
        <v>#DIV/0!</v>
      </c>
      <c r="V145" s="3" t="e">
        <f t="shared" si="36"/>
        <v>#DIV/0!</v>
      </c>
    </row>
    <row r="146" spans="1:22" s="26" customFormat="1" ht="18.75" hidden="1" x14ac:dyDescent="0.25">
      <c r="A146" s="17"/>
      <c r="B146" s="27"/>
      <c r="C146" s="24"/>
      <c r="D146" s="7">
        <v>2.5</v>
      </c>
      <c r="E146" s="7"/>
      <c r="F146" s="7"/>
      <c r="G146" s="7"/>
      <c r="H146" s="19"/>
      <c r="I146" s="19"/>
      <c r="J146" s="7">
        <v>18.466999999999999</v>
      </c>
      <c r="K146" s="7"/>
      <c r="L146" s="20"/>
      <c r="M146" s="7"/>
      <c r="N146" s="7"/>
      <c r="O146" s="7"/>
      <c r="P146" s="3">
        <f t="shared" si="31"/>
        <v>0</v>
      </c>
      <c r="Q146" s="3">
        <f t="shared" si="32"/>
        <v>0</v>
      </c>
      <c r="R146" s="3">
        <f t="shared" si="33"/>
        <v>0</v>
      </c>
      <c r="S146" s="3" t="e">
        <f t="shared" si="34"/>
        <v>#DIV/0!</v>
      </c>
      <c r="T146" s="3"/>
      <c r="U146" s="3" t="e">
        <f t="shared" si="35"/>
        <v>#DIV/0!</v>
      </c>
      <c r="V146" s="3" t="e">
        <f t="shared" si="36"/>
        <v>#DIV/0!</v>
      </c>
    </row>
    <row r="147" spans="1:22" s="26" customFormat="1" ht="18.75" x14ac:dyDescent="0.25">
      <c r="A147" s="17">
        <v>44</v>
      </c>
      <c r="B147" s="18" t="s">
        <v>31</v>
      </c>
      <c r="C147" s="24" t="s">
        <v>82</v>
      </c>
      <c r="D147" s="7">
        <v>24.3</v>
      </c>
      <c r="E147" s="7">
        <v>120</v>
      </c>
      <c r="F147" s="7">
        <v>100</v>
      </c>
      <c r="G147" s="7">
        <v>20</v>
      </c>
      <c r="H147" s="19">
        <f t="shared" si="37"/>
        <v>4.1152263374485596</v>
      </c>
      <c r="I147" s="19">
        <v>1.0362694300518134</v>
      </c>
      <c r="J147" s="7"/>
      <c r="K147" s="7">
        <v>0.39800000000000002</v>
      </c>
      <c r="L147" s="20">
        <f>E147/(T147+E147)</f>
        <v>0.36089574323470852</v>
      </c>
      <c r="M147" s="7">
        <v>332.50600000000003</v>
      </c>
      <c r="N147" s="7">
        <f>D148*J148+D149*J149</f>
        <v>324.82460000000003</v>
      </c>
      <c r="O147" s="7">
        <f>K147*D147</f>
        <v>9.6714000000000002</v>
      </c>
      <c r="P147" s="3">
        <f t="shared" si="31"/>
        <v>332.50600000000003</v>
      </c>
      <c r="Q147" s="3">
        <f t="shared" si="32"/>
        <v>322.83460000000002</v>
      </c>
      <c r="R147" s="3">
        <f t="shared" si="33"/>
        <v>9.6714000000000002</v>
      </c>
      <c r="S147" s="3">
        <f t="shared" si="34"/>
        <v>36.089574323470849</v>
      </c>
      <c r="T147" s="3">
        <f>M147-E147</f>
        <v>212.50600000000003</v>
      </c>
      <c r="U147" s="3">
        <f t="shared" si="35"/>
        <v>206.32496709112021</v>
      </c>
      <c r="V147" s="3">
        <f t="shared" si="36"/>
        <v>6.1810329088798142</v>
      </c>
    </row>
    <row r="148" spans="1:22" s="26" customFormat="1" ht="18.75" hidden="1" x14ac:dyDescent="0.25">
      <c r="A148" s="17"/>
      <c r="B148" s="27"/>
      <c r="C148" s="24"/>
      <c r="D148" s="7">
        <v>14.3</v>
      </c>
      <c r="E148" s="7"/>
      <c r="F148" s="7"/>
      <c r="G148" s="7"/>
      <c r="H148" s="19"/>
      <c r="I148" s="19"/>
      <c r="J148" s="7">
        <v>12.022</v>
      </c>
      <c r="K148" s="7"/>
      <c r="L148" s="20"/>
      <c r="M148" s="7"/>
      <c r="N148" s="7"/>
      <c r="O148" s="7"/>
      <c r="P148" s="3">
        <f t="shared" si="31"/>
        <v>0</v>
      </c>
      <c r="Q148" s="3">
        <f t="shared" si="32"/>
        <v>0</v>
      </c>
      <c r="R148" s="3">
        <f t="shared" si="33"/>
        <v>0</v>
      </c>
      <c r="S148" s="3" t="e">
        <f t="shared" si="34"/>
        <v>#DIV/0!</v>
      </c>
      <c r="T148" s="3"/>
      <c r="U148" s="3" t="e">
        <f t="shared" si="35"/>
        <v>#DIV/0!</v>
      </c>
      <c r="V148" s="3" t="e">
        <f t="shared" si="36"/>
        <v>#DIV/0!</v>
      </c>
    </row>
    <row r="149" spans="1:22" s="26" customFormat="1" ht="18.75" hidden="1" x14ac:dyDescent="0.25">
      <c r="A149" s="17"/>
      <c r="B149" s="27"/>
      <c r="C149" s="24"/>
      <c r="D149" s="7">
        <v>10</v>
      </c>
      <c r="E149" s="7"/>
      <c r="F149" s="7"/>
      <c r="G149" s="7"/>
      <c r="H149" s="19"/>
      <c r="I149" s="19"/>
      <c r="J149" s="7">
        <v>15.291</v>
      </c>
      <c r="K149" s="7"/>
      <c r="L149" s="20"/>
      <c r="M149" s="7"/>
      <c r="N149" s="7"/>
      <c r="O149" s="7"/>
      <c r="P149" s="3">
        <f t="shared" si="31"/>
        <v>0</v>
      </c>
      <c r="Q149" s="3">
        <f t="shared" si="32"/>
        <v>0</v>
      </c>
      <c r="R149" s="3">
        <f t="shared" si="33"/>
        <v>0</v>
      </c>
      <c r="S149" s="3" t="e">
        <f t="shared" si="34"/>
        <v>#DIV/0!</v>
      </c>
      <c r="T149" s="3"/>
      <c r="U149" s="3" t="e">
        <f t="shared" si="35"/>
        <v>#DIV/0!</v>
      </c>
      <c r="V149" s="3" t="e">
        <f t="shared" si="36"/>
        <v>#DIV/0!</v>
      </c>
    </row>
    <row r="150" spans="1:22" s="26" customFormat="1" ht="18.75" x14ac:dyDescent="0.25">
      <c r="A150" s="17">
        <v>45</v>
      </c>
      <c r="B150" s="27" t="s">
        <v>31</v>
      </c>
      <c r="C150" s="24" t="s">
        <v>34</v>
      </c>
      <c r="D150" s="7">
        <v>20</v>
      </c>
      <c r="E150" s="7">
        <v>120</v>
      </c>
      <c r="F150" s="7"/>
      <c r="G150" s="7"/>
      <c r="H150" s="19"/>
      <c r="I150" s="19"/>
      <c r="J150" s="7"/>
      <c r="K150" s="7">
        <v>0.39800000000000002</v>
      </c>
      <c r="L150" s="20">
        <f>E150/(T150+E150)</f>
        <v>0.50667544904111672</v>
      </c>
      <c r="M150" s="7">
        <f>N150+O150</f>
        <v>236.83799999999999</v>
      </c>
      <c r="N150" s="7">
        <f>D151*J151+D152*J152+D153*J153</f>
        <v>228.87799999999999</v>
      </c>
      <c r="O150" s="7">
        <f>D150*K150</f>
        <v>7.9600000000000009</v>
      </c>
      <c r="P150" s="3">
        <f t="shared" si="31"/>
        <v>236.83799999999999</v>
      </c>
      <c r="Q150" s="3">
        <f t="shared" si="32"/>
        <v>228.87799999999999</v>
      </c>
      <c r="R150" s="3">
        <f t="shared" si="33"/>
        <v>7.9600000000000009</v>
      </c>
      <c r="S150" s="3">
        <f t="shared" si="34"/>
        <v>50.667544904111672</v>
      </c>
      <c r="T150" s="3">
        <f>M150-E150</f>
        <v>116.83799999999999</v>
      </c>
      <c r="U150" s="3">
        <f t="shared" si="35"/>
        <v>112.91113657436728</v>
      </c>
      <c r="V150" s="3">
        <f t="shared" si="36"/>
        <v>3.9268634256327175</v>
      </c>
    </row>
    <row r="151" spans="1:22" s="26" customFormat="1" ht="18.75" hidden="1" x14ac:dyDescent="0.25">
      <c r="A151" s="17"/>
      <c r="B151" s="27"/>
      <c r="C151" s="24"/>
      <c r="D151" s="7">
        <v>5</v>
      </c>
      <c r="E151" s="7"/>
      <c r="F151" s="7"/>
      <c r="G151" s="7"/>
      <c r="H151" s="19"/>
      <c r="I151" s="19"/>
      <c r="J151" s="7">
        <v>8.4019999999999992</v>
      </c>
      <c r="K151" s="7"/>
      <c r="L151" s="20"/>
      <c r="M151" s="7"/>
      <c r="N151" s="7"/>
      <c r="O151" s="7"/>
      <c r="P151" s="3">
        <f t="shared" si="31"/>
        <v>0</v>
      </c>
      <c r="Q151" s="3">
        <f t="shared" si="32"/>
        <v>0</v>
      </c>
      <c r="R151" s="3">
        <f t="shared" si="33"/>
        <v>0</v>
      </c>
      <c r="S151" s="3" t="e">
        <f t="shared" si="34"/>
        <v>#DIV/0!</v>
      </c>
      <c r="T151" s="3"/>
      <c r="U151" s="3" t="e">
        <f t="shared" si="35"/>
        <v>#DIV/0!</v>
      </c>
      <c r="V151" s="3" t="e">
        <f t="shared" si="36"/>
        <v>#DIV/0!</v>
      </c>
    </row>
    <row r="152" spans="1:22" s="26" customFormat="1" ht="18.75" hidden="1" x14ac:dyDescent="0.25">
      <c r="A152" s="17"/>
      <c r="B152" s="27"/>
      <c r="C152" s="24"/>
      <c r="D152" s="7">
        <v>13</v>
      </c>
      <c r="E152" s="7"/>
      <c r="F152" s="7"/>
      <c r="G152" s="7"/>
      <c r="H152" s="19"/>
      <c r="I152" s="19"/>
      <c r="J152" s="7">
        <v>12.022</v>
      </c>
      <c r="K152" s="7"/>
      <c r="L152" s="20"/>
      <c r="M152" s="7"/>
      <c r="N152" s="7"/>
      <c r="O152" s="7"/>
      <c r="P152" s="3">
        <f t="shared" si="31"/>
        <v>0</v>
      </c>
      <c r="Q152" s="3">
        <f t="shared" si="32"/>
        <v>0</v>
      </c>
      <c r="R152" s="3">
        <f t="shared" si="33"/>
        <v>0</v>
      </c>
      <c r="S152" s="3" t="e">
        <f t="shared" si="34"/>
        <v>#DIV/0!</v>
      </c>
      <c r="T152" s="3"/>
      <c r="U152" s="3" t="e">
        <f t="shared" si="35"/>
        <v>#DIV/0!</v>
      </c>
      <c r="V152" s="3" t="e">
        <f t="shared" si="36"/>
        <v>#DIV/0!</v>
      </c>
    </row>
    <row r="153" spans="1:22" s="26" customFormat="1" ht="18.75" hidden="1" x14ac:dyDescent="0.25">
      <c r="A153" s="17"/>
      <c r="B153" s="27"/>
      <c r="C153" s="24"/>
      <c r="D153" s="7">
        <v>2</v>
      </c>
      <c r="E153" s="7"/>
      <c r="F153" s="7"/>
      <c r="G153" s="7"/>
      <c r="H153" s="19"/>
      <c r="I153" s="19"/>
      <c r="J153" s="7">
        <v>15.291</v>
      </c>
      <c r="K153" s="7"/>
      <c r="L153" s="20"/>
      <c r="M153" s="7"/>
      <c r="N153" s="7"/>
      <c r="O153" s="7"/>
      <c r="P153" s="3">
        <f t="shared" si="31"/>
        <v>0</v>
      </c>
      <c r="Q153" s="3">
        <f t="shared" si="32"/>
        <v>0</v>
      </c>
      <c r="R153" s="3">
        <f t="shared" si="33"/>
        <v>0</v>
      </c>
      <c r="S153" s="3" t="e">
        <f t="shared" si="34"/>
        <v>#DIV/0!</v>
      </c>
      <c r="T153" s="3"/>
      <c r="U153" s="3" t="e">
        <f t="shared" si="35"/>
        <v>#DIV/0!</v>
      </c>
      <c r="V153" s="3" t="e">
        <f t="shared" si="36"/>
        <v>#DIV/0!</v>
      </c>
    </row>
    <row r="154" spans="1:22" ht="37.5" x14ac:dyDescent="0.25">
      <c r="A154" s="17">
        <v>46</v>
      </c>
      <c r="B154" s="5" t="s">
        <v>37</v>
      </c>
      <c r="C154" s="14" t="s">
        <v>38</v>
      </c>
      <c r="D154" s="7">
        <v>25.7</v>
      </c>
      <c r="E154" s="7">
        <v>110</v>
      </c>
      <c r="F154" s="7">
        <v>110</v>
      </c>
      <c r="G154" s="7">
        <v>0</v>
      </c>
      <c r="H154" s="19">
        <f t="shared" si="37"/>
        <v>4.2801556420233462</v>
      </c>
      <c r="I154" s="19">
        <v>0</v>
      </c>
      <c r="J154" s="7"/>
      <c r="K154" s="7">
        <v>0.39800000000000002</v>
      </c>
      <c r="L154" s="20">
        <f>E154/(T154+E154)</f>
        <v>0.36047372801929517</v>
      </c>
      <c r="M154" s="7">
        <f>N154+O154</f>
        <v>305.154</v>
      </c>
      <c r="N154" s="7">
        <f>D155*J155+D156*J156+D157*J157</f>
        <v>294.92539999999997</v>
      </c>
      <c r="O154" s="7">
        <f>D154*K154</f>
        <v>10.2286</v>
      </c>
      <c r="P154" s="3">
        <f t="shared" si="31"/>
        <v>305.154</v>
      </c>
      <c r="Q154" s="3">
        <f t="shared" si="32"/>
        <v>294.92539999999997</v>
      </c>
      <c r="R154" s="3">
        <f t="shared" si="33"/>
        <v>10.2286</v>
      </c>
      <c r="S154" s="3">
        <f t="shared" si="34"/>
        <v>36.047372801929519</v>
      </c>
      <c r="T154" s="21">
        <f>M154-E154</f>
        <v>195.154</v>
      </c>
      <c r="U154" s="3">
        <f t="shared" si="35"/>
        <v>188.61254157441817</v>
      </c>
      <c r="V154" s="3">
        <f t="shared" si="36"/>
        <v>6.5414584255818227</v>
      </c>
    </row>
    <row r="155" spans="1:22" ht="18.75" hidden="1" x14ac:dyDescent="0.25">
      <c r="A155" s="17"/>
      <c r="B155" s="5"/>
      <c r="C155" s="14"/>
      <c r="D155" s="7">
        <v>11</v>
      </c>
      <c r="E155" s="7"/>
      <c r="F155" s="7"/>
      <c r="G155" s="7"/>
      <c r="H155" s="19"/>
      <c r="I155" s="19"/>
      <c r="J155" s="7">
        <v>8.4019999999999992</v>
      </c>
      <c r="K155" s="7"/>
      <c r="L155" s="20"/>
      <c r="M155" s="7"/>
      <c r="N155" s="7"/>
      <c r="O155" s="7"/>
      <c r="P155" s="3">
        <f t="shared" si="31"/>
        <v>0</v>
      </c>
      <c r="Q155" s="3">
        <f t="shared" si="32"/>
        <v>0</v>
      </c>
      <c r="R155" s="3">
        <f t="shared" si="33"/>
        <v>0</v>
      </c>
      <c r="S155" s="3" t="e">
        <f t="shared" si="34"/>
        <v>#DIV/0!</v>
      </c>
      <c r="T155" s="21"/>
      <c r="U155" s="3" t="e">
        <f t="shared" si="35"/>
        <v>#DIV/0!</v>
      </c>
      <c r="V155" s="3" t="e">
        <f t="shared" si="36"/>
        <v>#DIV/0!</v>
      </c>
    </row>
    <row r="156" spans="1:22" ht="18.75" hidden="1" x14ac:dyDescent="0.25">
      <c r="A156" s="17"/>
      <c r="B156" s="5"/>
      <c r="C156" s="14"/>
      <c r="D156" s="7">
        <v>10.7</v>
      </c>
      <c r="E156" s="7"/>
      <c r="F156" s="7"/>
      <c r="G156" s="7"/>
      <c r="H156" s="19"/>
      <c r="I156" s="19"/>
      <c r="J156" s="7">
        <v>12.022</v>
      </c>
      <c r="K156" s="7"/>
      <c r="L156" s="20"/>
      <c r="M156" s="7"/>
      <c r="N156" s="7"/>
      <c r="O156" s="7"/>
      <c r="P156" s="3">
        <f t="shared" si="31"/>
        <v>0</v>
      </c>
      <c r="Q156" s="3">
        <f t="shared" si="32"/>
        <v>0</v>
      </c>
      <c r="R156" s="3">
        <f t="shared" si="33"/>
        <v>0</v>
      </c>
      <c r="S156" s="3" t="e">
        <f t="shared" si="34"/>
        <v>#DIV/0!</v>
      </c>
      <c r="T156" s="21"/>
      <c r="U156" s="3" t="e">
        <f t="shared" si="35"/>
        <v>#DIV/0!</v>
      </c>
      <c r="V156" s="3" t="e">
        <f t="shared" si="36"/>
        <v>#DIV/0!</v>
      </c>
    </row>
    <row r="157" spans="1:22" ht="18.75" hidden="1" x14ac:dyDescent="0.25">
      <c r="A157" s="17"/>
      <c r="B157" s="5"/>
      <c r="C157" s="14"/>
      <c r="D157" s="7">
        <v>4</v>
      </c>
      <c r="E157" s="7"/>
      <c r="F157" s="7"/>
      <c r="G157" s="7"/>
      <c r="H157" s="19"/>
      <c r="I157" s="19"/>
      <c r="J157" s="7">
        <v>18.466999999999999</v>
      </c>
      <c r="K157" s="7"/>
      <c r="L157" s="20"/>
      <c r="M157" s="7"/>
      <c r="N157" s="7"/>
      <c r="O157" s="7"/>
      <c r="P157" s="3">
        <f t="shared" si="31"/>
        <v>0</v>
      </c>
      <c r="Q157" s="3">
        <f t="shared" si="32"/>
        <v>0</v>
      </c>
      <c r="R157" s="3">
        <f t="shared" si="33"/>
        <v>0</v>
      </c>
      <c r="S157" s="3" t="e">
        <f t="shared" si="34"/>
        <v>#DIV/0!</v>
      </c>
      <c r="T157" s="21"/>
      <c r="U157" s="3" t="e">
        <f t="shared" si="35"/>
        <v>#DIV/0!</v>
      </c>
      <c r="V157" s="3" t="e">
        <f t="shared" si="36"/>
        <v>#DIV/0!</v>
      </c>
    </row>
    <row r="158" spans="1:22" ht="37.5" x14ac:dyDescent="0.25">
      <c r="A158" s="17">
        <v>47</v>
      </c>
      <c r="B158" s="5" t="s">
        <v>37</v>
      </c>
      <c r="C158" s="14" t="s">
        <v>39</v>
      </c>
      <c r="D158" s="7">
        <v>37.090000000000003</v>
      </c>
      <c r="E158" s="7">
        <v>110.3</v>
      </c>
      <c r="F158" s="7">
        <v>100</v>
      </c>
      <c r="G158" s="7">
        <v>10.3</v>
      </c>
      <c r="H158" s="19">
        <f t="shared" si="37"/>
        <v>2.696144513345915</v>
      </c>
      <c r="I158" s="19">
        <f>G158/D158</f>
        <v>0.2777028848746293</v>
      </c>
      <c r="J158" s="7">
        <v>12.022</v>
      </c>
      <c r="K158" s="7">
        <v>0.39800000000000002</v>
      </c>
      <c r="L158" s="20">
        <f>E158/(T158+E158)</f>
        <v>0.30000054397197456</v>
      </c>
      <c r="M158" s="7">
        <f>N158+O158</f>
        <v>460.65780000000007</v>
      </c>
      <c r="N158" s="7">
        <f>D158*J158</f>
        <v>445.89598000000007</v>
      </c>
      <c r="O158" s="7">
        <f>D158*K158</f>
        <v>14.761820000000002</v>
      </c>
      <c r="P158" s="3">
        <f t="shared" si="31"/>
        <v>367.666</v>
      </c>
      <c r="Q158" s="3">
        <f t="shared" si="32"/>
        <v>352.90418</v>
      </c>
      <c r="R158" s="3">
        <f t="shared" si="33"/>
        <v>14.761820000000002</v>
      </c>
      <c r="S158" s="3">
        <f t="shared" si="34"/>
        <v>30.000054397197463</v>
      </c>
      <c r="T158" s="21">
        <v>257.36599999999999</v>
      </c>
      <c r="U158" s="3">
        <f t="shared" si="35"/>
        <v>247.03273403001634</v>
      </c>
      <c r="V158" s="3">
        <f t="shared" si="36"/>
        <v>10.333265969983643</v>
      </c>
    </row>
    <row r="159" spans="1:22" ht="37.5" x14ac:dyDescent="0.25">
      <c r="A159" s="17">
        <v>48</v>
      </c>
      <c r="B159" s="5" t="s">
        <v>37</v>
      </c>
      <c r="C159" s="14" t="s">
        <v>40</v>
      </c>
      <c r="D159" s="7">
        <v>22.6</v>
      </c>
      <c r="E159" s="8">
        <f>F159+G159</f>
        <v>114.4</v>
      </c>
      <c r="F159" s="7">
        <v>80</v>
      </c>
      <c r="G159" s="7">
        <v>34.4</v>
      </c>
      <c r="H159" s="19">
        <f t="shared" si="37"/>
        <v>3.5398230088495573</v>
      </c>
      <c r="I159" s="19">
        <f>G159/D159</f>
        <v>1.5221238938053097</v>
      </c>
      <c r="J159" s="7"/>
      <c r="K159" s="7">
        <v>0.39800000000000002</v>
      </c>
      <c r="L159" s="20">
        <f>E159/(T159+E159)</f>
        <v>0.3</v>
      </c>
      <c r="M159" s="7">
        <f>N159+O159</f>
        <v>413.33</v>
      </c>
      <c r="N159" s="7">
        <f>D160*J160+D161*J161+D162*J162</f>
        <v>404.33519999999999</v>
      </c>
      <c r="O159" s="7">
        <f>D159*K159</f>
        <v>8.9948000000000015</v>
      </c>
      <c r="P159" s="3">
        <f t="shared" si="31"/>
        <v>381.33333333333337</v>
      </c>
      <c r="Q159" s="3">
        <f t="shared" si="32"/>
        <v>372.33853333333337</v>
      </c>
      <c r="R159" s="3">
        <f t="shared" si="33"/>
        <v>8.9948000000000015</v>
      </c>
      <c r="S159" s="3">
        <f t="shared" si="34"/>
        <v>30.000000000000004</v>
      </c>
      <c r="T159" s="21">
        <f>E159*70/30</f>
        <v>266.93333333333334</v>
      </c>
      <c r="U159" s="3">
        <f t="shared" si="35"/>
        <v>260.63697333333334</v>
      </c>
      <c r="V159" s="3">
        <f t="shared" si="36"/>
        <v>6.2963599999999929</v>
      </c>
    </row>
    <row r="160" spans="1:22" ht="18.75" hidden="1" x14ac:dyDescent="0.25">
      <c r="A160" s="17"/>
      <c r="B160" s="5"/>
      <c r="C160" s="14"/>
      <c r="D160" s="7">
        <v>5.6</v>
      </c>
      <c r="E160" s="7"/>
      <c r="F160" s="7"/>
      <c r="G160" s="7"/>
      <c r="H160" s="19"/>
      <c r="I160" s="19"/>
      <c r="J160" s="7">
        <v>8.4019999999999992</v>
      </c>
      <c r="K160" s="7"/>
      <c r="L160" s="20"/>
      <c r="M160" s="7"/>
      <c r="N160" s="7"/>
      <c r="O160" s="7"/>
      <c r="P160" s="3">
        <f t="shared" si="31"/>
        <v>0</v>
      </c>
      <c r="Q160" s="3">
        <f t="shared" si="32"/>
        <v>0</v>
      </c>
      <c r="R160" s="3">
        <f t="shared" si="33"/>
        <v>0</v>
      </c>
      <c r="S160" s="3" t="e">
        <f t="shared" si="34"/>
        <v>#DIV/0!</v>
      </c>
      <c r="T160" s="21"/>
      <c r="U160" s="3" t="e">
        <f t="shared" si="35"/>
        <v>#DIV/0!</v>
      </c>
      <c r="V160" s="3" t="e">
        <f t="shared" si="36"/>
        <v>#DIV/0!</v>
      </c>
    </row>
    <row r="161" spans="1:22" ht="18.75" hidden="1" x14ac:dyDescent="0.25">
      <c r="A161" s="17"/>
      <c r="B161" s="5"/>
      <c r="C161" s="14"/>
      <c r="D161" s="7">
        <f>D159-D160</f>
        <v>17</v>
      </c>
      <c r="E161" s="7"/>
      <c r="F161" s="7"/>
      <c r="G161" s="7"/>
      <c r="H161" s="19"/>
      <c r="I161" s="19"/>
      <c r="J161" s="7">
        <v>12.022</v>
      </c>
      <c r="K161" s="7"/>
      <c r="L161" s="20"/>
      <c r="M161" s="7"/>
      <c r="N161" s="7"/>
      <c r="O161" s="7"/>
      <c r="P161" s="3">
        <f t="shared" si="31"/>
        <v>0</v>
      </c>
      <c r="Q161" s="3">
        <f t="shared" si="32"/>
        <v>0</v>
      </c>
      <c r="R161" s="3">
        <f t="shared" si="33"/>
        <v>0</v>
      </c>
      <c r="S161" s="3" t="e">
        <f t="shared" si="34"/>
        <v>#DIV/0!</v>
      </c>
      <c r="T161" s="21"/>
      <c r="U161" s="3" t="e">
        <f t="shared" si="35"/>
        <v>#DIV/0!</v>
      </c>
      <c r="V161" s="3" t="e">
        <f t="shared" si="36"/>
        <v>#DIV/0!</v>
      </c>
    </row>
    <row r="162" spans="1:22" ht="18.75" hidden="1" x14ac:dyDescent="0.25">
      <c r="A162" s="17"/>
      <c r="B162" s="5"/>
      <c r="C162" s="14"/>
      <c r="D162" s="7">
        <v>10</v>
      </c>
      <c r="E162" s="7"/>
      <c r="F162" s="7"/>
      <c r="G162" s="7"/>
      <c r="H162" s="19"/>
      <c r="I162" s="19"/>
      <c r="J162" s="7">
        <v>15.291</v>
      </c>
      <c r="K162" s="7"/>
      <c r="L162" s="20"/>
      <c r="M162" s="7"/>
      <c r="N162" s="7"/>
      <c r="O162" s="7"/>
      <c r="P162" s="3">
        <f t="shared" si="31"/>
        <v>0</v>
      </c>
      <c r="Q162" s="3">
        <f t="shared" si="32"/>
        <v>0</v>
      </c>
      <c r="R162" s="3">
        <f t="shared" si="33"/>
        <v>0</v>
      </c>
      <c r="S162" s="3" t="e">
        <f t="shared" si="34"/>
        <v>#DIV/0!</v>
      </c>
      <c r="T162" s="21"/>
      <c r="U162" s="3" t="e">
        <f t="shared" si="35"/>
        <v>#DIV/0!</v>
      </c>
      <c r="V162" s="3" t="e">
        <f t="shared" si="36"/>
        <v>#DIV/0!</v>
      </c>
    </row>
    <row r="163" spans="1:22" s="43" customFormat="1" ht="18.75" x14ac:dyDescent="0.25">
      <c r="A163" s="17">
        <v>49</v>
      </c>
      <c r="B163" s="18" t="s">
        <v>45</v>
      </c>
      <c r="C163" s="2" t="s">
        <v>46</v>
      </c>
      <c r="D163" s="9">
        <f>D164+D165</f>
        <v>15</v>
      </c>
      <c r="E163" s="9">
        <v>80</v>
      </c>
      <c r="F163" s="9">
        <v>60</v>
      </c>
      <c r="G163" s="9">
        <v>20</v>
      </c>
      <c r="H163" s="19">
        <f t="shared" si="37"/>
        <v>4</v>
      </c>
      <c r="I163" s="29">
        <f t="shared" ref="I163:I220" si="41">G163/D163</f>
        <v>1.3333333333333333</v>
      </c>
      <c r="K163" s="9">
        <v>0.39800000000000002</v>
      </c>
      <c r="L163" s="30">
        <f>E163/(T163+E163)</f>
        <v>0.39477904710207506</v>
      </c>
      <c r="M163" s="9">
        <f t="shared" ref="M163:M207" si="42">N163+O163</f>
        <v>202.64500000000001</v>
      </c>
      <c r="N163" s="9">
        <f>D164*J164+D165*J165</f>
        <v>196.67500000000001</v>
      </c>
      <c r="O163" s="9">
        <f>D163*K163</f>
        <v>5.9700000000000006</v>
      </c>
      <c r="P163" s="3">
        <f t="shared" si="31"/>
        <v>202.64500000000001</v>
      </c>
      <c r="Q163" s="3">
        <f t="shared" si="32"/>
        <v>196.67500000000001</v>
      </c>
      <c r="R163" s="3">
        <f t="shared" si="33"/>
        <v>5.9700000000000006</v>
      </c>
      <c r="S163" s="3">
        <f t="shared" si="34"/>
        <v>39.477904710207504</v>
      </c>
      <c r="T163" s="21">
        <f>M163-E163</f>
        <v>122.64500000000001</v>
      </c>
      <c r="U163" s="3">
        <f t="shared" si="35"/>
        <v>119.03183091119938</v>
      </c>
      <c r="V163" s="3">
        <f t="shared" si="36"/>
        <v>3.6131690888006318</v>
      </c>
    </row>
    <row r="164" spans="1:22" s="31" customFormat="1" ht="18.75" hidden="1" x14ac:dyDescent="0.25">
      <c r="A164" s="17"/>
      <c r="B164" s="18"/>
      <c r="C164" s="44"/>
      <c r="D164" s="9">
        <v>10</v>
      </c>
      <c r="E164" s="9"/>
      <c r="F164" s="9"/>
      <c r="G164" s="9"/>
      <c r="H164" s="19"/>
      <c r="I164" s="29"/>
      <c r="J164" s="9">
        <v>12.022</v>
      </c>
      <c r="K164" s="9"/>
      <c r="L164" s="30"/>
      <c r="M164" s="9"/>
      <c r="N164" s="9"/>
      <c r="O164" s="9"/>
      <c r="P164" s="3">
        <f t="shared" si="31"/>
        <v>0</v>
      </c>
      <c r="Q164" s="3">
        <f t="shared" si="32"/>
        <v>0</v>
      </c>
      <c r="R164" s="3">
        <f t="shared" si="33"/>
        <v>0</v>
      </c>
      <c r="S164" s="3" t="e">
        <f t="shared" si="34"/>
        <v>#DIV/0!</v>
      </c>
      <c r="T164" s="21"/>
      <c r="U164" s="3" t="e">
        <f t="shared" si="35"/>
        <v>#DIV/0!</v>
      </c>
      <c r="V164" s="3" t="e">
        <f t="shared" si="36"/>
        <v>#DIV/0!</v>
      </c>
    </row>
    <row r="165" spans="1:22" s="31" customFormat="1" ht="18.75" hidden="1" x14ac:dyDescent="0.25">
      <c r="A165" s="17"/>
      <c r="B165" s="18"/>
      <c r="C165" s="44"/>
      <c r="D165" s="9">
        <v>5</v>
      </c>
      <c r="E165" s="9"/>
      <c r="F165" s="9"/>
      <c r="G165" s="9"/>
      <c r="H165" s="19"/>
      <c r="I165" s="29"/>
      <c r="J165" s="9">
        <v>15.291</v>
      </c>
      <c r="K165" s="9"/>
      <c r="L165" s="30"/>
      <c r="M165" s="9"/>
      <c r="N165" s="9"/>
      <c r="O165" s="9"/>
      <c r="P165" s="3">
        <f t="shared" si="31"/>
        <v>0</v>
      </c>
      <c r="Q165" s="3">
        <f t="shared" si="32"/>
        <v>0</v>
      </c>
      <c r="R165" s="3">
        <f t="shared" si="33"/>
        <v>0</v>
      </c>
      <c r="S165" s="3" t="e">
        <f t="shared" si="34"/>
        <v>#DIV/0!</v>
      </c>
      <c r="T165" s="21"/>
      <c r="U165" s="3" t="e">
        <f t="shared" si="35"/>
        <v>#DIV/0!</v>
      </c>
      <c r="V165" s="3" t="e">
        <f t="shared" si="36"/>
        <v>#DIV/0!</v>
      </c>
    </row>
    <row r="166" spans="1:22" s="13" customFormat="1" ht="18.75" x14ac:dyDescent="0.25">
      <c r="A166" s="17">
        <v>50</v>
      </c>
      <c r="B166" s="5" t="s">
        <v>45</v>
      </c>
      <c r="C166" s="23" t="s">
        <v>101</v>
      </c>
      <c r="D166" s="7">
        <v>3.3</v>
      </c>
      <c r="E166" s="7">
        <v>8.8000000000000007</v>
      </c>
      <c r="F166" s="7">
        <v>27.725999999999999</v>
      </c>
      <c r="G166" s="9">
        <v>16</v>
      </c>
      <c r="H166" s="19">
        <f>F166/D166</f>
        <v>8.4018181818181823</v>
      </c>
      <c r="I166" s="45">
        <v>4.8484848484848486</v>
      </c>
      <c r="J166" s="7">
        <v>8.4019999999999992</v>
      </c>
      <c r="K166" s="7">
        <v>0.39800000000000002</v>
      </c>
      <c r="L166" s="20">
        <f>E166/(T166+E166)</f>
        <v>0.30303030303030304</v>
      </c>
      <c r="M166" s="7">
        <f>N166+O166</f>
        <v>29.04</v>
      </c>
      <c r="N166" s="7">
        <v>27.726599999999998</v>
      </c>
      <c r="O166" s="7">
        <v>1.3133999999999999</v>
      </c>
      <c r="P166" s="3">
        <f t="shared" si="31"/>
        <v>29.04</v>
      </c>
      <c r="Q166" s="3">
        <f t="shared" si="32"/>
        <v>27.726599999999998</v>
      </c>
      <c r="R166" s="3">
        <f t="shared" si="33"/>
        <v>1.3133999999999999</v>
      </c>
      <c r="S166" s="3">
        <f t="shared" si="34"/>
        <v>30.303030303030308</v>
      </c>
      <c r="T166" s="21">
        <f>M166-E166</f>
        <v>20.239999999999998</v>
      </c>
      <c r="U166" s="3">
        <f t="shared" si="35"/>
        <v>19.324599999999997</v>
      </c>
      <c r="V166" s="3">
        <f t="shared" si="36"/>
        <v>0.91540000000000177</v>
      </c>
    </row>
    <row r="167" spans="1:22" s="13" customFormat="1" ht="37.5" x14ac:dyDescent="0.25">
      <c r="A167" s="17">
        <v>51</v>
      </c>
      <c r="B167" s="5" t="s">
        <v>45</v>
      </c>
      <c r="C167" s="23" t="s">
        <v>47</v>
      </c>
      <c r="D167" s="7">
        <v>24.2</v>
      </c>
      <c r="E167" s="7">
        <f>F167+G167</f>
        <v>124.2</v>
      </c>
      <c r="F167" s="7">
        <v>120.22</v>
      </c>
      <c r="G167" s="7">
        <v>3.98</v>
      </c>
      <c r="H167" s="19">
        <f t="shared" si="37"/>
        <v>4.9677685950413224</v>
      </c>
      <c r="I167" s="19">
        <f t="shared" si="41"/>
        <v>0.16446280991735537</v>
      </c>
      <c r="J167" s="7">
        <v>12.022</v>
      </c>
      <c r="K167" s="7">
        <v>0.39800000000000002</v>
      </c>
      <c r="L167" s="20">
        <f>E167/(T167+E167)</f>
        <v>0.41322314049586784</v>
      </c>
      <c r="M167" s="7">
        <f t="shared" si="42"/>
        <v>300.56399999999996</v>
      </c>
      <c r="N167" s="7">
        <f>D167*J167</f>
        <v>290.93239999999997</v>
      </c>
      <c r="O167" s="7">
        <f>D167*K167</f>
        <v>9.6316000000000006</v>
      </c>
      <c r="P167" s="3">
        <f t="shared" si="31"/>
        <v>300.56399999999996</v>
      </c>
      <c r="Q167" s="3">
        <f t="shared" si="32"/>
        <v>290.93239999999997</v>
      </c>
      <c r="R167" s="3">
        <f t="shared" si="33"/>
        <v>9.6316000000000006</v>
      </c>
      <c r="S167" s="3">
        <f t="shared" si="34"/>
        <v>41.322314049586772</v>
      </c>
      <c r="T167" s="21">
        <f>M167-E167</f>
        <v>176.36399999999998</v>
      </c>
      <c r="U167" s="3">
        <f t="shared" si="35"/>
        <v>170.7124</v>
      </c>
      <c r="V167" s="3">
        <f t="shared" si="36"/>
        <v>5.6515999999999735</v>
      </c>
    </row>
    <row r="168" spans="1:22" ht="37.5" x14ac:dyDescent="0.25">
      <c r="A168" s="17">
        <v>52</v>
      </c>
      <c r="B168" s="5" t="s">
        <v>48</v>
      </c>
      <c r="C168" s="14" t="s">
        <v>49</v>
      </c>
      <c r="D168" s="7">
        <v>33.700000000000003</v>
      </c>
      <c r="E168" s="7">
        <v>125</v>
      </c>
      <c r="F168" s="7">
        <v>122</v>
      </c>
      <c r="G168" s="7">
        <v>3</v>
      </c>
      <c r="H168" s="19">
        <f t="shared" si="37"/>
        <v>3.6201780415430265</v>
      </c>
      <c r="I168" s="19">
        <f t="shared" si="41"/>
        <v>8.9020771513353109E-2</v>
      </c>
      <c r="J168" s="7"/>
      <c r="K168" s="7">
        <v>0.39800000000000002</v>
      </c>
      <c r="L168" s="20">
        <f>E168/(T168+E168)</f>
        <v>0.30000048000076801</v>
      </c>
      <c r="M168" s="7">
        <f t="shared" si="42"/>
        <v>435.4846</v>
      </c>
      <c r="N168" s="7">
        <f>D169*J169+D170*J170+D171*J171</f>
        <v>422.072</v>
      </c>
      <c r="O168" s="7">
        <f>D168*K168</f>
        <v>13.412600000000001</v>
      </c>
      <c r="P168" s="3">
        <f t="shared" si="31"/>
        <v>416.666</v>
      </c>
      <c r="Q168" s="3">
        <f t="shared" si="32"/>
        <v>403.2534</v>
      </c>
      <c r="R168" s="3">
        <f t="shared" si="33"/>
        <v>13.412600000000001</v>
      </c>
      <c r="S168" s="3">
        <f t="shared" si="34"/>
        <v>30.000048000076795</v>
      </c>
      <c r="T168" s="21">
        <v>291.666</v>
      </c>
      <c r="U168" s="3">
        <f t="shared" si="35"/>
        <v>282.27718643805832</v>
      </c>
      <c r="V168" s="3">
        <f t="shared" si="36"/>
        <v>9.3888135619416744</v>
      </c>
    </row>
    <row r="169" spans="1:22" ht="18.75" hidden="1" x14ac:dyDescent="0.25">
      <c r="A169" s="17"/>
      <c r="B169" s="5"/>
      <c r="C169" s="14"/>
      <c r="D169" s="7">
        <v>16.3</v>
      </c>
      <c r="E169" s="7"/>
      <c r="F169" s="7"/>
      <c r="G169" s="7"/>
      <c r="H169" s="19"/>
      <c r="I169" s="19"/>
      <c r="J169" s="7">
        <v>8.4019999999999992</v>
      </c>
      <c r="K169" s="7"/>
      <c r="L169" s="20"/>
      <c r="M169" s="7"/>
      <c r="N169" s="7"/>
      <c r="O169" s="7"/>
      <c r="P169" s="3">
        <f t="shared" si="31"/>
        <v>0</v>
      </c>
      <c r="Q169" s="3">
        <f t="shared" si="32"/>
        <v>0</v>
      </c>
      <c r="R169" s="3">
        <f t="shared" si="33"/>
        <v>0</v>
      </c>
      <c r="S169" s="3" t="e">
        <f t="shared" si="34"/>
        <v>#DIV/0!</v>
      </c>
      <c r="T169" s="21"/>
      <c r="U169" s="3" t="e">
        <f t="shared" si="35"/>
        <v>#DIV/0!</v>
      </c>
      <c r="V169" s="3" t="e">
        <f t="shared" si="36"/>
        <v>#DIV/0!</v>
      </c>
    </row>
    <row r="170" spans="1:22" ht="18.75" hidden="1" x14ac:dyDescent="0.25">
      <c r="A170" s="17"/>
      <c r="B170" s="5"/>
      <c r="C170" s="14"/>
      <c r="D170" s="7">
        <v>11.4</v>
      </c>
      <c r="E170" s="7"/>
      <c r="F170" s="7"/>
      <c r="G170" s="7"/>
      <c r="H170" s="19"/>
      <c r="I170" s="19"/>
      <c r="J170" s="7">
        <v>15.291</v>
      </c>
      <c r="K170" s="7"/>
      <c r="L170" s="20"/>
      <c r="M170" s="7"/>
      <c r="N170" s="7"/>
      <c r="O170" s="7"/>
      <c r="P170" s="3">
        <f t="shared" si="31"/>
        <v>0</v>
      </c>
      <c r="Q170" s="3">
        <f t="shared" si="32"/>
        <v>0</v>
      </c>
      <c r="R170" s="3">
        <f t="shared" si="33"/>
        <v>0</v>
      </c>
      <c r="S170" s="3" t="e">
        <f t="shared" si="34"/>
        <v>#DIV/0!</v>
      </c>
      <c r="T170" s="21"/>
      <c r="U170" s="3" t="e">
        <f t="shared" si="35"/>
        <v>#DIV/0!</v>
      </c>
      <c r="V170" s="3" t="e">
        <f t="shared" si="36"/>
        <v>#DIV/0!</v>
      </c>
    </row>
    <row r="171" spans="1:22" ht="18.75" hidden="1" x14ac:dyDescent="0.25">
      <c r="A171" s="17"/>
      <c r="B171" s="5"/>
      <c r="C171" s="14"/>
      <c r="D171" s="7">
        <v>6</v>
      </c>
      <c r="E171" s="7"/>
      <c r="F171" s="7"/>
      <c r="G171" s="7"/>
      <c r="H171" s="19"/>
      <c r="I171" s="19"/>
      <c r="J171" s="7">
        <v>18.466999999999999</v>
      </c>
      <c r="K171" s="7"/>
      <c r="L171" s="20"/>
      <c r="M171" s="7"/>
      <c r="N171" s="7"/>
      <c r="O171" s="7"/>
      <c r="P171" s="3">
        <f t="shared" si="31"/>
        <v>0</v>
      </c>
      <c r="Q171" s="3">
        <f t="shared" si="32"/>
        <v>0</v>
      </c>
      <c r="R171" s="3">
        <f t="shared" si="33"/>
        <v>0</v>
      </c>
      <c r="S171" s="3" t="e">
        <f t="shared" si="34"/>
        <v>#DIV/0!</v>
      </c>
      <c r="T171" s="21"/>
      <c r="U171" s="3" t="e">
        <f t="shared" si="35"/>
        <v>#DIV/0!</v>
      </c>
      <c r="V171" s="3" t="e">
        <f t="shared" si="36"/>
        <v>#DIV/0!</v>
      </c>
    </row>
    <row r="172" spans="1:22" ht="37.5" x14ac:dyDescent="0.25">
      <c r="A172" s="17">
        <v>53</v>
      </c>
      <c r="B172" s="5" t="s">
        <v>48</v>
      </c>
      <c r="C172" s="14" t="s">
        <v>50</v>
      </c>
      <c r="D172" s="7">
        <v>52.3</v>
      </c>
      <c r="E172" s="7">
        <v>156.80000000000001</v>
      </c>
      <c r="F172" s="7">
        <v>149.1</v>
      </c>
      <c r="G172" s="7">
        <v>7.7</v>
      </c>
      <c r="H172" s="19">
        <f t="shared" ref="H172:H207" si="43">F172/D172</f>
        <v>2.8508604206500956</v>
      </c>
      <c r="I172" s="19">
        <f t="shared" si="41"/>
        <v>0.14722753346080308</v>
      </c>
      <c r="J172" s="7"/>
      <c r="K172" s="7">
        <v>0.39800000000000002</v>
      </c>
      <c r="L172" s="20">
        <f>E172/(T172+E172)</f>
        <v>0.30000038265354934</v>
      </c>
      <c r="M172" s="7">
        <f t="shared" si="42"/>
        <v>697.56049999999982</v>
      </c>
      <c r="N172" s="7">
        <f>D173*J173+D174*J174+D175*J175+D176*J176</f>
        <v>676.74509999999987</v>
      </c>
      <c r="O172" s="7">
        <f>D172*K172</f>
        <v>20.8154</v>
      </c>
      <c r="P172" s="3">
        <f t="shared" si="31"/>
        <v>522.66599999999994</v>
      </c>
      <c r="Q172" s="3">
        <f t="shared" si="32"/>
        <v>501.85059999999993</v>
      </c>
      <c r="R172" s="3">
        <f t="shared" si="33"/>
        <v>20.8154</v>
      </c>
      <c r="S172" s="3">
        <f t="shared" si="34"/>
        <v>30.000038265354924</v>
      </c>
      <c r="T172" s="21">
        <v>365.86599999999999</v>
      </c>
      <c r="U172" s="3">
        <f t="shared" si="35"/>
        <v>351.29522796508667</v>
      </c>
      <c r="V172" s="3">
        <f t="shared" si="36"/>
        <v>14.570772034913318</v>
      </c>
    </row>
    <row r="173" spans="1:22" ht="18.75" hidden="1" x14ac:dyDescent="0.25">
      <c r="A173" s="17"/>
      <c r="B173" s="5"/>
      <c r="C173" s="14"/>
      <c r="D173" s="7">
        <v>19.399999999999999</v>
      </c>
      <c r="E173" s="7"/>
      <c r="F173" s="7"/>
      <c r="G173" s="7"/>
      <c r="H173" s="19"/>
      <c r="I173" s="19"/>
      <c r="J173" s="7">
        <v>8.4019999999999992</v>
      </c>
      <c r="K173" s="7"/>
      <c r="L173" s="20"/>
      <c r="M173" s="7"/>
      <c r="N173" s="7"/>
      <c r="O173" s="7"/>
      <c r="P173" s="3">
        <f t="shared" si="31"/>
        <v>0</v>
      </c>
      <c r="Q173" s="3">
        <f t="shared" si="32"/>
        <v>0</v>
      </c>
      <c r="R173" s="3">
        <f t="shared" si="33"/>
        <v>0</v>
      </c>
      <c r="S173" s="3" t="e">
        <f t="shared" si="34"/>
        <v>#DIV/0!</v>
      </c>
      <c r="T173" s="21"/>
      <c r="U173" s="3" t="e">
        <f t="shared" si="35"/>
        <v>#DIV/0!</v>
      </c>
      <c r="V173" s="3" t="e">
        <f t="shared" si="36"/>
        <v>#DIV/0!</v>
      </c>
    </row>
    <row r="174" spans="1:22" ht="18.75" hidden="1" x14ac:dyDescent="0.25">
      <c r="A174" s="17"/>
      <c r="B174" s="5"/>
      <c r="C174" s="14"/>
      <c r="D174" s="7">
        <v>11.6</v>
      </c>
      <c r="E174" s="7"/>
      <c r="F174" s="7"/>
      <c r="G174" s="7"/>
      <c r="H174" s="19"/>
      <c r="I174" s="19"/>
      <c r="J174" s="7">
        <v>12.022</v>
      </c>
      <c r="K174" s="7"/>
      <c r="L174" s="20"/>
      <c r="M174" s="7"/>
      <c r="N174" s="7"/>
      <c r="O174" s="7"/>
      <c r="P174" s="3">
        <f t="shared" si="31"/>
        <v>0</v>
      </c>
      <c r="Q174" s="3">
        <f t="shared" si="32"/>
        <v>0</v>
      </c>
      <c r="R174" s="3">
        <f t="shared" si="33"/>
        <v>0</v>
      </c>
      <c r="S174" s="3" t="e">
        <f t="shared" si="34"/>
        <v>#DIV/0!</v>
      </c>
      <c r="T174" s="21"/>
      <c r="U174" s="3" t="e">
        <f t="shared" si="35"/>
        <v>#DIV/0!</v>
      </c>
      <c r="V174" s="3" t="e">
        <f t="shared" si="36"/>
        <v>#DIV/0!</v>
      </c>
    </row>
    <row r="175" spans="1:22" ht="18.75" hidden="1" x14ac:dyDescent="0.25">
      <c r="A175" s="17"/>
      <c r="B175" s="5"/>
      <c r="C175" s="14"/>
      <c r="D175" s="7">
        <v>6</v>
      </c>
      <c r="E175" s="7"/>
      <c r="F175" s="7"/>
      <c r="G175" s="7"/>
      <c r="H175" s="19"/>
      <c r="I175" s="19"/>
      <c r="J175" s="7">
        <v>15.291</v>
      </c>
      <c r="K175" s="7"/>
      <c r="L175" s="20"/>
      <c r="M175" s="7"/>
      <c r="N175" s="7"/>
      <c r="O175" s="7"/>
      <c r="P175" s="3">
        <f t="shared" si="31"/>
        <v>0</v>
      </c>
      <c r="Q175" s="3">
        <f t="shared" si="32"/>
        <v>0</v>
      </c>
      <c r="R175" s="3">
        <f t="shared" si="33"/>
        <v>0</v>
      </c>
      <c r="S175" s="3" t="e">
        <f t="shared" si="34"/>
        <v>#DIV/0!</v>
      </c>
      <c r="T175" s="21"/>
      <c r="U175" s="3" t="e">
        <f t="shared" si="35"/>
        <v>#DIV/0!</v>
      </c>
      <c r="V175" s="3" t="e">
        <f t="shared" si="36"/>
        <v>#DIV/0!</v>
      </c>
    </row>
    <row r="176" spans="1:22" ht="18.75" hidden="1" x14ac:dyDescent="0.25">
      <c r="A176" s="17"/>
      <c r="B176" s="5"/>
      <c r="C176" s="14"/>
      <c r="D176" s="7">
        <v>15.3</v>
      </c>
      <c r="E176" s="7"/>
      <c r="F176" s="7"/>
      <c r="G176" s="7"/>
      <c r="H176" s="19"/>
      <c r="I176" s="19"/>
      <c r="J176" s="7">
        <v>18.466999999999999</v>
      </c>
      <c r="K176" s="7"/>
      <c r="L176" s="20"/>
      <c r="M176" s="7"/>
      <c r="N176" s="7"/>
      <c r="O176" s="7"/>
      <c r="P176" s="3">
        <f t="shared" si="31"/>
        <v>0</v>
      </c>
      <c r="Q176" s="3">
        <f t="shared" si="32"/>
        <v>0</v>
      </c>
      <c r="R176" s="3">
        <f t="shared" si="33"/>
        <v>0</v>
      </c>
      <c r="S176" s="3" t="e">
        <f t="shared" si="34"/>
        <v>#DIV/0!</v>
      </c>
      <c r="T176" s="21"/>
      <c r="U176" s="3" t="e">
        <f t="shared" si="35"/>
        <v>#DIV/0!</v>
      </c>
      <c r="V176" s="3" t="e">
        <f t="shared" si="36"/>
        <v>#DIV/0!</v>
      </c>
    </row>
    <row r="177" spans="1:22" ht="37.5" x14ac:dyDescent="0.25">
      <c r="A177" s="17">
        <v>54</v>
      </c>
      <c r="B177" s="5" t="s">
        <v>52</v>
      </c>
      <c r="C177" s="14" t="s">
        <v>85</v>
      </c>
      <c r="D177" s="7">
        <v>10.3</v>
      </c>
      <c r="E177" s="7">
        <v>70</v>
      </c>
      <c r="F177" s="7">
        <v>68</v>
      </c>
      <c r="G177" s="7">
        <v>20</v>
      </c>
      <c r="H177" s="19">
        <f t="shared" si="43"/>
        <v>6.6019417475728153</v>
      </c>
      <c r="I177" s="19">
        <f t="shared" si="41"/>
        <v>1.9417475728155338</v>
      </c>
      <c r="J177" s="7"/>
      <c r="K177" s="7">
        <v>0.39800000000000002</v>
      </c>
      <c r="L177" s="20">
        <f>E177/(T177+E177)</f>
        <v>0.5082296907785353</v>
      </c>
      <c r="M177" s="7">
        <f t="shared" si="42"/>
        <v>137.733</v>
      </c>
      <c r="N177" s="7">
        <f>D178*J178+D179*J179</f>
        <v>133.6336</v>
      </c>
      <c r="O177" s="7">
        <f>D177*K177</f>
        <v>4.0994000000000002</v>
      </c>
      <c r="P177" s="3">
        <f t="shared" si="31"/>
        <v>137.733</v>
      </c>
      <c r="Q177" s="3">
        <f t="shared" si="32"/>
        <v>133.6336</v>
      </c>
      <c r="R177" s="3">
        <f t="shared" si="33"/>
        <v>4.0994000000000002</v>
      </c>
      <c r="S177" s="3">
        <f t="shared" si="34"/>
        <v>50.822969077853529</v>
      </c>
      <c r="T177" s="21">
        <f>M177-E177</f>
        <v>67.733000000000004</v>
      </c>
      <c r="U177" s="3">
        <f t="shared" si="35"/>
        <v>65.71703679437752</v>
      </c>
      <c r="V177" s="3">
        <f t="shared" si="36"/>
        <v>2.0159632056224837</v>
      </c>
    </row>
    <row r="178" spans="1:22" ht="18.75" hidden="1" x14ac:dyDescent="0.25">
      <c r="A178" s="17"/>
      <c r="B178" s="5"/>
      <c r="C178" s="14"/>
      <c r="D178" s="7">
        <v>7.3</v>
      </c>
      <c r="E178" s="7"/>
      <c r="F178" s="7"/>
      <c r="G178" s="7"/>
      <c r="H178" s="19"/>
      <c r="I178" s="19"/>
      <c r="J178" s="7">
        <v>12.022</v>
      </c>
      <c r="K178" s="7"/>
      <c r="L178" s="20"/>
      <c r="M178" s="7"/>
      <c r="N178" s="7"/>
      <c r="O178" s="7"/>
      <c r="P178" s="3">
        <f t="shared" si="31"/>
        <v>0</v>
      </c>
      <c r="Q178" s="3">
        <f t="shared" si="32"/>
        <v>0</v>
      </c>
      <c r="R178" s="3">
        <f t="shared" si="33"/>
        <v>0</v>
      </c>
      <c r="S178" s="3" t="e">
        <f t="shared" si="34"/>
        <v>#DIV/0!</v>
      </c>
      <c r="T178" s="21"/>
      <c r="U178" s="3" t="e">
        <f t="shared" si="35"/>
        <v>#DIV/0!</v>
      </c>
      <c r="V178" s="3" t="e">
        <f t="shared" si="36"/>
        <v>#DIV/0!</v>
      </c>
    </row>
    <row r="179" spans="1:22" ht="18.75" hidden="1" x14ac:dyDescent="0.25">
      <c r="A179" s="17"/>
      <c r="B179" s="5"/>
      <c r="C179" s="14"/>
      <c r="D179" s="7">
        <v>3</v>
      </c>
      <c r="E179" s="7"/>
      <c r="F179" s="7"/>
      <c r="G179" s="7"/>
      <c r="H179" s="19"/>
      <c r="I179" s="19"/>
      <c r="J179" s="7">
        <v>15.291</v>
      </c>
      <c r="K179" s="7"/>
      <c r="L179" s="20"/>
      <c r="M179" s="7"/>
      <c r="N179" s="7"/>
      <c r="O179" s="7"/>
      <c r="P179" s="3">
        <f t="shared" si="31"/>
        <v>0</v>
      </c>
      <c r="Q179" s="3">
        <f t="shared" si="32"/>
        <v>0</v>
      </c>
      <c r="R179" s="3">
        <f t="shared" si="33"/>
        <v>0</v>
      </c>
      <c r="S179" s="3" t="e">
        <f t="shared" si="34"/>
        <v>#DIV/0!</v>
      </c>
      <c r="T179" s="21"/>
      <c r="U179" s="3" t="e">
        <f t="shared" si="35"/>
        <v>#DIV/0!</v>
      </c>
      <c r="V179" s="3" t="e">
        <f t="shared" si="36"/>
        <v>#DIV/0!</v>
      </c>
    </row>
    <row r="180" spans="1:22" ht="37.5" x14ac:dyDescent="0.25">
      <c r="A180" s="17">
        <v>55</v>
      </c>
      <c r="B180" s="5" t="s">
        <v>52</v>
      </c>
      <c r="C180" s="14" t="s">
        <v>102</v>
      </c>
      <c r="D180" s="7">
        <v>6.1</v>
      </c>
      <c r="E180" s="7">
        <v>40</v>
      </c>
      <c r="F180" s="7"/>
      <c r="G180" s="7"/>
      <c r="H180" s="19"/>
      <c r="I180" s="19"/>
      <c r="J180" s="7">
        <v>15.291</v>
      </c>
      <c r="K180" s="7">
        <v>0.39800000000000002</v>
      </c>
      <c r="L180" s="20">
        <f>E180/(T180+E180)</f>
        <v>0.41796409688407765</v>
      </c>
      <c r="M180" s="7">
        <f t="shared" si="42"/>
        <v>95.7029</v>
      </c>
      <c r="N180" s="7">
        <f>J180*D180</f>
        <v>93.275099999999995</v>
      </c>
      <c r="O180" s="7">
        <f>K180*D180</f>
        <v>2.4278</v>
      </c>
      <c r="P180" s="3">
        <f t="shared" si="31"/>
        <v>95.701999999999998</v>
      </c>
      <c r="Q180" s="3">
        <f t="shared" si="32"/>
        <v>93.274199999999993</v>
      </c>
      <c r="R180" s="3">
        <f t="shared" si="33"/>
        <v>2.4278</v>
      </c>
      <c r="S180" s="3">
        <f t="shared" si="34"/>
        <v>41.796409688407763</v>
      </c>
      <c r="T180" s="21">
        <v>55.701999999999998</v>
      </c>
      <c r="U180" s="3">
        <f t="shared" si="35"/>
        <v>54.288933234415161</v>
      </c>
      <c r="V180" s="3">
        <f t="shared" si="36"/>
        <v>1.413066765584837</v>
      </c>
    </row>
    <row r="181" spans="1:22" ht="37.5" x14ac:dyDescent="0.25">
      <c r="A181" s="17">
        <v>56</v>
      </c>
      <c r="B181" s="5" t="s">
        <v>52</v>
      </c>
      <c r="C181" s="14" t="s">
        <v>53</v>
      </c>
      <c r="D181" s="7">
        <v>21.4</v>
      </c>
      <c r="E181" s="7">
        <v>100</v>
      </c>
      <c r="F181" s="7"/>
      <c r="G181" s="7"/>
      <c r="H181" s="19"/>
      <c r="I181" s="19"/>
      <c r="J181" s="7"/>
      <c r="K181" s="7">
        <v>0.39800000000000002</v>
      </c>
      <c r="L181" s="20">
        <f>E181/(T181+E181)</f>
        <v>0.3792461345337737</v>
      </c>
      <c r="M181" s="7">
        <f t="shared" si="42"/>
        <v>263.68200000000002</v>
      </c>
      <c r="N181" s="7">
        <f>D182*J182+D183*J183+D184*J184</f>
        <v>255.16480000000001</v>
      </c>
      <c r="O181" s="7">
        <f>K181*D181</f>
        <v>8.517199999999999</v>
      </c>
      <c r="P181" s="3">
        <f t="shared" si="31"/>
        <v>263.68100000000004</v>
      </c>
      <c r="Q181" s="3">
        <f t="shared" si="32"/>
        <v>255.16380000000004</v>
      </c>
      <c r="R181" s="3">
        <f t="shared" si="33"/>
        <v>8.517199999999999</v>
      </c>
      <c r="S181" s="3">
        <f t="shared" si="34"/>
        <v>37.924613453377376</v>
      </c>
      <c r="T181" s="21">
        <v>163.68100000000001</v>
      </c>
      <c r="U181" s="3">
        <f t="shared" si="35"/>
        <v>158.39391517705107</v>
      </c>
      <c r="V181" s="3">
        <f t="shared" si="36"/>
        <v>5.2870848229489411</v>
      </c>
    </row>
    <row r="182" spans="1:22" ht="18.75" hidden="1" x14ac:dyDescent="0.25">
      <c r="A182" s="17"/>
      <c r="B182" s="5"/>
      <c r="C182" s="14"/>
      <c r="D182" s="7">
        <v>6</v>
      </c>
      <c r="E182" s="7"/>
      <c r="F182" s="7"/>
      <c r="G182" s="7"/>
      <c r="H182" s="19"/>
      <c r="I182" s="19"/>
      <c r="J182" s="7">
        <v>8.4019999999999992</v>
      </c>
      <c r="K182" s="7"/>
      <c r="L182" s="20"/>
      <c r="M182" s="7"/>
      <c r="N182" s="7"/>
      <c r="O182" s="7"/>
      <c r="P182" s="3">
        <f t="shared" si="31"/>
        <v>0</v>
      </c>
      <c r="Q182" s="3">
        <f t="shared" si="32"/>
        <v>0</v>
      </c>
      <c r="R182" s="3">
        <f t="shared" si="33"/>
        <v>0</v>
      </c>
      <c r="S182" s="3" t="e">
        <f t="shared" si="34"/>
        <v>#DIV/0!</v>
      </c>
      <c r="T182" s="21"/>
      <c r="U182" s="3" t="e">
        <f t="shared" si="35"/>
        <v>#DIV/0!</v>
      </c>
      <c r="V182" s="3" t="e">
        <f t="shared" si="36"/>
        <v>#DIV/0!</v>
      </c>
    </row>
    <row r="183" spans="1:22" ht="18.75" hidden="1" x14ac:dyDescent="0.25">
      <c r="A183" s="17"/>
      <c r="B183" s="5"/>
      <c r="C183" s="14"/>
      <c r="D183" s="7">
        <v>9.4</v>
      </c>
      <c r="E183" s="7"/>
      <c r="F183" s="7"/>
      <c r="G183" s="7"/>
      <c r="H183" s="19"/>
      <c r="I183" s="19"/>
      <c r="J183" s="7">
        <v>12.022</v>
      </c>
      <c r="K183" s="7"/>
      <c r="L183" s="20"/>
      <c r="M183" s="7"/>
      <c r="N183" s="7"/>
      <c r="O183" s="7"/>
      <c r="P183" s="3">
        <f t="shared" si="31"/>
        <v>0</v>
      </c>
      <c r="Q183" s="3">
        <f t="shared" si="32"/>
        <v>0</v>
      </c>
      <c r="R183" s="3">
        <f t="shared" si="33"/>
        <v>0</v>
      </c>
      <c r="S183" s="3" t="e">
        <f t="shared" si="34"/>
        <v>#DIV/0!</v>
      </c>
      <c r="T183" s="21"/>
      <c r="U183" s="3" t="e">
        <f t="shared" si="35"/>
        <v>#DIV/0!</v>
      </c>
      <c r="V183" s="3" t="e">
        <f t="shared" si="36"/>
        <v>#DIV/0!</v>
      </c>
    </row>
    <row r="184" spans="1:22" ht="18.75" hidden="1" x14ac:dyDescent="0.25">
      <c r="A184" s="17"/>
      <c r="B184" s="5"/>
      <c r="C184" s="14"/>
      <c r="D184" s="7">
        <v>6</v>
      </c>
      <c r="E184" s="7"/>
      <c r="F184" s="7"/>
      <c r="G184" s="7"/>
      <c r="H184" s="19"/>
      <c r="I184" s="19"/>
      <c r="J184" s="7">
        <v>15.291</v>
      </c>
      <c r="K184" s="7"/>
      <c r="L184" s="20"/>
      <c r="M184" s="7"/>
      <c r="N184" s="7"/>
      <c r="O184" s="7"/>
      <c r="P184" s="3">
        <f t="shared" si="31"/>
        <v>0</v>
      </c>
      <c r="Q184" s="3">
        <f t="shared" si="32"/>
        <v>0</v>
      </c>
      <c r="R184" s="3">
        <f t="shared" si="33"/>
        <v>0</v>
      </c>
      <c r="S184" s="3" t="e">
        <f t="shared" si="34"/>
        <v>#DIV/0!</v>
      </c>
      <c r="T184" s="21"/>
      <c r="U184" s="3" t="e">
        <f t="shared" si="35"/>
        <v>#DIV/0!</v>
      </c>
      <c r="V184" s="3" t="e">
        <f t="shared" si="36"/>
        <v>#DIV/0!</v>
      </c>
    </row>
    <row r="185" spans="1:22" ht="18.75" x14ac:dyDescent="0.25">
      <c r="A185" s="17">
        <v>57</v>
      </c>
      <c r="B185" s="5" t="s">
        <v>54</v>
      </c>
      <c r="C185" s="14" t="s">
        <v>55</v>
      </c>
      <c r="D185" s="9">
        <v>21</v>
      </c>
      <c r="E185" s="7">
        <v>104</v>
      </c>
      <c r="F185" s="7">
        <v>100</v>
      </c>
      <c r="G185" s="7">
        <v>4</v>
      </c>
      <c r="H185" s="19">
        <f t="shared" si="43"/>
        <v>4.7619047619047619</v>
      </c>
      <c r="I185" s="19">
        <f t="shared" si="41"/>
        <v>0.19047619047619047</v>
      </c>
      <c r="J185" s="7"/>
      <c r="K185" s="7">
        <v>0.39800000000000002</v>
      </c>
      <c r="L185" s="20">
        <f>E185/(T185+E185)</f>
        <v>0.36076162328855033</v>
      </c>
      <c r="M185" s="7">
        <f t="shared" si="42"/>
        <v>288.27960000000002</v>
      </c>
      <c r="N185" s="7">
        <f>D186*J186+D187*J187</f>
        <v>279.92160000000001</v>
      </c>
      <c r="O185" s="7">
        <f>D185*K185</f>
        <v>8.3580000000000005</v>
      </c>
      <c r="P185" s="3">
        <f t="shared" si="31"/>
        <v>288.279</v>
      </c>
      <c r="Q185" s="3">
        <f t="shared" si="32"/>
        <v>279.92099999999999</v>
      </c>
      <c r="R185" s="3">
        <f t="shared" si="33"/>
        <v>8.3580000000000005</v>
      </c>
      <c r="S185" s="3">
        <f t="shared" si="34"/>
        <v>36.076162328855034</v>
      </c>
      <c r="T185" s="21">
        <v>184.279</v>
      </c>
      <c r="U185" s="3">
        <f t="shared" si="35"/>
        <v>178.9362456474457</v>
      </c>
      <c r="V185" s="3">
        <f t="shared" si="36"/>
        <v>5.3427543525542944</v>
      </c>
    </row>
    <row r="186" spans="1:22" ht="18.75" hidden="1" x14ac:dyDescent="0.25">
      <c r="A186" s="17"/>
      <c r="B186" s="5"/>
      <c r="C186" s="14"/>
      <c r="D186" s="9">
        <v>12.6</v>
      </c>
      <c r="E186" s="7"/>
      <c r="F186" s="7"/>
      <c r="G186" s="7"/>
      <c r="H186" s="19"/>
      <c r="I186" s="19"/>
      <c r="J186" s="7">
        <v>12.022</v>
      </c>
      <c r="K186" s="7"/>
      <c r="L186" s="20"/>
      <c r="M186" s="7"/>
      <c r="N186" s="7"/>
      <c r="O186" s="7"/>
      <c r="P186" s="3">
        <f t="shared" si="31"/>
        <v>0</v>
      </c>
      <c r="Q186" s="3">
        <f t="shared" si="32"/>
        <v>0</v>
      </c>
      <c r="R186" s="3">
        <f t="shared" si="33"/>
        <v>0</v>
      </c>
      <c r="S186" s="3" t="e">
        <f t="shared" si="34"/>
        <v>#DIV/0!</v>
      </c>
      <c r="T186" s="21"/>
      <c r="U186" s="3" t="e">
        <f t="shared" si="35"/>
        <v>#DIV/0!</v>
      </c>
      <c r="V186" s="3" t="e">
        <f t="shared" si="36"/>
        <v>#DIV/0!</v>
      </c>
    </row>
    <row r="187" spans="1:22" ht="18.75" hidden="1" x14ac:dyDescent="0.25">
      <c r="A187" s="17"/>
      <c r="B187" s="5"/>
      <c r="C187" s="14"/>
      <c r="D187" s="9">
        <v>8.4</v>
      </c>
      <c r="E187" s="7"/>
      <c r="F187" s="7"/>
      <c r="G187" s="7"/>
      <c r="H187" s="19"/>
      <c r="I187" s="19"/>
      <c r="J187" s="7">
        <v>15.291</v>
      </c>
      <c r="K187" s="7"/>
      <c r="L187" s="20"/>
      <c r="M187" s="7"/>
      <c r="N187" s="7"/>
      <c r="O187" s="7"/>
      <c r="P187" s="3">
        <f t="shared" si="31"/>
        <v>0</v>
      </c>
      <c r="Q187" s="3">
        <f t="shared" si="32"/>
        <v>0</v>
      </c>
      <c r="R187" s="3">
        <f t="shared" si="33"/>
        <v>0</v>
      </c>
      <c r="S187" s="3" t="e">
        <f t="shared" si="34"/>
        <v>#DIV/0!</v>
      </c>
      <c r="T187" s="21"/>
      <c r="U187" s="3" t="e">
        <f t="shared" si="35"/>
        <v>#DIV/0!</v>
      </c>
      <c r="V187" s="3" t="e">
        <f t="shared" si="36"/>
        <v>#DIV/0!</v>
      </c>
    </row>
    <row r="188" spans="1:22" ht="18.75" x14ac:dyDescent="0.25">
      <c r="A188" s="17">
        <v>58</v>
      </c>
      <c r="B188" s="5" t="s">
        <v>54</v>
      </c>
      <c r="C188" s="14" t="s">
        <v>57</v>
      </c>
      <c r="D188" s="7">
        <v>140.5</v>
      </c>
      <c r="E188" s="7">
        <v>520</v>
      </c>
      <c r="F188" s="7">
        <v>500</v>
      </c>
      <c r="G188" s="7">
        <v>20</v>
      </c>
      <c r="H188" s="19">
        <f t="shared" si="43"/>
        <v>3.5587188612099645</v>
      </c>
      <c r="I188" s="19">
        <f t="shared" si="41"/>
        <v>0.14234875444839859</v>
      </c>
      <c r="J188" s="7"/>
      <c r="K188" s="7">
        <v>0.39800000000000002</v>
      </c>
      <c r="L188" s="20">
        <f>E188/(T188+E188)</f>
        <v>0.40797336875379048</v>
      </c>
      <c r="M188" s="7">
        <f t="shared" si="42"/>
        <v>1274.5940000000001</v>
      </c>
      <c r="N188" s="7">
        <f>D189*J189+D190*J190+D191*J191</f>
        <v>1218.675</v>
      </c>
      <c r="O188" s="7">
        <f>D188*K188</f>
        <v>55.919000000000004</v>
      </c>
      <c r="P188" s="3">
        <f t="shared" si="31"/>
        <v>1274.5929999999998</v>
      </c>
      <c r="Q188" s="3">
        <f t="shared" si="32"/>
        <v>1218.6739999999998</v>
      </c>
      <c r="R188" s="3">
        <f t="shared" si="33"/>
        <v>55.919000000000004</v>
      </c>
      <c r="S188" s="3">
        <f t="shared" si="34"/>
        <v>40.797336875379045</v>
      </c>
      <c r="T188" s="21">
        <v>754.59299999999996</v>
      </c>
      <c r="U188" s="3">
        <f t="shared" si="35"/>
        <v>721.48746280734292</v>
      </c>
      <c r="V188" s="3">
        <f t="shared" si="36"/>
        <v>33.105537192657039</v>
      </c>
    </row>
    <row r="189" spans="1:22" ht="18.75" hidden="1" x14ac:dyDescent="0.25">
      <c r="A189" s="17"/>
      <c r="B189" s="5"/>
      <c r="C189" s="14"/>
      <c r="D189" s="7">
        <v>78</v>
      </c>
      <c r="E189" s="7"/>
      <c r="F189" s="7"/>
      <c r="G189" s="7"/>
      <c r="H189" s="19"/>
      <c r="I189" s="19"/>
      <c r="J189" s="7">
        <v>5.069</v>
      </c>
      <c r="K189" s="7"/>
      <c r="L189" s="20"/>
      <c r="M189" s="7"/>
      <c r="N189" s="7"/>
      <c r="O189" s="7"/>
      <c r="P189" s="3">
        <f t="shared" si="31"/>
        <v>0</v>
      </c>
      <c r="Q189" s="3">
        <f t="shared" si="32"/>
        <v>0</v>
      </c>
      <c r="R189" s="3">
        <f t="shared" si="33"/>
        <v>0</v>
      </c>
      <c r="S189" s="3" t="e">
        <f t="shared" si="34"/>
        <v>#DIV/0!</v>
      </c>
      <c r="T189" s="21"/>
      <c r="U189" s="3" t="e">
        <f t="shared" si="35"/>
        <v>#DIV/0!</v>
      </c>
      <c r="V189" s="3" t="e">
        <f t="shared" si="36"/>
        <v>#DIV/0!</v>
      </c>
    </row>
    <row r="190" spans="1:22" ht="18.75" hidden="1" x14ac:dyDescent="0.25">
      <c r="A190" s="17"/>
      <c r="B190" s="5"/>
      <c r="C190" s="14"/>
      <c r="D190" s="7">
        <v>40.5</v>
      </c>
      <c r="E190" s="7"/>
      <c r="F190" s="7"/>
      <c r="G190" s="7"/>
      <c r="H190" s="19"/>
      <c r="I190" s="19"/>
      <c r="J190" s="7">
        <v>12.022</v>
      </c>
      <c r="K190" s="7"/>
      <c r="L190" s="20"/>
      <c r="M190" s="7"/>
      <c r="N190" s="7"/>
      <c r="O190" s="7"/>
      <c r="P190" s="3">
        <f t="shared" si="31"/>
        <v>0</v>
      </c>
      <c r="Q190" s="3">
        <f t="shared" si="32"/>
        <v>0</v>
      </c>
      <c r="R190" s="3">
        <f t="shared" si="33"/>
        <v>0</v>
      </c>
      <c r="S190" s="3" t="e">
        <f t="shared" si="34"/>
        <v>#DIV/0!</v>
      </c>
      <c r="T190" s="21"/>
      <c r="U190" s="3" t="e">
        <f t="shared" si="35"/>
        <v>#DIV/0!</v>
      </c>
      <c r="V190" s="3" t="e">
        <f t="shared" si="36"/>
        <v>#DIV/0!</v>
      </c>
    </row>
    <row r="191" spans="1:22" ht="18.75" hidden="1" x14ac:dyDescent="0.25">
      <c r="A191" s="17"/>
      <c r="B191" s="5"/>
      <c r="C191" s="14"/>
      <c r="D191" s="7">
        <v>22</v>
      </c>
      <c r="E191" s="7"/>
      <c r="F191" s="7"/>
      <c r="G191" s="7"/>
      <c r="H191" s="19"/>
      <c r="I191" s="19"/>
      <c r="J191" s="7">
        <v>15.291</v>
      </c>
      <c r="K191" s="7"/>
      <c r="L191" s="20"/>
      <c r="M191" s="7"/>
      <c r="N191" s="7"/>
      <c r="O191" s="7"/>
      <c r="P191" s="3">
        <f t="shared" si="31"/>
        <v>0</v>
      </c>
      <c r="Q191" s="3">
        <f t="shared" si="32"/>
        <v>0</v>
      </c>
      <c r="R191" s="3">
        <f t="shared" si="33"/>
        <v>0</v>
      </c>
      <c r="S191" s="3" t="e">
        <f t="shared" si="34"/>
        <v>#DIV/0!</v>
      </c>
      <c r="T191" s="21"/>
      <c r="U191" s="3" t="e">
        <f t="shared" si="35"/>
        <v>#DIV/0!</v>
      </c>
      <c r="V191" s="3" t="e">
        <f t="shared" si="36"/>
        <v>#DIV/0!</v>
      </c>
    </row>
    <row r="192" spans="1:22" ht="18.75" x14ac:dyDescent="0.25">
      <c r="A192" s="9">
        <v>59</v>
      </c>
      <c r="B192" s="5" t="s">
        <v>54</v>
      </c>
      <c r="C192" s="14" t="s">
        <v>58</v>
      </c>
      <c r="D192" s="7">
        <f>D193+D194</f>
        <v>44.1</v>
      </c>
      <c r="E192" s="7">
        <f>F192+G192</f>
        <v>252</v>
      </c>
      <c r="F192" s="7">
        <v>216</v>
      </c>
      <c r="G192" s="7">
        <v>36</v>
      </c>
      <c r="H192" s="19">
        <f t="shared" si="43"/>
        <v>4.8979591836734695</v>
      </c>
      <c r="I192" s="19">
        <f t="shared" si="41"/>
        <v>0.81632653061224492</v>
      </c>
      <c r="J192" s="7"/>
      <c r="K192" s="7">
        <v>0.39800000000000002</v>
      </c>
      <c r="L192" s="20">
        <f>E192/(T192+E192)</f>
        <v>0.43417509316673869</v>
      </c>
      <c r="M192" s="7">
        <f t="shared" si="42"/>
        <v>580.41200000000003</v>
      </c>
      <c r="N192" s="7">
        <f>D193*J193+D194*J194</f>
        <v>562.86020000000008</v>
      </c>
      <c r="O192" s="7">
        <f>D192*K192</f>
        <v>17.5518</v>
      </c>
      <c r="P192" s="3">
        <f t="shared" si="31"/>
        <v>580.41100000000006</v>
      </c>
      <c r="Q192" s="3">
        <f t="shared" si="32"/>
        <v>562.8592000000001</v>
      </c>
      <c r="R192" s="3">
        <f t="shared" si="33"/>
        <v>17.5518</v>
      </c>
      <c r="S192" s="3">
        <f t="shared" si="34"/>
        <v>43.417509316673872</v>
      </c>
      <c r="T192" s="21">
        <v>328.411</v>
      </c>
      <c r="U192" s="3">
        <f t="shared" si="35"/>
        <v>318.47975440024402</v>
      </c>
      <c r="V192" s="3">
        <f t="shared" si="36"/>
        <v>9.9312455997559823</v>
      </c>
    </row>
    <row r="193" spans="1:22" ht="18.75" hidden="1" x14ac:dyDescent="0.25">
      <c r="A193" s="17"/>
      <c r="B193" s="5"/>
      <c r="C193" s="14"/>
      <c r="D193" s="7">
        <v>34.1</v>
      </c>
      <c r="E193" s="7"/>
      <c r="F193" s="7"/>
      <c r="G193" s="7"/>
      <c r="H193" s="19"/>
      <c r="I193" s="19"/>
      <c r="J193" s="7">
        <v>12.022</v>
      </c>
      <c r="K193" s="7"/>
      <c r="L193" s="20"/>
      <c r="M193" s="7"/>
      <c r="N193" s="7"/>
      <c r="O193" s="7"/>
      <c r="P193" s="3">
        <f t="shared" si="31"/>
        <v>0</v>
      </c>
      <c r="Q193" s="3">
        <f t="shared" si="32"/>
        <v>0</v>
      </c>
      <c r="R193" s="3">
        <f t="shared" si="33"/>
        <v>0</v>
      </c>
      <c r="S193" s="3" t="e">
        <f t="shared" si="34"/>
        <v>#DIV/0!</v>
      </c>
      <c r="T193" s="21"/>
      <c r="U193" s="3" t="e">
        <f t="shared" si="35"/>
        <v>#DIV/0!</v>
      </c>
      <c r="V193" s="3" t="e">
        <f t="shared" si="36"/>
        <v>#DIV/0!</v>
      </c>
    </row>
    <row r="194" spans="1:22" ht="18.75" hidden="1" x14ac:dyDescent="0.25">
      <c r="A194" s="17"/>
      <c r="B194" s="5"/>
      <c r="C194" s="14"/>
      <c r="D194" s="7">
        <v>10</v>
      </c>
      <c r="E194" s="7"/>
      <c r="F194" s="7"/>
      <c r="G194" s="7"/>
      <c r="H194" s="19"/>
      <c r="I194" s="19"/>
      <c r="J194" s="7">
        <v>15.291</v>
      </c>
      <c r="K194" s="7"/>
      <c r="L194" s="20"/>
      <c r="M194" s="7"/>
      <c r="N194" s="7"/>
      <c r="O194" s="7"/>
      <c r="P194" s="3">
        <f t="shared" si="31"/>
        <v>0</v>
      </c>
      <c r="Q194" s="3">
        <f t="shared" si="32"/>
        <v>0</v>
      </c>
      <c r="R194" s="3">
        <f t="shared" si="33"/>
        <v>0</v>
      </c>
      <c r="S194" s="3" t="e">
        <f t="shared" si="34"/>
        <v>#DIV/0!</v>
      </c>
      <c r="T194" s="21"/>
      <c r="U194" s="3" t="e">
        <f t="shared" si="35"/>
        <v>#DIV/0!</v>
      </c>
      <c r="V194" s="3" t="e">
        <f t="shared" si="36"/>
        <v>#DIV/0!</v>
      </c>
    </row>
    <row r="195" spans="1:22" ht="18.75" x14ac:dyDescent="0.25">
      <c r="A195" s="17">
        <v>60</v>
      </c>
      <c r="B195" s="5" t="s">
        <v>54</v>
      </c>
      <c r="C195" s="2" t="s">
        <v>60</v>
      </c>
      <c r="D195" s="7">
        <v>56.2</v>
      </c>
      <c r="E195" s="7">
        <v>190</v>
      </c>
      <c r="F195" s="7">
        <v>229.58</v>
      </c>
      <c r="G195" s="7">
        <v>15.42</v>
      </c>
      <c r="H195" s="19">
        <f t="shared" si="43"/>
        <v>4.0850533807829184</v>
      </c>
      <c r="I195" s="19">
        <f t="shared" si="41"/>
        <v>0.27437722419928823</v>
      </c>
      <c r="J195" s="7"/>
      <c r="K195" s="7">
        <v>0.39800000000000002</v>
      </c>
      <c r="L195" s="20">
        <f>E195/(T195+E195)</f>
        <v>0.30108072132602293</v>
      </c>
      <c r="M195" s="7">
        <f>N195+O195</f>
        <v>631.06060000000002</v>
      </c>
      <c r="N195" s="7">
        <f>D196*J196+D197*J197+D198*J198</f>
        <v>608.69299999999998</v>
      </c>
      <c r="O195" s="7">
        <f>D195*K195</f>
        <v>22.367600000000003</v>
      </c>
      <c r="P195" s="3">
        <f t="shared" si="31"/>
        <v>631.05999999999995</v>
      </c>
      <c r="Q195" s="3">
        <f t="shared" si="32"/>
        <v>608.69239999999991</v>
      </c>
      <c r="R195" s="3">
        <f t="shared" si="33"/>
        <v>22.367600000000003</v>
      </c>
      <c r="S195" s="3">
        <f t="shared" si="34"/>
        <v>30.108072132602281</v>
      </c>
      <c r="T195" s="21">
        <v>441.06</v>
      </c>
      <c r="U195" s="3">
        <f t="shared" si="35"/>
        <v>425.42685314233194</v>
      </c>
      <c r="V195" s="3">
        <f t="shared" si="36"/>
        <v>15.633146857668066</v>
      </c>
    </row>
    <row r="196" spans="1:22" ht="18.75" hidden="1" x14ac:dyDescent="0.25">
      <c r="A196" s="17"/>
      <c r="B196" s="5"/>
      <c r="C196" s="14"/>
      <c r="D196" s="9">
        <v>26.62</v>
      </c>
      <c r="E196" s="7"/>
      <c r="F196" s="7"/>
      <c r="G196" s="7"/>
      <c r="H196" s="19"/>
      <c r="I196" s="19"/>
      <c r="J196" s="9">
        <v>8.4019999999999992</v>
      </c>
      <c r="K196" s="7"/>
      <c r="L196" s="20"/>
      <c r="M196" s="7"/>
      <c r="N196" s="7"/>
      <c r="O196" s="7"/>
      <c r="P196" s="3">
        <f t="shared" si="31"/>
        <v>0</v>
      </c>
      <c r="Q196" s="3">
        <f t="shared" si="32"/>
        <v>0</v>
      </c>
      <c r="R196" s="3">
        <f t="shared" si="33"/>
        <v>0</v>
      </c>
      <c r="S196" s="3" t="e">
        <f t="shared" si="34"/>
        <v>#DIV/0!</v>
      </c>
      <c r="T196" s="21"/>
      <c r="U196" s="3" t="e">
        <f t="shared" si="35"/>
        <v>#DIV/0!</v>
      </c>
      <c r="V196" s="3" t="e">
        <f t="shared" si="36"/>
        <v>#DIV/0!</v>
      </c>
    </row>
    <row r="197" spans="1:22" ht="18.75" hidden="1" x14ac:dyDescent="0.25">
      <c r="A197" s="17"/>
      <c r="B197" s="5"/>
      <c r="C197" s="14"/>
      <c r="D197" s="30">
        <v>20.58</v>
      </c>
      <c r="E197" s="7"/>
      <c r="F197" s="7"/>
      <c r="G197" s="7"/>
      <c r="H197" s="19"/>
      <c r="I197" s="19"/>
      <c r="J197" s="9">
        <v>12.022</v>
      </c>
      <c r="K197" s="7"/>
      <c r="L197" s="20"/>
      <c r="M197" s="7"/>
      <c r="N197" s="7"/>
      <c r="O197" s="7"/>
      <c r="P197" s="3">
        <f t="shared" si="31"/>
        <v>0</v>
      </c>
      <c r="Q197" s="3">
        <f t="shared" si="32"/>
        <v>0</v>
      </c>
      <c r="R197" s="3">
        <f t="shared" si="33"/>
        <v>0</v>
      </c>
      <c r="S197" s="3" t="e">
        <f t="shared" si="34"/>
        <v>#DIV/0!</v>
      </c>
      <c r="T197" s="21"/>
      <c r="U197" s="3" t="e">
        <f t="shared" si="35"/>
        <v>#DIV/0!</v>
      </c>
      <c r="V197" s="3" t="e">
        <f t="shared" si="36"/>
        <v>#DIV/0!</v>
      </c>
    </row>
    <row r="198" spans="1:22" ht="18.75" hidden="1" x14ac:dyDescent="0.25">
      <c r="A198" s="17"/>
      <c r="B198" s="5"/>
      <c r="C198" s="14"/>
      <c r="D198" s="30">
        <v>9</v>
      </c>
      <c r="E198" s="7"/>
      <c r="F198" s="7"/>
      <c r="G198" s="7"/>
      <c r="H198" s="19"/>
      <c r="I198" s="19"/>
      <c r="J198" s="9">
        <v>15.291</v>
      </c>
      <c r="K198" s="7"/>
      <c r="L198" s="20"/>
      <c r="M198" s="7"/>
      <c r="N198" s="7"/>
      <c r="O198" s="7"/>
      <c r="P198" s="3">
        <f t="shared" ref="P198:P225" si="44">T198+E198</f>
        <v>0</v>
      </c>
      <c r="Q198" s="3">
        <f t="shared" ref="Q198:Q225" si="45">P198-R198</f>
        <v>0</v>
      </c>
      <c r="R198" s="3">
        <f t="shared" ref="R198:R225" si="46">K198*D198</f>
        <v>0</v>
      </c>
      <c r="S198" s="3" t="e">
        <f t="shared" ref="S198:S225" si="47">(1-T198/P198)*100</f>
        <v>#DIV/0!</v>
      </c>
      <c r="T198" s="21"/>
      <c r="U198" s="3" t="e">
        <f t="shared" ref="U198:U225" si="48">Q198*(1-S198/100)</f>
        <v>#DIV/0!</v>
      </c>
      <c r="V198" s="3" t="e">
        <f t="shared" ref="V198:V225" si="49">T198-U198</f>
        <v>#DIV/0!</v>
      </c>
    </row>
    <row r="199" spans="1:22" ht="18.75" x14ac:dyDescent="0.25">
      <c r="A199" s="17">
        <v>61</v>
      </c>
      <c r="B199" s="5" t="s">
        <v>54</v>
      </c>
      <c r="C199" s="14" t="s">
        <v>63</v>
      </c>
      <c r="D199" s="7">
        <v>24.2</v>
      </c>
      <c r="E199" s="7">
        <v>102.2</v>
      </c>
      <c r="F199" s="7">
        <v>100</v>
      </c>
      <c r="G199" s="7">
        <v>2.2000000000000002</v>
      </c>
      <c r="H199" s="19">
        <f t="shared" si="43"/>
        <v>4.1322314049586781</v>
      </c>
      <c r="I199" s="19">
        <f t="shared" si="41"/>
        <v>9.0909090909090925E-2</v>
      </c>
      <c r="J199" s="7"/>
      <c r="K199" s="7">
        <v>0.39800000000000002</v>
      </c>
      <c r="L199" s="20">
        <f>E199/(T199+E199)</f>
        <v>0.37323789350668324</v>
      </c>
      <c r="M199" s="7">
        <f t="shared" si="42"/>
        <v>273.82</v>
      </c>
      <c r="N199" s="7">
        <f>D200*J200+D201*J201+D202*J202</f>
        <v>264.1884</v>
      </c>
      <c r="O199" s="7">
        <f>D199*K199</f>
        <v>9.6316000000000006</v>
      </c>
      <c r="P199" s="3">
        <f t="shared" si="44"/>
        <v>273.82</v>
      </c>
      <c r="Q199" s="3">
        <f t="shared" si="45"/>
        <v>264.1884</v>
      </c>
      <c r="R199" s="3">
        <f t="shared" si="46"/>
        <v>9.6316000000000006</v>
      </c>
      <c r="S199" s="3">
        <f t="shared" si="47"/>
        <v>37.323789350668321</v>
      </c>
      <c r="T199" s="21">
        <f>M199-E199</f>
        <v>171.62</v>
      </c>
      <c r="U199" s="3">
        <f t="shared" si="48"/>
        <v>165.58327809509899</v>
      </c>
      <c r="V199" s="3">
        <f t="shared" si="49"/>
        <v>6.0367219049010146</v>
      </c>
    </row>
    <row r="200" spans="1:22" ht="18.75" hidden="1" x14ac:dyDescent="0.25">
      <c r="A200" s="17"/>
      <c r="B200" s="5"/>
      <c r="C200" s="14"/>
      <c r="D200" s="7">
        <v>9.1999999999999993</v>
      </c>
      <c r="E200" s="7"/>
      <c r="F200" s="7"/>
      <c r="G200" s="7"/>
      <c r="H200" s="19"/>
      <c r="I200" s="19"/>
      <c r="J200" s="7">
        <v>12.022</v>
      </c>
      <c r="K200" s="7"/>
      <c r="L200" s="20"/>
      <c r="M200" s="7"/>
      <c r="N200" s="7"/>
      <c r="O200" s="7"/>
      <c r="P200" s="3">
        <f t="shared" si="44"/>
        <v>0</v>
      </c>
      <c r="Q200" s="3">
        <f t="shared" si="45"/>
        <v>0</v>
      </c>
      <c r="R200" s="3">
        <f t="shared" si="46"/>
        <v>0</v>
      </c>
      <c r="S200" s="3" t="e">
        <f t="shared" si="47"/>
        <v>#DIV/0!</v>
      </c>
      <c r="T200" s="21"/>
      <c r="U200" s="3" t="e">
        <f t="shared" si="48"/>
        <v>#DIV/0!</v>
      </c>
      <c r="V200" s="3" t="e">
        <f t="shared" si="49"/>
        <v>#DIV/0!</v>
      </c>
    </row>
    <row r="201" spans="1:22" ht="18.75" hidden="1" x14ac:dyDescent="0.25">
      <c r="A201" s="17"/>
      <c r="B201" s="5"/>
      <c r="C201" s="14"/>
      <c r="D201" s="7">
        <v>11</v>
      </c>
      <c r="E201" s="7"/>
      <c r="F201" s="7"/>
      <c r="G201" s="7"/>
      <c r="H201" s="19"/>
      <c r="I201" s="19"/>
      <c r="J201" s="7">
        <v>8.4019999999999992</v>
      </c>
      <c r="K201" s="7"/>
      <c r="L201" s="20"/>
      <c r="M201" s="7"/>
      <c r="N201" s="7"/>
      <c r="O201" s="7"/>
      <c r="P201" s="3">
        <f t="shared" si="44"/>
        <v>0</v>
      </c>
      <c r="Q201" s="3">
        <f t="shared" si="45"/>
        <v>0</v>
      </c>
      <c r="R201" s="3">
        <f t="shared" si="46"/>
        <v>0</v>
      </c>
      <c r="S201" s="3" t="e">
        <f t="shared" si="47"/>
        <v>#DIV/0!</v>
      </c>
      <c r="T201" s="21"/>
      <c r="U201" s="3" t="e">
        <f t="shared" si="48"/>
        <v>#DIV/0!</v>
      </c>
      <c r="V201" s="3" t="e">
        <f t="shared" si="49"/>
        <v>#DIV/0!</v>
      </c>
    </row>
    <row r="202" spans="1:22" ht="18.75" hidden="1" x14ac:dyDescent="0.25">
      <c r="A202" s="17"/>
      <c r="B202" s="5"/>
      <c r="C202" s="14"/>
      <c r="D202" s="7">
        <v>4</v>
      </c>
      <c r="E202" s="7"/>
      <c r="F202" s="7"/>
      <c r="G202" s="7"/>
      <c r="H202" s="19"/>
      <c r="I202" s="19"/>
      <c r="J202" s="7">
        <v>15.291</v>
      </c>
      <c r="K202" s="7"/>
      <c r="L202" s="20"/>
      <c r="M202" s="7"/>
      <c r="N202" s="7"/>
      <c r="O202" s="7"/>
      <c r="P202" s="3">
        <f t="shared" si="44"/>
        <v>0</v>
      </c>
      <c r="Q202" s="3">
        <f t="shared" si="45"/>
        <v>0</v>
      </c>
      <c r="R202" s="3">
        <f t="shared" si="46"/>
        <v>0</v>
      </c>
      <c r="S202" s="3" t="e">
        <f t="shared" si="47"/>
        <v>#DIV/0!</v>
      </c>
      <c r="T202" s="21"/>
      <c r="U202" s="3" t="e">
        <f t="shared" si="48"/>
        <v>#DIV/0!</v>
      </c>
      <c r="V202" s="3" t="e">
        <f t="shared" si="49"/>
        <v>#DIV/0!</v>
      </c>
    </row>
    <row r="203" spans="1:22" ht="18.75" x14ac:dyDescent="0.25">
      <c r="A203" s="17">
        <v>62</v>
      </c>
      <c r="B203" s="5" t="s">
        <v>54</v>
      </c>
      <c r="C203" s="17" t="s">
        <v>65</v>
      </c>
      <c r="D203" s="7">
        <v>62.8</v>
      </c>
      <c r="E203" s="7">
        <v>280</v>
      </c>
      <c r="F203" s="7">
        <v>262</v>
      </c>
      <c r="G203" s="7">
        <v>18</v>
      </c>
      <c r="H203" s="19">
        <f t="shared" si="43"/>
        <v>4.1719745222929943</v>
      </c>
      <c r="I203" s="19">
        <f t="shared" si="41"/>
        <v>0.28662420382165604</v>
      </c>
      <c r="J203" s="7"/>
      <c r="K203" s="7">
        <v>0.39800000000000002</v>
      </c>
      <c r="L203" s="20">
        <f>E203/(T203+E203)</f>
        <v>0.31942940781210249</v>
      </c>
      <c r="M203" s="7">
        <f t="shared" si="42"/>
        <v>876.56450000000007</v>
      </c>
      <c r="N203" s="7">
        <f>D204*J204+D205*J205+D206*J206</f>
        <v>851.57010000000002</v>
      </c>
      <c r="O203" s="7">
        <f>D203*K203</f>
        <v>24.994399999999999</v>
      </c>
      <c r="P203" s="3">
        <f t="shared" si="44"/>
        <v>876.56299999999999</v>
      </c>
      <c r="Q203" s="3">
        <f t="shared" si="45"/>
        <v>851.56859999999995</v>
      </c>
      <c r="R203" s="3">
        <f t="shared" si="46"/>
        <v>24.994399999999999</v>
      </c>
      <c r="S203" s="3">
        <f t="shared" si="47"/>
        <v>31.94294078121025</v>
      </c>
      <c r="T203" s="21">
        <v>596.56299999999999</v>
      </c>
      <c r="U203" s="3">
        <f t="shared" si="48"/>
        <v>579.55254639061877</v>
      </c>
      <c r="V203" s="3">
        <f t="shared" si="49"/>
        <v>17.010453609381216</v>
      </c>
    </row>
    <row r="204" spans="1:22" ht="18.75" hidden="1" x14ac:dyDescent="0.25">
      <c r="A204" s="17"/>
      <c r="B204" s="5"/>
      <c r="C204" s="17"/>
      <c r="D204" s="7">
        <v>41.9</v>
      </c>
      <c r="E204" s="7"/>
      <c r="F204" s="32"/>
      <c r="G204" s="32"/>
      <c r="H204" s="19"/>
      <c r="I204" s="19"/>
      <c r="J204" s="7">
        <v>12.022</v>
      </c>
      <c r="K204" s="7"/>
      <c r="L204" s="20"/>
      <c r="M204" s="7"/>
      <c r="N204" s="7"/>
      <c r="O204" s="7"/>
      <c r="P204" s="3">
        <f t="shared" si="44"/>
        <v>0</v>
      </c>
      <c r="Q204" s="3">
        <f t="shared" si="45"/>
        <v>0</v>
      </c>
      <c r="R204" s="3">
        <f t="shared" si="46"/>
        <v>0</v>
      </c>
      <c r="S204" s="3" t="e">
        <f t="shared" si="47"/>
        <v>#DIV/0!</v>
      </c>
      <c r="T204" s="21"/>
      <c r="U204" s="3" t="e">
        <f t="shared" si="48"/>
        <v>#DIV/0!</v>
      </c>
      <c r="V204" s="3" t="e">
        <f t="shared" si="49"/>
        <v>#DIV/0!</v>
      </c>
    </row>
    <row r="205" spans="1:22" ht="18.75" hidden="1" x14ac:dyDescent="0.25">
      <c r="A205" s="17"/>
      <c r="B205" s="5"/>
      <c r="C205" s="17"/>
      <c r="D205" s="7">
        <v>12</v>
      </c>
      <c r="E205" s="7"/>
      <c r="F205" s="32"/>
      <c r="G205" s="32"/>
      <c r="H205" s="19"/>
      <c r="I205" s="19"/>
      <c r="J205" s="7">
        <v>15.291</v>
      </c>
      <c r="K205" s="7"/>
      <c r="L205" s="20"/>
      <c r="M205" s="7"/>
      <c r="N205" s="7"/>
      <c r="O205" s="7"/>
      <c r="P205" s="3">
        <f t="shared" si="44"/>
        <v>0</v>
      </c>
      <c r="Q205" s="3">
        <f t="shared" si="45"/>
        <v>0</v>
      </c>
      <c r="R205" s="3">
        <f t="shared" si="46"/>
        <v>0</v>
      </c>
      <c r="S205" s="3" t="e">
        <f t="shared" si="47"/>
        <v>#DIV/0!</v>
      </c>
      <c r="T205" s="21"/>
      <c r="U205" s="3" t="e">
        <f t="shared" si="48"/>
        <v>#DIV/0!</v>
      </c>
      <c r="V205" s="3" t="e">
        <f t="shared" si="49"/>
        <v>#DIV/0!</v>
      </c>
    </row>
    <row r="206" spans="1:22" ht="18.75" hidden="1" x14ac:dyDescent="0.25">
      <c r="A206" s="17"/>
      <c r="B206" s="5"/>
      <c r="C206" s="17"/>
      <c r="D206" s="7">
        <v>8.9</v>
      </c>
      <c r="E206" s="7"/>
      <c r="F206" s="32"/>
      <c r="G206" s="32"/>
      <c r="H206" s="19"/>
      <c r="I206" s="19"/>
      <c r="J206" s="7">
        <v>18.466999999999999</v>
      </c>
      <c r="K206" s="7"/>
      <c r="L206" s="20"/>
      <c r="M206" s="7"/>
      <c r="N206" s="7"/>
      <c r="O206" s="7"/>
      <c r="P206" s="3">
        <f t="shared" si="44"/>
        <v>0</v>
      </c>
      <c r="Q206" s="3">
        <f t="shared" si="45"/>
        <v>0</v>
      </c>
      <c r="R206" s="3">
        <f t="shared" si="46"/>
        <v>0</v>
      </c>
      <c r="S206" s="3" t="e">
        <f t="shared" si="47"/>
        <v>#DIV/0!</v>
      </c>
      <c r="T206" s="21"/>
      <c r="U206" s="3" t="e">
        <f t="shared" si="48"/>
        <v>#DIV/0!</v>
      </c>
      <c r="V206" s="3" t="e">
        <f t="shared" si="49"/>
        <v>#DIV/0!</v>
      </c>
    </row>
    <row r="207" spans="1:22" ht="37.5" x14ac:dyDescent="0.25">
      <c r="A207" s="17">
        <v>63</v>
      </c>
      <c r="B207" s="5" t="s">
        <v>66</v>
      </c>
      <c r="C207" s="14" t="s">
        <v>67</v>
      </c>
      <c r="D207" s="7">
        <v>9.5</v>
      </c>
      <c r="E207" s="7">
        <v>69.099999999999994</v>
      </c>
      <c r="F207" s="7">
        <v>44.1</v>
      </c>
      <c r="G207" s="7">
        <v>25</v>
      </c>
      <c r="H207" s="19">
        <f t="shared" si="43"/>
        <v>4.6421052631578945</v>
      </c>
      <c r="I207" s="19">
        <f t="shared" si="41"/>
        <v>2.6315789473684212</v>
      </c>
      <c r="J207" s="7"/>
      <c r="K207" s="7">
        <v>0.39800000000000002</v>
      </c>
      <c r="L207" s="20">
        <f>E207/(T207+E207)</f>
        <v>0.52721529611035656</v>
      </c>
      <c r="M207" s="7">
        <f t="shared" si="42"/>
        <v>131.066</v>
      </c>
      <c r="N207" s="7">
        <f>D208*J208+D209*J209</f>
        <v>127.285</v>
      </c>
      <c r="O207" s="7">
        <f>D207*K207</f>
        <v>3.7810000000000001</v>
      </c>
      <c r="P207" s="3">
        <f t="shared" si="44"/>
        <v>131.066</v>
      </c>
      <c r="Q207" s="3">
        <f t="shared" si="45"/>
        <v>127.285</v>
      </c>
      <c r="R207" s="3">
        <f t="shared" si="46"/>
        <v>3.7810000000000001</v>
      </c>
      <c r="S207" s="3">
        <f t="shared" si="47"/>
        <v>52.721529611035656</v>
      </c>
      <c r="T207" s="21">
        <f>M207-E207</f>
        <v>61.966000000000008</v>
      </c>
      <c r="U207" s="3">
        <f t="shared" si="48"/>
        <v>60.178401034593264</v>
      </c>
      <c r="V207" s="3">
        <f t="shared" si="49"/>
        <v>1.7875989654067439</v>
      </c>
    </row>
    <row r="208" spans="1:22" ht="18.75" hidden="1" x14ac:dyDescent="0.25">
      <c r="A208" s="17"/>
      <c r="B208" s="5"/>
      <c r="C208" s="14"/>
      <c r="D208" s="7">
        <v>5.5</v>
      </c>
      <c r="E208" s="7"/>
      <c r="F208" s="7"/>
      <c r="G208" s="7"/>
      <c r="H208" s="19"/>
      <c r="I208" s="19"/>
      <c r="J208" s="7">
        <v>12.022</v>
      </c>
      <c r="K208" s="7"/>
      <c r="L208" s="20"/>
      <c r="M208" s="7"/>
      <c r="N208" s="7"/>
      <c r="O208" s="7"/>
      <c r="P208" s="3">
        <f t="shared" si="44"/>
        <v>0</v>
      </c>
      <c r="Q208" s="3">
        <f t="shared" si="45"/>
        <v>0</v>
      </c>
      <c r="R208" s="3">
        <f t="shared" si="46"/>
        <v>0</v>
      </c>
      <c r="S208" s="3" t="e">
        <f t="shared" si="47"/>
        <v>#DIV/0!</v>
      </c>
      <c r="T208" s="21"/>
      <c r="U208" s="3" t="e">
        <f t="shared" si="48"/>
        <v>#DIV/0!</v>
      </c>
      <c r="V208" s="3" t="e">
        <f t="shared" si="49"/>
        <v>#DIV/0!</v>
      </c>
    </row>
    <row r="209" spans="1:22" ht="18.75" hidden="1" x14ac:dyDescent="0.25">
      <c r="A209" s="17"/>
      <c r="B209" s="5"/>
      <c r="C209" s="14"/>
      <c r="D209" s="7">
        <v>4</v>
      </c>
      <c r="E209" s="7"/>
      <c r="F209" s="7"/>
      <c r="G209" s="7"/>
      <c r="H209" s="19"/>
      <c r="I209" s="19"/>
      <c r="J209" s="7">
        <v>15.291</v>
      </c>
      <c r="K209" s="7"/>
      <c r="L209" s="20"/>
      <c r="M209" s="7"/>
      <c r="N209" s="7"/>
      <c r="O209" s="7"/>
      <c r="P209" s="3">
        <f t="shared" si="44"/>
        <v>0</v>
      </c>
      <c r="Q209" s="3">
        <f t="shared" si="45"/>
        <v>0</v>
      </c>
      <c r="R209" s="3">
        <f t="shared" si="46"/>
        <v>0</v>
      </c>
      <c r="S209" s="3" t="e">
        <f t="shared" si="47"/>
        <v>#DIV/0!</v>
      </c>
      <c r="T209" s="21"/>
      <c r="U209" s="3" t="e">
        <f t="shared" si="48"/>
        <v>#DIV/0!</v>
      </c>
      <c r="V209" s="3" t="e">
        <f t="shared" si="49"/>
        <v>#DIV/0!</v>
      </c>
    </row>
    <row r="210" spans="1:22" ht="37.5" x14ac:dyDescent="0.25">
      <c r="A210" s="17">
        <v>64</v>
      </c>
      <c r="B210" s="5" t="s">
        <v>66</v>
      </c>
      <c r="C210" s="14" t="s">
        <v>68</v>
      </c>
      <c r="D210" s="9">
        <v>80</v>
      </c>
      <c r="E210" s="9">
        <v>297.041</v>
      </c>
      <c r="F210" s="9">
        <v>287.48899999999998</v>
      </c>
      <c r="G210" s="9">
        <v>9.5519999999999996</v>
      </c>
      <c r="H210" s="19">
        <f t="shared" ref="H210:H225" si="50">F210/D210</f>
        <v>3.5936124999999999</v>
      </c>
      <c r="I210" s="19">
        <f t="shared" si="41"/>
        <v>0.11939999999999999</v>
      </c>
      <c r="J210" s="7"/>
      <c r="K210" s="7">
        <v>0.39800000000000002</v>
      </c>
      <c r="L210" s="20">
        <f>E210/(T210+E210)</f>
        <v>0.30000050498164393</v>
      </c>
      <c r="M210" s="3">
        <f>N210+O210</f>
        <v>1020.5509000000002</v>
      </c>
      <c r="N210" s="7">
        <f>D211*J211+D212*J212+D213*J213+D214*J214</f>
        <v>988.71090000000015</v>
      </c>
      <c r="O210" s="7">
        <f>D210*K210</f>
        <v>31.840000000000003</v>
      </c>
      <c r="P210" s="3">
        <f t="shared" si="44"/>
        <v>990.13499999999999</v>
      </c>
      <c r="Q210" s="3">
        <f t="shared" si="45"/>
        <v>958.29499999999996</v>
      </c>
      <c r="R210" s="3">
        <f t="shared" si="46"/>
        <v>31.840000000000003</v>
      </c>
      <c r="S210" s="3">
        <f t="shared" si="47"/>
        <v>30.000050498164388</v>
      </c>
      <c r="T210" s="21">
        <v>693.09400000000005</v>
      </c>
      <c r="U210" s="3">
        <f t="shared" si="48"/>
        <v>670.80601607861558</v>
      </c>
      <c r="V210" s="3">
        <f t="shared" si="49"/>
        <v>22.287983921384466</v>
      </c>
    </row>
    <row r="211" spans="1:22" ht="18.75" hidden="1" x14ac:dyDescent="0.25">
      <c r="A211" s="17"/>
      <c r="B211" s="5"/>
      <c r="C211" s="14"/>
      <c r="D211" s="7">
        <v>6</v>
      </c>
      <c r="E211" s="32"/>
      <c r="F211" s="32"/>
      <c r="G211" s="32"/>
      <c r="H211" s="19"/>
      <c r="I211" s="19"/>
      <c r="J211" s="7">
        <v>5.069</v>
      </c>
      <c r="K211" s="7"/>
      <c r="L211" s="20"/>
      <c r="M211" s="7"/>
      <c r="N211" s="7"/>
      <c r="O211" s="7"/>
      <c r="P211" s="3">
        <f t="shared" si="44"/>
        <v>0</v>
      </c>
      <c r="Q211" s="3">
        <f t="shared" si="45"/>
        <v>0</v>
      </c>
      <c r="R211" s="3">
        <f t="shared" si="46"/>
        <v>0</v>
      </c>
      <c r="S211" s="3" t="e">
        <f t="shared" si="47"/>
        <v>#DIV/0!</v>
      </c>
      <c r="T211" s="21"/>
      <c r="U211" s="3" t="e">
        <f t="shared" si="48"/>
        <v>#DIV/0!</v>
      </c>
      <c r="V211" s="3" t="e">
        <f t="shared" si="49"/>
        <v>#DIV/0!</v>
      </c>
    </row>
    <row r="212" spans="1:22" ht="18.75" hidden="1" x14ac:dyDescent="0.25">
      <c r="A212" s="17"/>
      <c r="B212" s="5"/>
      <c r="C212" s="14"/>
      <c r="D212" s="7">
        <v>4.5999999999999996</v>
      </c>
      <c r="E212" s="32"/>
      <c r="F212" s="32"/>
      <c r="G212" s="32"/>
      <c r="H212" s="19"/>
      <c r="I212" s="19"/>
      <c r="J212" s="7">
        <v>8.4019999999999992</v>
      </c>
      <c r="K212" s="7"/>
      <c r="L212" s="20"/>
      <c r="M212" s="7"/>
      <c r="N212" s="7"/>
      <c r="O212" s="7"/>
      <c r="P212" s="3">
        <f t="shared" si="44"/>
        <v>0</v>
      </c>
      <c r="Q212" s="3">
        <f t="shared" si="45"/>
        <v>0</v>
      </c>
      <c r="R212" s="3">
        <f t="shared" si="46"/>
        <v>0</v>
      </c>
      <c r="S212" s="3" t="e">
        <f t="shared" si="47"/>
        <v>#DIV/0!</v>
      </c>
      <c r="T212" s="21"/>
      <c r="U212" s="3" t="e">
        <f t="shared" si="48"/>
        <v>#DIV/0!</v>
      </c>
      <c r="V212" s="3" t="e">
        <f t="shared" si="49"/>
        <v>#DIV/0!</v>
      </c>
    </row>
    <row r="213" spans="1:22" ht="18.75" hidden="1" x14ac:dyDescent="0.25">
      <c r="A213" s="17"/>
      <c r="B213" s="5"/>
      <c r="C213" s="14"/>
      <c r="D213" s="7">
        <v>43.3</v>
      </c>
      <c r="E213" s="32"/>
      <c r="F213" s="32"/>
      <c r="G213" s="32"/>
      <c r="H213" s="19"/>
      <c r="I213" s="19"/>
      <c r="J213" s="7">
        <v>12.022</v>
      </c>
      <c r="K213" s="7"/>
      <c r="L213" s="20"/>
      <c r="M213" s="7"/>
      <c r="N213" s="7"/>
      <c r="O213" s="7"/>
      <c r="P213" s="3">
        <f t="shared" si="44"/>
        <v>0</v>
      </c>
      <c r="Q213" s="3">
        <f t="shared" si="45"/>
        <v>0</v>
      </c>
      <c r="R213" s="3">
        <f t="shared" si="46"/>
        <v>0</v>
      </c>
      <c r="S213" s="3" t="e">
        <f t="shared" si="47"/>
        <v>#DIV/0!</v>
      </c>
      <c r="T213" s="21"/>
      <c r="U213" s="3" t="e">
        <f t="shared" si="48"/>
        <v>#DIV/0!</v>
      </c>
      <c r="V213" s="3" t="e">
        <f t="shared" si="49"/>
        <v>#DIV/0!</v>
      </c>
    </row>
    <row r="214" spans="1:22" ht="18.75" hidden="1" x14ac:dyDescent="0.25">
      <c r="A214" s="17"/>
      <c r="B214" s="5"/>
      <c r="C214" s="14"/>
      <c r="D214" s="9">
        <f>D210-D211-D212-D213</f>
        <v>26.100000000000009</v>
      </c>
      <c r="E214" s="32"/>
      <c r="F214" s="32"/>
      <c r="G214" s="32"/>
      <c r="H214" s="19"/>
      <c r="I214" s="19"/>
      <c r="J214" s="7">
        <v>15.291</v>
      </c>
      <c r="K214" s="7"/>
      <c r="L214" s="20"/>
      <c r="M214" s="7"/>
      <c r="N214" s="7"/>
      <c r="O214" s="7"/>
      <c r="P214" s="3">
        <f t="shared" si="44"/>
        <v>0</v>
      </c>
      <c r="Q214" s="3">
        <f t="shared" si="45"/>
        <v>0</v>
      </c>
      <c r="R214" s="3">
        <f t="shared" si="46"/>
        <v>0</v>
      </c>
      <c r="S214" s="3" t="e">
        <f t="shared" si="47"/>
        <v>#DIV/0!</v>
      </c>
      <c r="T214" s="21"/>
      <c r="U214" s="3" t="e">
        <f t="shared" si="48"/>
        <v>#DIV/0!</v>
      </c>
      <c r="V214" s="3" t="e">
        <f t="shared" si="49"/>
        <v>#DIV/0!</v>
      </c>
    </row>
    <row r="215" spans="1:22" ht="18.75" x14ac:dyDescent="0.25">
      <c r="A215" s="17">
        <v>65</v>
      </c>
      <c r="B215" s="5" t="s">
        <v>71</v>
      </c>
      <c r="C215" s="14" t="s">
        <v>72</v>
      </c>
      <c r="D215" s="7">
        <f>D216+D217+D218</f>
        <v>60.64</v>
      </c>
      <c r="E215" s="7">
        <v>300</v>
      </c>
      <c r="F215" s="7">
        <v>300</v>
      </c>
      <c r="G215" s="7">
        <v>0</v>
      </c>
      <c r="H215" s="19">
        <f t="shared" si="50"/>
        <v>4.947229551451187</v>
      </c>
      <c r="I215" s="19">
        <f t="shared" si="41"/>
        <v>0</v>
      </c>
      <c r="J215" s="7">
        <v>0</v>
      </c>
      <c r="K215" s="7">
        <v>0.39800000000000002</v>
      </c>
      <c r="L215" s="20">
        <f>E215/(T215+E215)</f>
        <v>0.3</v>
      </c>
      <c r="M215" s="7">
        <f t="shared" ref="M215" si="51">N215+O215</f>
        <v>1080.9056</v>
      </c>
      <c r="N215" s="7">
        <f>D216*J216+D217*J217+D218*J218</f>
        <v>1056.77088</v>
      </c>
      <c r="O215" s="7">
        <f>D215*K215</f>
        <v>24.134720000000002</v>
      </c>
      <c r="P215" s="3">
        <f t="shared" si="44"/>
        <v>1000</v>
      </c>
      <c r="Q215" s="3">
        <f t="shared" si="45"/>
        <v>975.86527999999998</v>
      </c>
      <c r="R215" s="3">
        <f t="shared" si="46"/>
        <v>24.134720000000002</v>
      </c>
      <c r="S215" s="3">
        <f t="shared" si="47"/>
        <v>30.000000000000004</v>
      </c>
      <c r="T215" s="21">
        <f>E215*70/30</f>
        <v>700</v>
      </c>
      <c r="U215" s="3">
        <f t="shared" si="48"/>
        <v>683.10569599999997</v>
      </c>
      <c r="V215" s="3">
        <f t="shared" si="49"/>
        <v>16.894304000000034</v>
      </c>
    </row>
    <row r="216" spans="1:22" ht="18.75" hidden="1" x14ac:dyDescent="0.25">
      <c r="A216" s="17"/>
      <c r="B216" s="5"/>
      <c r="C216" s="14"/>
      <c r="D216" s="7">
        <v>8.8000000000000007</v>
      </c>
      <c r="E216" s="7"/>
      <c r="F216" s="7"/>
      <c r="G216" s="7"/>
      <c r="H216" s="19"/>
      <c r="I216" s="19"/>
      <c r="J216" s="7">
        <v>12.022</v>
      </c>
      <c r="K216" s="7"/>
      <c r="L216" s="20"/>
      <c r="M216" s="7"/>
      <c r="N216" s="7"/>
      <c r="O216" s="7"/>
      <c r="P216" s="3">
        <f t="shared" si="44"/>
        <v>0</v>
      </c>
      <c r="Q216" s="3">
        <f t="shared" si="45"/>
        <v>0</v>
      </c>
      <c r="R216" s="3">
        <f t="shared" si="46"/>
        <v>0</v>
      </c>
      <c r="S216" s="3" t="e">
        <f t="shared" si="47"/>
        <v>#DIV/0!</v>
      </c>
      <c r="T216" s="21"/>
      <c r="U216" s="3" t="e">
        <f t="shared" si="48"/>
        <v>#DIV/0!</v>
      </c>
      <c r="V216" s="3" t="e">
        <f t="shared" si="49"/>
        <v>#DIV/0!</v>
      </c>
    </row>
    <row r="217" spans="1:22" ht="18.75" hidden="1" x14ac:dyDescent="0.25">
      <c r="A217" s="17"/>
      <c r="B217" s="5"/>
      <c r="C217" s="14"/>
      <c r="D217" s="7">
        <v>2</v>
      </c>
      <c r="E217" s="7"/>
      <c r="F217" s="7"/>
      <c r="G217" s="7"/>
      <c r="H217" s="19"/>
      <c r="I217" s="19"/>
      <c r="J217" s="7">
        <v>15.291</v>
      </c>
      <c r="K217" s="7"/>
      <c r="L217" s="20"/>
      <c r="M217" s="7"/>
      <c r="N217" s="7"/>
      <c r="O217" s="7"/>
      <c r="P217" s="3">
        <f t="shared" si="44"/>
        <v>0</v>
      </c>
      <c r="Q217" s="3">
        <f t="shared" si="45"/>
        <v>0</v>
      </c>
      <c r="R217" s="3">
        <f t="shared" si="46"/>
        <v>0</v>
      </c>
      <c r="S217" s="3" t="e">
        <f t="shared" si="47"/>
        <v>#DIV/0!</v>
      </c>
      <c r="T217" s="21"/>
      <c r="U217" s="3" t="e">
        <f t="shared" si="48"/>
        <v>#DIV/0!</v>
      </c>
      <c r="V217" s="3" t="e">
        <f t="shared" si="49"/>
        <v>#DIV/0!</v>
      </c>
    </row>
    <row r="218" spans="1:22" ht="18.75" hidden="1" x14ac:dyDescent="0.25">
      <c r="A218" s="17"/>
      <c r="B218" s="5"/>
      <c r="C218" s="14"/>
      <c r="D218" s="7">
        <v>49.84</v>
      </c>
      <c r="E218" s="7"/>
      <c r="F218" s="7"/>
      <c r="G218" s="7"/>
      <c r="H218" s="19"/>
      <c r="I218" s="19"/>
      <c r="J218" s="7">
        <v>18.466999999999999</v>
      </c>
      <c r="K218" s="7"/>
      <c r="L218" s="20"/>
      <c r="M218" s="7"/>
      <c r="N218" s="7"/>
      <c r="O218" s="7"/>
      <c r="P218" s="3">
        <f t="shared" si="44"/>
        <v>0</v>
      </c>
      <c r="Q218" s="3">
        <f t="shared" si="45"/>
        <v>0</v>
      </c>
      <c r="R218" s="3">
        <f t="shared" si="46"/>
        <v>0</v>
      </c>
      <c r="S218" s="3" t="e">
        <f t="shared" si="47"/>
        <v>#DIV/0!</v>
      </c>
      <c r="T218" s="21"/>
      <c r="U218" s="3" t="e">
        <f t="shared" si="48"/>
        <v>#DIV/0!</v>
      </c>
      <c r="V218" s="3" t="e">
        <f t="shared" si="49"/>
        <v>#DIV/0!</v>
      </c>
    </row>
    <row r="219" spans="1:22" s="13" customFormat="1" ht="18.75" x14ac:dyDescent="0.25">
      <c r="A219" s="17">
        <v>66</v>
      </c>
      <c r="B219" s="5" t="s">
        <v>71</v>
      </c>
      <c r="C219" s="14" t="s">
        <v>73</v>
      </c>
      <c r="D219" s="9">
        <v>16.5</v>
      </c>
      <c r="E219" s="7">
        <v>78</v>
      </c>
      <c r="F219" s="7">
        <v>90</v>
      </c>
      <c r="G219" s="7">
        <v>10</v>
      </c>
      <c r="H219" s="19">
        <f t="shared" si="50"/>
        <v>5.4545454545454541</v>
      </c>
      <c r="I219" s="19">
        <f t="shared" si="41"/>
        <v>0.60606060606060608</v>
      </c>
      <c r="J219" s="7">
        <v>15.291</v>
      </c>
      <c r="K219" s="7">
        <v>0.39800000000000002</v>
      </c>
      <c r="L219" s="20">
        <f t="shared" ref="L219:L226" si="52">E219/(T219+E219)</f>
        <v>0.3</v>
      </c>
      <c r="M219" s="7">
        <f t="shared" ref="M219:M224" si="53">N219+O219</f>
        <v>258.86849999999998</v>
      </c>
      <c r="N219" s="7">
        <f t="shared" ref="N219:N224" si="54">D219*J219</f>
        <v>252.3015</v>
      </c>
      <c r="O219" s="7">
        <f t="shared" ref="O219:O224" si="55">D219*K219</f>
        <v>6.5670000000000002</v>
      </c>
      <c r="P219" s="3">
        <f t="shared" si="44"/>
        <v>260</v>
      </c>
      <c r="Q219" s="3">
        <f t="shared" si="45"/>
        <v>253.43299999999999</v>
      </c>
      <c r="R219" s="3">
        <f t="shared" si="46"/>
        <v>6.5670000000000002</v>
      </c>
      <c r="S219" s="3">
        <f t="shared" si="47"/>
        <v>30.000000000000004</v>
      </c>
      <c r="T219" s="21">
        <f>E219*70/30</f>
        <v>182</v>
      </c>
      <c r="U219" s="3">
        <f t="shared" si="48"/>
        <v>177.40309999999999</v>
      </c>
      <c r="V219" s="3">
        <f t="shared" si="49"/>
        <v>4.5969000000000051</v>
      </c>
    </row>
    <row r="220" spans="1:22" ht="18.75" x14ac:dyDescent="0.25">
      <c r="A220" s="17">
        <v>67</v>
      </c>
      <c r="B220" s="5" t="s">
        <v>74</v>
      </c>
      <c r="C220" s="14" t="s">
        <v>103</v>
      </c>
      <c r="D220" s="7">
        <v>10</v>
      </c>
      <c r="E220" s="7">
        <v>49.853000000000002</v>
      </c>
      <c r="F220" s="7">
        <v>152.91</v>
      </c>
      <c r="G220" s="7">
        <v>3.98</v>
      </c>
      <c r="H220" s="19">
        <f t="shared" si="50"/>
        <v>15.291</v>
      </c>
      <c r="I220" s="19">
        <f t="shared" si="41"/>
        <v>0.39800000000000002</v>
      </c>
      <c r="J220" s="7">
        <v>15.291</v>
      </c>
      <c r="K220" s="7">
        <v>0.39800000000000002</v>
      </c>
      <c r="L220" s="20">
        <f t="shared" si="52"/>
        <v>0.31775968997189097</v>
      </c>
      <c r="M220" s="7">
        <f t="shared" si="53"/>
        <v>156.88999999999999</v>
      </c>
      <c r="N220" s="7">
        <f t="shared" si="54"/>
        <v>152.91</v>
      </c>
      <c r="O220" s="7">
        <f t="shared" si="55"/>
        <v>3.9800000000000004</v>
      </c>
      <c r="P220" s="3">
        <f t="shared" si="44"/>
        <v>156.88900000000001</v>
      </c>
      <c r="Q220" s="3">
        <f t="shared" si="45"/>
        <v>152.90900000000002</v>
      </c>
      <c r="R220" s="3">
        <f t="shared" si="46"/>
        <v>3.9800000000000004</v>
      </c>
      <c r="S220" s="3">
        <f t="shared" si="47"/>
        <v>31.775968997189096</v>
      </c>
      <c r="T220" s="21">
        <v>107.036</v>
      </c>
      <c r="U220" s="3">
        <f t="shared" si="48"/>
        <v>104.32068356608814</v>
      </c>
      <c r="V220" s="3">
        <f t="shared" si="49"/>
        <v>2.7153164339118661</v>
      </c>
    </row>
    <row r="221" spans="1:22" ht="37.5" x14ac:dyDescent="0.25">
      <c r="A221" s="17">
        <v>68</v>
      </c>
      <c r="B221" s="5" t="s">
        <v>17</v>
      </c>
      <c r="C221" s="14" t="s">
        <v>104</v>
      </c>
      <c r="D221" s="7">
        <v>6</v>
      </c>
      <c r="E221" s="7">
        <v>50</v>
      </c>
      <c r="F221" s="7">
        <v>35</v>
      </c>
      <c r="G221" s="7">
        <v>15</v>
      </c>
      <c r="H221" s="19">
        <f t="shared" si="50"/>
        <v>5.833333333333333</v>
      </c>
      <c r="I221" s="19">
        <f>G221/D221</f>
        <v>2.5</v>
      </c>
      <c r="J221" s="7">
        <v>18.466999999999999</v>
      </c>
      <c r="K221" s="7">
        <v>0.39800000000000002</v>
      </c>
      <c r="L221" s="20">
        <f t="shared" si="52"/>
        <v>0.44173513561268662</v>
      </c>
      <c r="M221" s="7">
        <f t="shared" si="53"/>
        <v>113.19</v>
      </c>
      <c r="N221" s="7">
        <f t="shared" si="54"/>
        <v>110.80199999999999</v>
      </c>
      <c r="O221" s="8">
        <f t="shared" si="55"/>
        <v>2.3879999999999999</v>
      </c>
      <c r="P221" s="3">
        <f t="shared" si="44"/>
        <v>113.19</v>
      </c>
      <c r="Q221" s="3">
        <f t="shared" si="45"/>
        <v>110.80199999999999</v>
      </c>
      <c r="R221" s="3">
        <f t="shared" si="46"/>
        <v>2.3879999999999999</v>
      </c>
      <c r="S221" s="3">
        <f t="shared" si="47"/>
        <v>44.173513561268663</v>
      </c>
      <c r="T221" s="3">
        <f t="shared" ref="T221" si="56">M221-E221</f>
        <v>63.19</v>
      </c>
      <c r="U221" s="3">
        <f t="shared" si="48"/>
        <v>61.856863503843094</v>
      </c>
      <c r="V221" s="3">
        <f t="shared" si="49"/>
        <v>1.3331364961569037</v>
      </c>
    </row>
    <row r="222" spans="1:22" s="31" customFormat="1" ht="37.5" x14ac:dyDescent="0.25">
      <c r="A222" s="17">
        <v>69</v>
      </c>
      <c r="B222" s="18" t="s">
        <v>29</v>
      </c>
      <c r="C222" s="2" t="s">
        <v>105</v>
      </c>
      <c r="D222" s="9">
        <v>17.93</v>
      </c>
      <c r="E222" s="9">
        <v>209.99619999999999</v>
      </c>
      <c r="F222" s="9">
        <v>209.99619999999999</v>
      </c>
      <c r="G222" s="9">
        <v>0</v>
      </c>
      <c r="H222" s="19">
        <f t="shared" si="50"/>
        <v>11.712002230897935</v>
      </c>
      <c r="I222" s="8">
        <f>G222/D222</f>
        <v>0</v>
      </c>
      <c r="J222" s="9">
        <v>15.291</v>
      </c>
      <c r="K222" s="9">
        <v>0.39800000000000002</v>
      </c>
      <c r="L222" s="30">
        <f t="shared" si="52"/>
        <v>0.74651194867317539</v>
      </c>
      <c r="M222" s="7">
        <f t="shared" si="53"/>
        <v>281.30376999999999</v>
      </c>
      <c r="N222" s="9">
        <f t="shared" si="54"/>
        <v>274.16762999999997</v>
      </c>
      <c r="O222" s="9">
        <f t="shared" si="55"/>
        <v>7.1361400000000001</v>
      </c>
      <c r="P222" s="3">
        <f t="shared" si="44"/>
        <v>281.3032</v>
      </c>
      <c r="Q222" s="3">
        <f t="shared" si="45"/>
        <v>274.16705999999999</v>
      </c>
      <c r="R222" s="3">
        <f t="shared" si="46"/>
        <v>7.1361400000000001</v>
      </c>
      <c r="S222" s="3">
        <f t="shared" si="47"/>
        <v>74.651194867317543</v>
      </c>
      <c r="T222" s="3">
        <v>71.307000000000002</v>
      </c>
      <c r="U222" s="3">
        <f t="shared" si="48"/>
        <v>69.498073777404599</v>
      </c>
      <c r="V222" s="3">
        <f t="shared" si="49"/>
        <v>1.808926222595403</v>
      </c>
    </row>
    <row r="223" spans="1:22" s="31" customFormat="1" ht="37.5" x14ac:dyDescent="0.25">
      <c r="A223" s="17">
        <v>70</v>
      </c>
      <c r="B223" s="18" t="s">
        <v>29</v>
      </c>
      <c r="C223" s="2" t="s">
        <v>106</v>
      </c>
      <c r="D223" s="9">
        <v>15.9</v>
      </c>
      <c r="E223" s="9">
        <v>90</v>
      </c>
      <c r="F223" s="9">
        <v>150</v>
      </c>
      <c r="G223" s="9">
        <v>0</v>
      </c>
      <c r="H223" s="19">
        <f t="shared" si="50"/>
        <v>9.433962264150944</v>
      </c>
      <c r="I223" s="8">
        <f>G223/D223</f>
        <v>0</v>
      </c>
      <c r="J223" s="9">
        <v>18.466999999999999</v>
      </c>
      <c r="K223" s="9">
        <v>0.39800000000000002</v>
      </c>
      <c r="L223" s="30">
        <f t="shared" si="52"/>
        <v>0.30004700736448714</v>
      </c>
      <c r="M223" s="7">
        <f t="shared" si="53"/>
        <v>299.95349999999996</v>
      </c>
      <c r="N223" s="9">
        <f t="shared" si="54"/>
        <v>293.62529999999998</v>
      </c>
      <c r="O223" s="9">
        <f t="shared" si="55"/>
        <v>6.3282000000000007</v>
      </c>
      <c r="P223" s="3">
        <f t="shared" si="44"/>
        <v>299.95299999999997</v>
      </c>
      <c r="Q223" s="3">
        <f t="shared" si="45"/>
        <v>293.62479999999999</v>
      </c>
      <c r="R223" s="3">
        <f t="shared" si="46"/>
        <v>6.3282000000000007</v>
      </c>
      <c r="S223" s="3">
        <f t="shared" si="47"/>
        <v>30.004700736448708</v>
      </c>
      <c r="T223" s="3">
        <v>209.953</v>
      </c>
      <c r="U223" s="3">
        <f t="shared" si="48"/>
        <v>205.52355747200394</v>
      </c>
      <c r="V223" s="3">
        <f t="shared" si="49"/>
        <v>4.4294425279960592</v>
      </c>
    </row>
    <row r="224" spans="1:22" s="13" customFormat="1" ht="37.5" x14ac:dyDescent="0.25">
      <c r="A224" s="17">
        <v>71</v>
      </c>
      <c r="B224" s="5" t="s">
        <v>107</v>
      </c>
      <c r="C224" s="9" t="s">
        <v>108</v>
      </c>
      <c r="D224" s="9">
        <v>98</v>
      </c>
      <c r="E224" s="9">
        <f>F224+G224</f>
        <v>555</v>
      </c>
      <c r="F224" s="9">
        <v>543</v>
      </c>
      <c r="G224" s="9">
        <v>12</v>
      </c>
      <c r="H224" s="19">
        <f t="shared" si="50"/>
        <v>5.5408163265306118</v>
      </c>
      <c r="I224" s="19">
        <f>G224/D224</f>
        <v>0.12244897959183673</v>
      </c>
      <c r="J224" s="7">
        <v>18.466999999999999</v>
      </c>
      <c r="K224" s="7">
        <v>0.39800000000000002</v>
      </c>
      <c r="L224" s="20">
        <f t="shared" si="52"/>
        <v>0.30019975453937187</v>
      </c>
      <c r="M224" s="7">
        <f t="shared" si="53"/>
        <v>1848.7699999999998</v>
      </c>
      <c r="N224" s="7">
        <f t="shared" si="54"/>
        <v>1809.7659999999998</v>
      </c>
      <c r="O224" s="7">
        <f t="shared" si="55"/>
        <v>39.004000000000005</v>
      </c>
      <c r="P224" s="3">
        <f t="shared" si="44"/>
        <v>1848.769</v>
      </c>
      <c r="Q224" s="3">
        <f t="shared" si="45"/>
        <v>1809.7650000000001</v>
      </c>
      <c r="R224" s="3">
        <f t="shared" si="46"/>
        <v>39.004000000000005</v>
      </c>
      <c r="S224" s="3">
        <f t="shared" si="47"/>
        <v>30.019975453937185</v>
      </c>
      <c r="T224" s="21">
        <v>1293.769</v>
      </c>
      <c r="U224" s="3">
        <f t="shared" si="48"/>
        <v>1266.4739912260538</v>
      </c>
      <c r="V224" s="3">
        <f t="shared" si="49"/>
        <v>27.295008773946165</v>
      </c>
    </row>
    <row r="225" spans="1:22" s="13" customFormat="1" ht="18.75" x14ac:dyDescent="0.25">
      <c r="A225" s="17">
        <v>72</v>
      </c>
      <c r="B225" s="5" t="s">
        <v>45</v>
      </c>
      <c r="C225" s="23" t="s">
        <v>109</v>
      </c>
      <c r="D225" s="7">
        <v>0.5</v>
      </c>
      <c r="E225" s="7">
        <v>2.83</v>
      </c>
      <c r="F225" s="7">
        <v>50</v>
      </c>
      <c r="G225" s="9">
        <v>10</v>
      </c>
      <c r="H225" s="19">
        <f t="shared" si="50"/>
        <v>100</v>
      </c>
      <c r="I225" s="45">
        <f>G225/D225</f>
        <v>20</v>
      </c>
      <c r="J225" s="7">
        <v>18.466999999999999</v>
      </c>
      <c r="K225" s="7">
        <v>0.39800000000000002</v>
      </c>
      <c r="L225" s="20">
        <f t="shared" si="52"/>
        <v>0.30004240882103478</v>
      </c>
      <c r="M225" s="7">
        <f>N225+O225</f>
        <v>9.4324999999999992</v>
      </c>
      <c r="N225" s="7">
        <f>D225*J225</f>
        <v>9.2334999999999994</v>
      </c>
      <c r="O225" s="7">
        <f>D225*K225</f>
        <v>0.19900000000000001</v>
      </c>
      <c r="P225" s="3">
        <f t="shared" si="44"/>
        <v>9.4320000000000004</v>
      </c>
      <c r="Q225" s="3">
        <f t="shared" si="45"/>
        <v>9.2330000000000005</v>
      </c>
      <c r="R225" s="3">
        <f t="shared" si="46"/>
        <v>0.19900000000000001</v>
      </c>
      <c r="S225" s="3">
        <f t="shared" si="47"/>
        <v>30.004240882103474</v>
      </c>
      <c r="T225" s="21">
        <v>6.6020000000000003</v>
      </c>
      <c r="U225" s="3">
        <f t="shared" si="48"/>
        <v>6.4627084393553869</v>
      </c>
      <c r="V225" s="3">
        <f t="shared" si="49"/>
        <v>0.13929156064461345</v>
      </c>
    </row>
    <row r="226" spans="1:22" s="48" customFormat="1" ht="18.75" x14ac:dyDescent="0.25">
      <c r="A226" s="17"/>
      <c r="B226" s="46" t="s">
        <v>76</v>
      </c>
      <c r="C226" s="16"/>
      <c r="D226" s="6">
        <f>D6+D9+D12+D16+D19+D23+D27+D30+D33+D37+D40+D41+D42+D45+D49+D53+D57+D61+D65+D69+D70+D71+D74+D77+D82+D86+D90+D95+D100+D104+D105+D109+D113+D117+D121+D124+D128+D131+D132+D133+D136+D141+D142+D147+D154+D158+D159+D163+D167+D168+D172+D177+D185+D188+D192+D195+D199+D203+D207+D210+D215+D219+D220+D221+D222+D223+D224+D166+D180+D181+D150+D225</f>
        <v>2591.482</v>
      </c>
      <c r="E226" s="6">
        <f>SUM(E6:E225)</f>
        <v>11312.986919999998</v>
      </c>
      <c r="F226" s="6">
        <f>SUM(F9:F25)</f>
        <v>777.54</v>
      </c>
      <c r="G226" s="6"/>
      <c r="H226" s="10"/>
      <c r="I226" s="10"/>
      <c r="J226" s="6"/>
      <c r="K226" s="10"/>
      <c r="L226" s="47">
        <f t="shared" si="52"/>
        <v>0.33935342994528173</v>
      </c>
      <c r="M226" s="6"/>
      <c r="N226" s="6"/>
      <c r="O226" s="6"/>
      <c r="P226" s="6">
        <f>SUM(P6:P225)</f>
        <v>33336.88918666666</v>
      </c>
      <c r="Q226" s="6">
        <f>SUM(Q6:Q225)</f>
        <v>32305.479350666657</v>
      </c>
      <c r="R226" s="6">
        <f>SUM(R9:R25)</f>
        <v>83.341200000000015</v>
      </c>
      <c r="S226" s="3" t="s">
        <v>110</v>
      </c>
      <c r="T226" s="6">
        <v>22023.9</v>
      </c>
      <c r="U226" s="3">
        <v>21342.503000000001</v>
      </c>
      <c r="V226" s="3">
        <v>681.39700000000005</v>
      </c>
    </row>
    <row r="227" spans="1:22" x14ac:dyDescent="0.25">
      <c r="D227" s="4"/>
      <c r="J227" s="4"/>
    </row>
    <row r="243" spans="1:3" ht="15" x14ac:dyDescent="0.25">
      <c r="A243" s="1"/>
      <c r="B243" s="1"/>
      <c r="C243" s="1"/>
    </row>
    <row r="244" spans="1:3" ht="15" x14ac:dyDescent="0.25">
      <c r="A244" s="1"/>
      <c r="B244" s="1"/>
      <c r="C244" s="1"/>
    </row>
    <row r="245" spans="1:3" ht="15" x14ac:dyDescent="0.25">
      <c r="A245" s="1"/>
      <c r="B245" s="1"/>
      <c r="C245" s="1"/>
    </row>
    <row r="246" spans="1:3" ht="15" x14ac:dyDescent="0.25">
      <c r="A246" s="1"/>
      <c r="B246" s="1"/>
      <c r="C246" s="1"/>
    </row>
    <row r="247" spans="1:3" ht="15" x14ac:dyDescent="0.25">
      <c r="A247" s="1"/>
      <c r="B247" s="1"/>
      <c r="C247" s="1"/>
    </row>
    <row r="248" spans="1:3" ht="15" x14ac:dyDescent="0.25">
      <c r="A248" s="1"/>
      <c r="B248" s="1"/>
      <c r="C248" s="1"/>
    </row>
    <row r="249" spans="1:3" ht="15" x14ac:dyDescent="0.25">
      <c r="A249" s="1"/>
      <c r="B249" s="1"/>
      <c r="C249" s="1"/>
    </row>
    <row r="250" spans="1:3" ht="15" x14ac:dyDescent="0.25">
      <c r="A250" s="1"/>
      <c r="B250" s="1"/>
      <c r="C250" s="1"/>
    </row>
    <row r="251" spans="1:3" ht="15" x14ac:dyDescent="0.25">
      <c r="A251" s="1"/>
      <c r="B251" s="1"/>
      <c r="C251" s="1"/>
    </row>
    <row r="252" spans="1:3" ht="15" x14ac:dyDescent="0.25">
      <c r="A252" s="1"/>
      <c r="B252" s="1"/>
      <c r="C252" s="1"/>
    </row>
    <row r="253" spans="1:3" ht="15" x14ac:dyDescent="0.25">
      <c r="A253" s="1"/>
      <c r="B253" s="1"/>
      <c r="C253" s="1"/>
    </row>
    <row r="254" spans="1:3" ht="15" x14ac:dyDescent="0.25">
      <c r="A254" s="1"/>
      <c r="B254" s="1"/>
      <c r="C254" s="1"/>
    </row>
    <row r="255" spans="1:3" ht="15" x14ac:dyDescent="0.25">
      <c r="A255" s="1"/>
      <c r="B255" s="1"/>
      <c r="C255" s="1"/>
    </row>
    <row r="256" spans="1:3" ht="15" x14ac:dyDescent="0.25">
      <c r="A256" s="1"/>
      <c r="B256" s="1"/>
      <c r="C256" s="1"/>
    </row>
    <row r="257" spans="1:3" ht="15" x14ac:dyDescent="0.25">
      <c r="A257" s="1"/>
      <c r="B257" s="1"/>
      <c r="C257" s="1"/>
    </row>
    <row r="258" spans="1:3" ht="15" x14ac:dyDescent="0.25">
      <c r="A258" s="1"/>
      <c r="B258" s="1"/>
      <c r="C258" s="1"/>
    </row>
    <row r="259" spans="1:3" ht="15" x14ac:dyDescent="0.25">
      <c r="A259" s="1"/>
      <c r="B259" s="1"/>
      <c r="C259" s="1"/>
    </row>
    <row r="260" spans="1:3" ht="15" x14ac:dyDescent="0.25">
      <c r="A260" s="1"/>
      <c r="B260" s="1"/>
      <c r="C260" s="1"/>
    </row>
    <row r="261" spans="1:3" ht="15" x14ac:dyDescent="0.25">
      <c r="A261" s="1"/>
      <c r="B261" s="1"/>
      <c r="C261" s="1"/>
    </row>
    <row r="262" spans="1:3" ht="15" x14ac:dyDescent="0.25">
      <c r="A262" s="1"/>
      <c r="B262" s="1"/>
      <c r="C262" s="1"/>
    </row>
    <row r="263" spans="1:3" ht="15" x14ac:dyDescent="0.25">
      <c r="A263" s="1"/>
      <c r="B263" s="1"/>
      <c r="C263" s="1"/>
    </row>
    <row r="264" spans="1:3" ht="15" x14ac:dyDescent="0.25">
      <c r="A264" s="1"/>
      <c r="B264" s="1"/>
      <c r="C264" s="1"/>
    </row>
    <row r="265" spans="1:3" ht="15" x14ac:dyDescent="0.25">
      <c r="A265" s="1"/>
      <c r="B265" s="1"/>
      <c r="C265" s="1"/>
    </row>
    <row r="266" spans="1:3" ht="15" x14ac:dyDescent="0.25">
      <c r="A266" s="1"/>
      <c r="B266" s="1"/>
      <c r="C266" s="1"/>
    </row>
    <row r="267" spans="1:3" ht="15" x14ac:dyDescent="0.25">
      <c r="A267" s="1"/>
      <c r="B267" s="1"/>
      <c r="C267" s="1"/>
    </row>
    <row r="268" spans="1:3" ht="15" x14ac:dyDescent="0.25">
      <c r="A268" s="1"/>
      <c r="B268" s="1"/>
      <c r="C268" s="1"/>
    </row>
    <row r="269" spans="1:3" ht="15" x14ac:dyDescent="0.25">
      <c r="A269" s="1"/>
      <c r="B269" s="1"/>
      <c r="C269" s="1"/>
    </row>
    <row r="270" spans="1:3" ht="15" x14ac:dyDescent="0.25">
      <c r="A270" s="1"/>
      <c r="B270" s="1"/>
      <c r="C270" s="1"/>
    </row>
    <row r="271" spans="1:3" ht="15" x14ac:dyDescent="0.25">
      <c r="A271" s="1"/>
      <c r="B271" s="1"/>
      <c r="C271" s="1"/>
    </row>
    <row r="272" spans="1:3" ht="15" x14ac:dyDescent="0.25">
      <c r="A272" s="1"/>
      <c r="B272" s="1"/>
      <c r="C272" s="1"/>
    </row>
    <row r="273" spans="1:3" ht="15" x14ac:dyDescent="0.25">
      <c r="A273" s="1"/>
      <c r="B273" s="1"/>
      <c r="C273" s="1"/>
    </row>
    <row r="274" spans="1:3" ht="15" x14ac:dyDescent="0.25">
      <c r="A274" s="1"/>
      <c r="B274" s="1"/>
      <c r="C274" s="1"/>
    </row>
    <row r="275" spans="1:3" ht="15" x14ac:dyDescent="0.25">
      <c r="A275" s="1"/>
      <c r="B275" s="1"/>
      <c r="C275" s="1"/>
    </row>
    <row r="276" spans="1:3" ht="15" x14ac:dyDescent="0.25">
      <c r="A276" s="1"/>
      <c r="B276" s="1"/>
      <c r="C276" s="1"/>
    </row>
    <row r="277" spans="1:3" ht="15" x14ac:dyDescent="0.25">
      <c r="A277" s="1"/>
      <c r="B277" s="1"/>
      <c r="C277" s="1"/>
    </row>
    <row r="278" spans="1:3" ht="15" x14ac:dyDescent="0.25">
      <c r="A278" s="1"/>
      <c r="B278" s="1"/>
      <c r="C278" s="1"/>
    </row>
    <row r="279" spans="1:3" ht="15" x14ac:dyDescent="0.25">
      <c r="A279" s="1"/>
      <c r="B279" s="1"/>
      <c r="C279" s="1"/>
    </row>
    <row r="280" spans="1:3" ht="15" x14ac:dyDescent="0.25">
      <c r="A280" s="1"/>
      <c r="B280" s="1"/>
      <c r="C280" s="1"/>
    </row>
    <row r="281" spans="1:3" ht="15" x14ac:dyDescent="0.25">
      <c r="A281" s="1"/>
      <c r="B281" s="1"/>
      <c r="C281" s="1"/>
    </row>
    <row r="282" spans="1:3" ht="15" x14ac:dyDescent="0.25">
      <c r="A282" s="1"/>
      <c r="B282" s="1"/>
      <c r="C282" s="1"/>
    </row>
    <row r="283" spans="1:3" ht="15" x14ac:dyDescent="0.25">
      <c r="A283" s="1"/>
      <c r="B283" s="1"/>
      <c r="C283" s="1"/>
    </row>
    <row r="284" spans="1:3" ht="15" x14ac:dyDescent="0.25">
      <c r="A284" s="1"/>
      <c r="B284" s="1"/>
      <c r="C284" s="1"/>
    </row>
    <row r="285" spans="1:3" ht="15" x14ac:dyDescent="0.25">
      <c r="A285" s="1"/>
      <c r="B285" s="1"/>
      <c r="C285" s="1"/>
    </row>
    <row r="286" spans="1:3" ht="15" x14ac:dyDescent="0.25">
      <c r="A286" s="1"/>
      <c r="B286" s="1"/>
      <c r="C286" s="1"/>
    </row>
    <row r="287" spans="1:3" ht="15" x14ac:dyDescent="0.25">
      <c r="A287" s="1"/>
      <c r="B287" s="1"/>
      <c r="C287" s="1"/>
    </row>
    <row r="288" spans="1:3" ht="15" x14ac:dyDescent="0.25">
      <c r="A288" s="1"/>
      <c r="B288" s="1"/>
      <c r="C288" s="1"/>
    </row>
    <row r="289" spans="1:3" ht="15" x14ac:dyDescent="0.25">
      <c r="A289" s="1"/>
      <c r="B289" s="1"/>
      <c r="C289" s="1"/>
    </row>
  </sheetData>
  <mergeCells count="15">
    <mergeCell ref="A3:V3"/>
    <mergeCell ref="A4:A5"/>
    <mergeCell ref="B4:B5"/>
    <mergeCell ref="C4:C5"/>
    <mergeCell ref="D4:D5"/>
    <mergeCell ref="E4:G4"/>
    <mergeCell ref="H4:H5"/>
    <mergeCell ref="I4:I5"/>
    <mergeCell ref="J4:J5"/>
    <mergeCell ref="K4:K5"/>
    <mergeCell ref="L4:L5"/>
    <mergeCell ref="M4:O4"/>
    <mergeCell ref="P4:R4"/>
    <mergeCell ref="S4:S5"/>
    <mergeCell ref="T4:V4"/>
  </mergeCells>
  <pageMargins left="0.78740157480314965" right="0.78740157480314965" top="0.78740157480314965" bottom="0.78740157480314965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2018-10-15T08:14:48Z</dcterms:modified>
</cp:coreProperties>
</file>