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560" windowWidth="20250" windowHeight="10830"/>
  </bookViews>
  <sheets>
    <sheet name="Расчет" sheetId="11" r:id="rId1"/>
  </sheets>
  <calcPr calcId="145621"/>
</workbook>
</file>

<file path=xl/calcChain.xml><?xml version="1.0" encoding="utf-8"?>
<calcChain xmlns="http://schemas.openxmlformats.org/spreadsheetml/2006/main">
  <c r="S15" i="11" l="1"/>
  <c r="O29" i="11" l="1"/>
  <c r="O26" i="11"/>
  <c r="O25" i="11"/>
  <c r="O20" i="11"/>
  <c r="O18" i="11"/>
  <c r="G15" i="11"/>
  <c r="E15" i="11"/>
  <c r="D15" i="11"/>
  <c r="O13" i="11"/>
  <c r="M13" i="11"/>
  <c r="L13" i="11"/>
  <c r="J13" i="11"/>
  <c r="Q13" i="11" s="1"/>
  <c r="H13" i="11"/>
  <c r="F13" i="11"/>
  <c r="M12" i="11"/>
  <c r="L12" i="11"/>
  <c r="J12" i="11"/>
  <c r="H12" i="11"/>
  <c r="F12" i="11"/>
  <c r="M11" i="11"/>
  <c r="L11" i="11"/>
  <c r="J11" i="11"/>
  <c r="Q11" i="11" s="1"/>
  <c r="H11" i="11"/>
  <c r="F11" i="11"/>
  <c r="M10" i="11"/>
  <c r="L10" i="11"/>
  <c r="J10" i="11"/>
  <c r="H10" i="11"/>
  <c r="F10" i="11"/>
  <c r="O9" i="11"/>
  <c r="M9" i="11"/>
  <c r="L9" i="11"/>
  <c r="J9" i="11"/>
  <c r="O8" i="11"/>
  <c r="M8" i="11"/>
  <c r="L8" i="11"/>
  <c r="J8" i="11"/>
  <c r="H8" i="11"/>
  <c r="F8" i="11"/>
  <c r="M7" i="11"/>
  <c r="L7" i="11"/>
  <c r="J7" i="11"/>
  <c r="Q7" i="11" s="1"/>
  <c r="H7" i="11"/>
  <c r="F7" i="11"/>
  <c r="M6" i="11"/>
  <c r="L6" i="11"/>
  <c r="J6" i="11"/>
  <c r="H6" i="11"/>
  <c r="F6" i="11"/>
  <c r="Q6" i="11" l="1"/>
  <c r="R6" i="11" s="1"/>
  <c r="R7" i="11"/>
  <c r="Q8" i="11"/>
  <c r="R8" i="11" s="1"/>
  <c r="Q9" i="11"/>
  <c r="R9" i="11" s="1"/>
  <c r="Q10" i="11"/>
  <c r="R10" i="11" s="1"/>
  <c r="R11" i="11"/>
  <c r="Q12" i="11"/>
  <c r="R12" i="11" s="1"/>
  <c r="R13" i="11"/>
  <c r="R15" i="11" l="1"/>
</calcChain>
</file>

<file path=xl/sharedStrings.xml><?xml version="1.0" encoding="utf-8"?>
<sst xmlns="http://schemas.openxmlformats.org/spreadsheetml/2006/main" count="53" uniqueCount="48">
  <si>
    <t>№</t>
  </si>
  <si>
    <t>Наименование муниципального образования</t>
  </si>
  <si>
    <t>Ромашкинское сельское поселение Приозерского муниципального района</t>
  </si>
  <si>
    <t>Устройство хоккейной площадки у здания начальной школы Ропшинское шоссе, д.7А в д.Кипень, кипенского сельского поселения Ломоносовского муниципального  района Ленинградской области</t>
  </si>
  <si>
    <t>Кипенское сельское поселение Ломоносовского муниципального района</t>
  </si>
  <si>
    <t>Ропшинское сельское поселение Ломоносовского муниципального района</t>
  </si>
  <si>
    <t>Обустройство зоны отдыха у дома культуры  пос.Суходолье (I этап)</t>
  </si>
  <si>
    <t>Таицкое городское поселение Гатчинского муниципального района</t>
  </si>
  <si>
    <t xml:space="preserve">Обустройство детской площадки с травмобезопасным покрытием на территории деревни Большие Тайцы Таицкого городского поселения Гатчинского муниципального района </t>
  </si>
  <si>
    <t>Пашское сельское поселение Волховского муниципального района</t>
  </si>
  <si>
    <t>Войсковицкое сельское поселение Гатчинского района</t>
  </si>
  <si>
    <t>Обустройство спортивной площадки в п. Войсковицы Гатчинского района</t>
  </si>
  <si>
    <t>Тесовское сельское поселение Лужского района</t>
  </si>
  <si>
    <t>Устройство хоккейной и детской оздоровительной площадок в д. Почап ул. Дорожная, 23</t>
  </si>
  <si>
    <t>Дзержинское сельское поселение Лужского муниципального района</t>
  </si>
  <si>
    <t>Благоустройство  общественной зоны по адресу:Ленинградская область Лужский район, д.Торошковичи, пер.Торговый, д.3</t>
  </si>
  <si>
    <t>Благоустройство детской игровой площадки с беспелевым покрытием и детским игровым оборудованим в дер.Малые горки, ул.Гончарова</t>
  </si>
  <si>
    <t>Итого:</t>
  </si>
  <si>
    <t xml:space="preserve">Создание и обустройство спортивной площадки с установкой тренажеров на улице Юбилейная, д.5  с.Паша </t>
  </si>
  <si>
    <t>Название проекта</t>
  </si>
  <si>
    <t>Доля субсидии, %</t>
  </si>
  <si>
    <t>Сметная стоимость</t>
  </si>
  <si>
    <t>Примечание (выплачено)</t>
  </si>
  <si>
    <t>За счет МБ, тыс. руб.</t>
  </si>
  <si>
    <t>За счет юридических лиц (ИП), тыс. руб.</t>
  </si>
  <si>
    <t>За счет трудового учаситя граждан, тыс. руб.</t>
  </si>
  <si>
    <t>3 764.673 т.р. - выплачено</t>
  </si>
  <si>
    <t>109,544 т.р. - выплачено</t>
  </si>
  <si>
    <t>11 999,999 т.р. - выплачено</t>
  </si>
  <si>
    <t>7 166,082 т.р. - выплачено</t>
  </si>
  <si>
    <t>11 092,091 т.р. - выплачено</t>
  </si>
  <si>
    <t>Остаток субсидий на 2016 год 16 562,733 тыс. руб.</t>
  </si>
  <si>
    <t>12 474,304 т.р. - выплачено</t>
  </si>
  <si>
    <t>9 265,217 т.р. - выплачено</t>
  </si>
  <si>
    <t>4 328,264 т.р. - выплачено</t>
  </si>
  <si>
    <t>2 910,093 т.р.  - выплачено</t>
  </si>
  <si>
    <t>За счет гранта (средства областного бюджета), тыс. руб.</t>
  </si>
  <si>
    <t>Плановый общий объем расходов на исполнение  софинансируемых обязательств (сметная стоимость работ), тыс. руб. (ЗС)</t>
  </si>
  <si>
    <t>Доля гранта,%</t>
  </si>
  <si>
    <t>Итого доял вклада граждан и юридических лиц (индивидуальных предпринимателей), % (ВИ)</t>
  </si>
  <si>
    <t>Размер субсидии бюджету муниципального образования на  2019 год, тыс руб                 (ЗСх (1-(ДС+ВИ))</t>
  </si>
  <si>
    <t>Х</t>
  </si>
  <si>
    <t>Минимальная доля софинансирования (ДС), %</t>
  </si>
  <si>
    <t>Доля  юридических лиц и индивадуальных предпринимателей, %</t>
  </si>
  <si>
    <t>Доля трудового участия, %</t>
  </si>
  <si>
    <t>Приложение 42 к пояснительной записке 2019 года</t>
  </si>
  <si>
    <t>Расчет субсидий бюджетам муниципальных образований Ленинградской области на грантовую поддержку местных инициатив граждан, проживающих в сельской местности, в рамках реализации мероприятий по устойчивому развитию сельских территорий на 2019 год</t>
  </si>
  <si>
    <t>Нераспределенный 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</si>
</sst>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"/>
    <numFmt numFmtId="165" formatCode="0.000000"/>
    <numFmt numFmtId="166" formatCode="_-* #,##0.000_р_._-;\-* #,##0.000_р_._-;_-* &quot;-&quot;???_р_._-;_-@_-"/>
    <numFmt numFmtId="167" formatCode="0.000"/>
    <numFmt numFmtId="168" formatCode="0.0"/>
    <numFmt numFmtId="169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2" fontId="3" fillId="0" borderId="2" xfId="1" applyNumberFormat="1" applyFont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165" fontId="3" fillId="0" borderId="2" xfId="1" applyNumberFormat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/>
    <xf numFmtId="0" fontId="11" fillId="0" borderId="0" xfId="0" applyFont="1" applyFill="1"/>
    <xf numFmtId="0" fontId="11" fillId="0" borderId="1" xfId="0" applyFont="1" applyFill="1" applyBorder="1"/>
    <xf numFmtId="0" fontId="5" fillId="0" borderId="1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7" fontId="5" fillId="0" borderId="1" xfId="0" applyNumberFormat="1" applyFont="1" applyFill="1" applyBorder="1"/>
    <xf numFmtId="0" fontId="5" fillId="0" borderId="1" xfId="0" applyFont="1" applyFill="1" applyBorder="1" applyAlignment="1">
      <alignment horizontal="center" vertical="center"/>
    </xf>
    <xf numFmtId="169" fontId="5" fillId="0" borderId="1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 wrapText="1"/>
    </xf>
    <xf numFmtId="4" fontId="13" fillId="2" borderId="1" xfId="1" applyNumberFormat="1" applyFont="1" applyFill="1" applyBorder="1" applyAlignment="1">
      <alignment horizontal="center" vertical="center" wrapText="1"/>
    </xf>
    <xf numFmtId="166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/>
    <xf numFmtId="168" fontId="13" fillId="0" borderId="1" xfId="0" applyNumberFormat="1" applyFont="1" applyFill="1" applyBorder="1" applyAlignment="1">
      <alignment horizontal="center" vertical="center"/>
    </xf>
    <xf numFmtId="169" fontId="13" fillId="0" borderId="1" xfId="0" applyNumberFormat="1" applyFont="1" applyFill="1" applyBorder="1" applyAlignment="1">
      <alignment vertical="center"/>
    </xf>
    <xf numFmtId="0" fontId="12" fillId="0" borderId="0" xfId="0" applyFont="1" applyFill="1"/>
    <xf numFmtId="0" fontId="11" fillId="0" borderId="6" xfId="0" applyFont="1" applyBorder="1" applyAlignment="1"/>
    <xf numFmtId="0" fontId="1" fillId="0" borderId="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tabSelected="1" zoomScale="99" zoomScaleNormal="99" workbookViewId="0">
      <selection activeCell="A3" sqref="A3:S3"/>
    </sheetView>
  </sheetViews>
  <sheetFormatPr defaultRowHeight="15" x14ac:dyDescent="0.25"/>
  <cols>
    <col min="1" max="1" width="4.28515625" style="36" customWidth="1"/>
    <col min="2" max="2" width="28.140625" style="36" customWidth="1"/>
    <col min="3" max="3" width="32.42578125" style="36" hidden="1" customWidth="1"/>
    <col min="4" max="4" width="17.7109375" style="36" customWidth="1"/>
    <col min="5" max="5" width="18" style="36" hidden="1" customWidth="1"/>
    <col min="6" max="7" width="14.5703125" style="36" hidden="1" customWidth="1"/>
    <col min="8" max="8" width="14.5703125" style="36" customWidth="1"/>
    <col min="9" max="9" width="14.5703125" style="36" hidden="1" customWidth="1"/>
    <col min="10" max="10" width="14.5703125" style="36" customWidth="1"/>
    <col min="11" max="11" width="13.42578125" style="36" hidden="1" customWidth="1"/>
    <col min="12" max="12" width="13.140625" style="36" customWidth="1"/>
    <col min="13" max="13" width="13.42578125" style="36" hidden="1" customWidth="1"/>
    <col min="14" max="14" width="9.140625" style="36" hidden="1" customWidth="1"/>
    <col min="15" max="15" width="12.140625" style="36" hidden="1" customWidth="1"/>
    <col min="16" max="16" width="9.140625" style="36" hidden="1" customWidth="1"/>
    <col min="17" max="17" width="15.28515625" style="36" customWidth="1"/>
    <col min="18" max="18" width="15.28515625" style="36" hidden="1" customWidth="1"/>
    <col min="19" max="19" width="14.140625" style="36" customWidth="1"/>
    <col min="20" max="16384" width="9.140625" style="36"/>
  </cols>
  <sheetData>
    <row r="1" spans="1:19" x14ac:dyDescent="0.25">
      <c r="S1" s="32" t="s">
        <v>45</v>
      </c>
    </row>
    <row r="3" spans="1:19" ht="76.5" customHeight="1" x14ac:dyDescent="0.25">
      <c r="A3" s="54" t="s">
        <v>46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6"/>
      <c r="O3" s="56"/>
      <c r="P3" s="56"/>
      <c r="Q3" s="56"/>
      <c r="R3" s="56"/>
      <c r="S3" s="56"/>
    </row>
    <row r="4" spans="1:19" ht="23.2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52"/>
      <c r="O4" s="52"/>
      <c r="P4" s="52"/>
      <c r="Q4" s="52"/>
      <c r="R4" s="52"/>
      <c r="S4" s="52"/>
    </row>
    <row r="5" spans="1:19" s="37" customFormat="1" ht="84" customHeight="1" x14ac:dyDescent="0.25">
      <c r="A5" s="22" t="s">
        <v>0</v>
      </c>
      <c r="B5" s="26" t="s">
        <v>1</v>
      </c>
      <c r="C5" s="27" t="s">
        <v>19</v>
      </c>
      <c r="D5" s="27" t="s">
        <v>37</v>
      </c>
      <c r="E5" s="28" t="s">
        <v>36</v>
      </c>
      <c r="F5" s="29" t="s">
        <v>38</v>
      </c>
      <c r="G5" s="29" t="s">
        <v>23</v>
      </c>
      <c r="H5" s="31" t="s">
        <v>42</v>
      </c>
      <c r="I5" s="29" t="s">
        <v>24</v>
      </c>
      <c r="J5" s="29" t="s">
        <v>43</v>
      </c>
      <c r="K5" s="29" t="s">
        <v>25</v>
      </c>
      <c r="L5" s="31" t="s">
        <v>44</v>
      </c>
      <c r="M5" s="29"/>
      <c r="N5" s="22" t="s">
        <v>20</v>
      </c>
      <c r="O5" s="23" t="s">
        <v>21</v>
      </c>
      <c r="P5" s="22" t="s">
        <v>22</v>
      </c>
      <c r="Q5" s="30" t="s">
        <v>39</v>
      </c>
      <c r="R5" s="30" t="s">
        <v>40</v>
      </c>
      <c r="S5" s="30" t="s">
        <v>40</v>
      </c>
    </row>
    <row r="6" spans="1:19" s="37" customFormat="1" ht="56.25" x14ac:dyDescent="0.25">
      <c r="A6" s="3">
        <v>1</v>
      </c>
      <c r="B6" s="33" t="s">
        <v>4</v>
      </c>
      <c r="C6" s="3" t="s">
        <v>3</v>
      </c>
      <c r="D6" s="12">
        <v>1552.3029799999999</v>
      </c>
      <c r="E6" s="1">
        <v>931.38179000000002</v>
      </c>
      <c r="F6" s="15">
        <f>E6*100/D6</f>
        <v>60.000000128840831</v>
      </c>
      <c r="G6" s="16">
        <v>595.96718999999996</v>
      </c>
      <c r="H6" s="15">
        <f>G6*100/D6</f>
        <v>38.392452870250885</v>
      </c>
      <c r="I6" s="8">
        <v>15</v>
      </c>
      <c r="J6" s="15">
        <f>I6*100/D6</f>
        <v>0.96630620396026046</v>
      </c>
      <c r="K6" s="8">
        <v>9.9540000000000006</v>
      </c>
      <c r="L6" s="15">
        <f>K6*100/D6</f>
        <v>0.64124079694802882</v>
      </c>
      <c r="M6" s="7">
        <f t="shared" ref="M6:M13" si="0">G6+I6+K6+E6</f>
        <v>1552.3029799999999</v>
      </c>
      <c r="N6" s="39"/>
      <c r="O6" s="39">
        <v>3962.8137999999999</v>
      </c>
      <c r="P6" s="40" t="s">
        <v>26</v>
      </c>
      <c r="Q6" s="15">
        <f>J6+L6</f>
        <v>1.6075470009082893</v>
      </c>
      <c r="R6" s="41">
        <f>D6*(1-(H6+Q6)/100)</f>
        <v>931.38178999999991</v>
      </c>
      <c r="S6" s="44">
        <v>931.4</v>
      </c>
    </row>
    <row r="7" spans="1:19" s="37" customFormat="1" ht="61.5" customHeight="1" x14ac:dyDescent="0.25">
      <c r="A7" s="3">
        <v>2</v>
      </c>
      <c r="B7" s="33" t="s">
        <v>5</v>
      </c>
      <c r="C7" s="3" t="s">
        <v>16</v>
      </c>
      <c r="D7" s="13">
        <v>2573.6390000000001</v>
      </c>
      <c r="E7" s="2">
        <v>1544.183</v>
      </c>
      <c r="F7" s="15">
        <f t="shared" ref="F7:F8" si="1">E7*100/D7</f>
        <v>59.999984457804679</v>
      </c>
      <c r="G7" s="8">
        <v>1007.809</v>
      </c>
      <c r="H7" s="15">
        <f>G7*100/D7</f>
        <v>39.158910787410349</v>
      </c>
      <c r="I7" s="16">
        <v>9.6449999999999996</v>
      </c>
      <c r="J7" s="15">
        <f t="shared" ref="J7:J11" si="2">I7*100/D7</f>
        <v>0.37476118445516249</v>
      </c>
      <c r="K7" s="16">
        <v>12.002000000000001</v>
      </c>
      <c r="L7" s="15">
        <f t="shared" ref="L7:L11" si="3">K7*100/D7</f>
        <v>0.46634357032979373</v>
      </c>
      <c r="M7" s="7">
        <f t="shared" si="0"/>
        <v>2573.6390000000001</v>
      </c>
      <c r="N7" s="39"/>
      <c r="O7" s="42">
        <v>115.31</v>
      </c>
      <c r="P7" s="40" t="s">
        <v>27</v>
      </c>
      <c r="Q7" s="15">
        <f t="shared" ref="Q7:Q13" si="4">J7+L7</f>
        <v>0.84110475478495617</v>
      </c>
      <c r="R7" s="41">
        <f t="shared" ref="R7:R13" si="5">D7*(1-(H7+Q7)/100)</f>
        <v>1544.1830000000004</v>
      </c>
      <c r="S7" s="44">
        <v>1544.2</v>
      </c>
    </row>
    <row r="8" spans="1:19" s="37" customFormat="1" ht="72" customHeight="1" x14ac:dyDescent="0.25">
      <c r="A8" s="3">
        <v>3</v>
      </c>
      <c r="B8" s="34" t="s">
        <v>2</v>
      </c>
      <c r="C8" s="4" t="s">
        <v>6</v>
      </c>
      <c r="D8" s="19">
        <v>2586.1460000000002</v>
      </c>
      <c r="E8" s="2">
        <v>1500</v>
      </c>
      <c r="F8" s="15">
        <f t="shared" si="1"/>
        <v>58.001365738825257</v>
      </c>
      <c r="G8" s="8">
        <v>1003.186</v>
      </c>
      <c r="H8" s="15">
        <f>G8*100/D8</f>
        <v>38.790772060046109</v>
      </c>
      <c r="I8" s="8">
        <v>10</v>
      </c>
      <c r="J8" s="15">
        <f t="shared" si="2"/>
        <v>0.38667577159216837</v>
      </c>
      <c r="K8" s="8">
        <v>72.959999999999994</v>
      </c>
      <c r="L8" s="15">
        <f t="shared" si="3"/>
        <v>2.8211864295364601</v>
      </c>
      <c r="M8" s="7">
        <f t="shared" si="0"/>
        <v>2586.1459999999997</v>
      </c>
      <c r="N8" s="39">
        <v>0.95</v>
      </c>
      <c r="O8" s="39" t="e">
        <f>#REF!*N8</f>
        <v>#REF!</v>
      </c>
      <c r="P8" s="40"/>
      <c r="Q8" s="15">
        <f t="shared" si="4"/>
        <v>3.2078622011286284</v>
      </c>
      <c r="R8" s="41">
        <f t="shared" si="5"/>
        <v>1500</v>
      </c>
      <c r="S8" s="44">
        <v>1500</v>
      </c>
    </row>
    <row r="9" spans="1:19" s="37" customFormat="1" ht="63.75" customHeight="1" x14ac:dyDescent="0.25">
      <c r="A9" s="3">
        <v>4</v>
      </c>
      <c r="B9" s="33" t="s">
        <v>7</v>
      </c>
      <c r="C9" s="3" t="s">
        <v>8</v>
      </c>
      <c r="D9" s="13">
        <v>1938.4659999999999</v>
      </c>
      <c r="E9" s="2">
        <v>1163.08</v>
      </c>
      <c r="F9" s="15">
        <v>60</v>
      </c>
      <c r="G9" s="8">
        <v>754.18600000000004</v>
      </c>
      <c r="H9" s="15">
        <v>38.909999999999997</v>
      </c>
      <c r="I9" s="8">
        <v>20</v>
      </c>
      <c r="J9" s="15">
        <f t="shared" si="2"/>
        <v>1.0317436570979321</v>
      </c>
      <c r="K9" s="8">
        <v>1.2</v>
      </c>
      <c r="L9" s="15">
        <f t="shared" si="3"/>
        <v>6.1904619425875926E-2</v>
      </c>
      <c r="M9" s="7">
        <f t="shared" si="0"/>
        <v>1938.4659999999999</v>
      </c>
      <c r="N9" s="39">
        <v>0.95</v>
      </c>
      <c r="O9" s="39" t="e">
        <f>#REF!*N9</f>
        <v>#REF!</v>
      </c>
      <c r="P9" s="40"/>
      <c r="Q9" s="15">
        <f t="shared" si="4"/>
        <v>1.093648276523808</v>
      </c>
      <c r="R9" s="41">
        <f t="shared" si="5"/>
        <v>1163.0088794000001</v>
      </c>
      <c r="S9" s="44">
        <v>1163.0999999999999</v>
      </c>
    </row>
    <row r="10" spans="1:19" s="37" customFormat="1" ht="39" customHeight="1" x14ac:dyDescent="0.25">
      <c r="A10" s="3">
        <v>5</v>
      </c>
      <c r="B10" s="34" t="s">
        <v>9</v>
      </c>
      <c r="C10" s="3" t="s">
        <v>18</v>
      </c>
      <c r="D10" s="19">
        <v>332.13224000000002</v>
      </c>
      <c r="E10" s="2">
        <v>199.27933999999999</v>
      </c>
      <c r="F10" s="15">
        <f>E10*100/D10</f>
        <v>59.999998795660417</v>
      </c>
      <c r="G10" s="8">
        <v>87.433899999999994</v>
      </c>
      <c r="H10" s="15">
        <f>G10*100/D10</f>
        <v>26.325026441275316</v>
      </c>
      <c r="I10" s="8">
        <v>42.534999999999997</v>
      </c>
      <c r="J10" s="15">
        <f t="shared" si="2"/>
        <v>12.806645931150797</v>
      </c>
      <c r="K10" s="8">
        <v>2.8839999999999999</v>
      </c>
      <c r="L10" s="15">
        <f t="shared" si="3"/>
        <v>0.868328831913457</v>
      </c>
      <c r="M10" s="7">
        <f t="shared" si="0"/>
        <v>332.13223999999997</v>
      </c>
      <c r="N10" s="39"/>
      <c r="O10" s="39"/>
      <c r="P10" s="40"/>
      <c r="Q10" s="15">
        <f t="shared" si="4"/>
        <v>13.674974763064254</v>
      </c>
      <c r="R10" s="41">
        <f t="shared" si="5"/>
        <v>199.27934000000002</v>
      </c>
      <c r="S10" s="44">
        <v>199.2</v>
      </c>
    </row>
    <row r="11" spans="1:19" s="37" customFormat="1" ht="57" customHeight="1" x14ac:dyDescent="0.25">
      <c r="A11" s="3">
        <v>6</v>
      </c>
      <c r="B11" s="34" t="s">
        <v>14</v>
      </c>
      <c r="C11" s="4" t="s">
        <v>15</v>
      </c>
      <c r="D11" s="19">
        <v>4496.53</v>
      </c>
      <c r="E11" s="2">
        <v>2697.92</v>
      </c>
      <c r="F11" s="15">
        <f>E11*100/D11</f>
        <v>60.000044478742502</v>
      </c>
      <c r="G11" s="8">
        <v>1198.6099999999999</v>
      </c>
      <c r="H11" s="15">
        <f>G11*100/D11</f>
        <v>26.656332772159864</v>
      </c>
      <c r="I11" s="8">
        <v>100</v>
      </c>
      <c r="J11" s="15">
        <f t="shared" si="2"/>
        <v>2.2239371248496065</v>
      </c>
      <c r="K11" s="8">
        <v>500</v>
      </c>
      <c r="L11" s="15">
        <f t="shared" si="3"/>
        <v>11.119685624248032</v>
      </c>
      <c r="M11" s="7">
        <f t="shared" si="0"/>
        <v>4496.53</v>
      </c>
      <c r="N11" s="39"/>
      <c r="O11" s="39"/>
      <c r="P11" s="40"/>
      <c r="Q11" s="15">
        <f t="shared" si="4"/>
        <v>13.343622749097637</v>
      </c>
      <c r="R11" s="41">
        <f t="shared" si="5"/>
        <v>2697.92</v>
      </c>
      <c r="S11" s="44">
        <v>2697.9</v>
      </c>
    </row>
    <row r="12" spans="1:19" s="37" customFormat="1" ht="57" customHeight="1" x14ac:dyDescent="0.25">
      <c r="A12" s="3">
        <v>7</v>
      </c>
      <c r="B12" s="35" t="s">
        <v>10</v>
      </c>
      <c r="C12" s="27" t="s">
        <v>11</v>
      </c>
      <c r="D12" s="20">
        <v>5034.5219200000001</v>
      </c>
      <c r="E12" s="5">
        <v>2988</v>
      </c>
      <c r="F12" s="15">
        <f>E12*100/D12</f>
        <v>59.350223268071495</v>
      </c>
      <c r="G12" s="8">
        <v>2020.12192</v>
      </c>
      <c r="H12" s="15">
        <f>G12*100/D12</f>
        <v>40.125397249238716</v>
      </c>
      <c r="I12" s="8">
        <v>20</v>
      </c>
      <c r="J12" s="15">
        <f>I12*100/D12</f>
        <v>0.39725718385590025</v>
      </c>
      <c r="K12" s="8">
        <v>6.4</v>
      </c>
      <c r="L12" s="15">
        <f>K12*100/D12</f>
        <v>0.12712229883388809</v>
      </c>
      <c r="M12" s="7">
        <f t="shared" si="0"/>
        <v>5034.5219200000001</v>
      </c>
      <c r="N12" s="39"/>
      <c r="O12" s="39"/>
      <c r="P12" s="40"/>
      <c r="Q12" s="15">
        <f t="shared" si="4"/>
        <v>0.52437948268978829</v>
      </c>
      <c r="R12" s="41">
        <f t="shared" si="5"/>
        <v>2987.9999999999995</v>
      </c>
      <c r="S12" s="44">
        <v>2988</v>
      </c>
    </row>
    <row r="13" spans="1:19" s="37" customFormat="1" ht="58.5" customHeight="1" x14ac:dyDescent="0.25">
      <c r="A13" s="3">
        <v>8</v>
      </c>
      <c r="B13" s="34" t="s">
        <v>12</v>
      </c>
      <c r="C13" s="4" t="s">
        <v>13</v>
      </c>
      <c r="D13" s="21">
        <v>2363.21</v>
      </c>
      <c r="E13" s="11">
        <v>1417</v>
      </c>
      <c r="F13" s="17">
        <f>E13*100/D13</f>
        <v>59.960816008733879</v>
      </c>
      <c r="G13" s="18">
        <v>600</v>
      </c>
      <c r="H13" s="17">
        <f>G13*100/D13</f>
        <v>25.389195204827331</v>
      </c>
      <c r="I13" s="8">
        <v>105</v>
      </c>
      <c r="J13" s="15">
        <f>I13*100/D13</f>
        <v>4.4431091608447835</v>
      </c>
      <c r="K13" s="8">
        <v>241.21</v>
      </c>
      <c r="L13" s="15">
        <f>K13*100/D13</f>
        <v>10.206879625594</v>
      </c>
      <c r="M13" s="7">
        <f t="shared" si="0"/>
        <v>2363.21</v>
      </c>
      <c r="N13" s="39">
        <v>0.95</v>
      </c>
      <c r="O13" s="39" t="e">
        <f>#REF!*N13</f>
        <v>#REF!</v>
      </c>
      <c r="P13" s="40"/>
      <c r="Q13" s="15">
        <f t="shared" si="4"/>
        <v>14.649988786438783</v>
      </c>
      <c r="R13" s="41">
        <f t="shared" si="5"/>
        <v>1417</v>
      </c>
      <c r="S13" s="44">
        <v>1417</v>
      </c>
    </row>
    <row r="14" spans="1:19" s="37" customFormat="1" ht="19.5" customHeight="1" x14ac:dyDescent="0.25">
      <c r="A14" s="22"/>
      <c r="B14" s="35" t="s">
        <v>47</v>
      </c>
      <c r="C14" s="27"/>
      <c r="D14" s="7"/>
      <c r="E14" s="7"/>
      <c r="F14" s="15"/>
      <c r="G14" s="8"/>
      <c r="H14" s="15"/>
      <c r="I14" s="8"/>
      <c r="J14" s="15"/>
      <c r="K14" s="8"/>
      <c r="L14" s="15"/>
      <c r="M14" s="7"/>
      <c r="N14" s="39"/>
      <c r="O14" s="39"/>
      <c r="P14" s="40"/>
      <c r="Q14" s="15"/>
      <c r="R14" s="43"/>
      <c r="S14" s="44">
        <v>1053.8</v>
      </c>
    </row>
    <row r="15" spans="1:19" s="51" customFormat="1" ht="27" customHeight="1" x14ac:dyDescent="0.2">
      <c r="A15" s="23"/>
      <c r="B15" s="45" t="s">
        <v>17</v>
      </c>
      <c r="C15" s="23"/>
      <c r="D15" s="46">
        <f>SUM(D6:D13)</f>
        <v>20876.94814</v>
      </c>
      <c r="E15" s="47">
        <f>SUM(E6:E13)</f>
        <v>12440.844130000001</v>
      </c>
      <c r="F15" s="47" t="s">
        <v>41</v>
      </c>
      <c r="G15" s="47">
        <f>SUM(G6:G13)</f>
        <v>7267.3140100000001</v>
      </c>
      <c r="H15" s="47" t="s">
        <v>41</v>
      </c>
      <c r="I15" s="47"/>
      <c r="J15" s="47" t="s">
        <v>41</v>
      </c>
      <c r="K15" s="47"/>
      <c r="L15" s="47" t="s">
        <v>41</v>
      </c>
      <c r="M15" s="47"/>
      <c r="N15" s="48"/>
      <c r="O15" s="48"/>
      <c r="P15" s="40"/>
      <c r="Q15" s="47" t="s">
        <v>41</v>
      </c>
      <c r="R15" s="49">
        <f>SUM(R6:R13)</f>
        <v>12440.7730094</v>
      </c>
      <c r="S15" s="50">
        <f>SUM(S6:S14)</f>
        <v>13494.599999999999</v>
      </c>
    </row>
    <row r="16" spans="1:19" s="37" customFormat="1" ht="22.5" customHeight="1" x14ac:dyDescent="0.25">
      <c r="A16" s="6"/>
      <c r="B16" s="53"/>
      <c r="C16" s="53"/>
      <c r="D16" s="53"/>
      <c r="E16" s="53"/>
      <c r="F16" s="9"/>
      <c r="G16" s="9"/>
      <c r="H16" s="9"/>
      <c r="I16" s="9"/>
      <c r="J16" s="9"/>
      <c r="K16" s="9"/>
      <c r="L16" s="9"/>
      <c r="M16" s="9"/>
      <c r="N16" s="38"/>
      <c r="O16" s="38"/>
      <c r="P16" s="23"/>
      <c r="Q16" s="9"/>
    </row>
    <row r="17" spans="1:17" s="37" customFormat="1" ht="42" x14ac:dyDescent="0.25">
      <c r="A17" s="6"/>
      <c r="B17" s="6"/>
      <c r="C17" s="6"/>
      <c r="D17" s="9"/>
      <c r="E17" s="9"/>
      <c r="F17" s="9"/>
      <c r="G17" s="9"/>
      <c r="H17" s="9"/>
      <c r="I17" s="9"/>
      <c r="J17" s="9"/>
      <c r="K17" s="9"/>
      <c r="L17" s="9"/>
      <c r="M17" s="9"/>
      <c r="N17" s="38">
        <v>0.95</v>
      </c>
      <c r="O17" s="38">
        <v>14905.263000000001</v>
      </c>
      <c r="P17" s="23" t="s">
        <v>28</v>
      </c>
      <c r="Q17" s="9"/>
    </row>
    <row r="18" spans="1:17" s="37" customFormat="1" ht="15" customHeight="1" x14ac:dyDescent="0.25">
      <c r="A18" s="6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38">
        <v>0.95</v>
      </c>
      <c r="O18" s="38" t="e">
        <f>#REF!*N18</f>
        <v>#REF!</v>
      </c>
      <c r="P18" s="23"/>
      <c r="Q18" s="10"/>
    </row>
    <row r="19" spans="1:17" s="37" customFormat="1" ht="42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38"/>
      <c r="O19" s="38">
        <v>8910.5030000000006</v>
      </c>
      <c r="P19" s="23" t="s">
        <v>29</v>
      </c>
      <c r="Q19" s="6"/>
    </row>
    <row r="20" spans="1:17" s="37" customForma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38">
        <v>0.95</v>
      </c>
      <c r="O20" s="38" t="e">
        <f>#REF!*N20</f>
        <v>#REF!</v>
      </c>
      <c r="P20" s="23"/>
      <c r="Q20" s="6"/>
    </row>
    <row r="21" spans="1:17" s="37" customFormat="1" ht="4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38">
        <v>0.95</v>
      </c>
      <c r="O21" s="38">
        <v>13777.545</v>
      </c>
      <c r="P21" s="23" t="s">
        <v>30</v>
      </c>
      <c r="Q21" s="6"/>
    </row>
    <row r="22" spans="1:17" s="37" customFormat="1" ht="63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38">
        <v>0.95</v>
      </c>
      <c r="O22" s="38">
        <v>12421.344999999999</v>
      </c>
      <c r="P22" s="23" t="s">
        <v>31</v>
      </c>
      <c r="Q22" s="6"/>
    </row>
    <row r="23" spans="1:17" s="37" customFormat="1" ht="4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38"/>
      <c r="O23" s="38">
        <v>15883.975</v>
      </c>
      <c r="P23" s="23" t="s">
        <v>32</v>
      </c>
      <c r="Q23" s="6"/>
    </row>
    <row r="24" spans="1:17" s="37" customFormat="1" ht="4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38"/>
      <c r="O24" s="38">
        <v>11066.909</v>
      </c>
      <c r="P24" s="23" t="s">
        <v>33</v>
      </c>
      <c r="Q24" s="6"/>
    </row>
    <row r="25" spans="1:17" s="37" customForma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38">
        <v>0.95</v>
      </c>
      <c r="O25" s="38" t="e">
        <f>#REF!*N25</f>
        <v>#REF!</v>
      </c>
      <c r="P25" s="23"/>
      <c r="Q25" s="6"/>
    </row>
    <row r="26" spans="1:17" s="37" customForma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38">
        <v>0.95</v>
      </c>
      <c r="O26" s="38" t="e">
        <f>#REF!*N26</f>
        <v>#REF!</v>
      </c>
      <c r="P26" s="23"/>
      <c r="Q26" s="6"/>
    </row>
    <row r="27" spans="1:17" s="37" customFormat="1" ht="42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38"/>
      <c r="O27" s="38">
        <v>5376.16</v>
      </c>
      <c r="P27" s="23" t="s">
        <v>34</v>
      </c>
      <c r="Q27" s="6"/>
    </row>
    <row r="28" spans="1:17" s="37" customForma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38"/>
      <c r="O28" s="38"/>
      <c r="P28" s="23"/>
      <c r="Q28" s="6"/>
    </row>
    <row r="29" spans="1:17" s="37" customForma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38"/>
      <c r="O29" s="38" t="e">
        <f>#REF!*N29</f>
        <v>#REF!</v>
      </c>
      <c r="P29" s="23"/>
      <c r="Q29" s="6"/>
    </row>
    <row r="30" spans="1:17" s="37" customFormat="1" ht="42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38">
        <v>0.95</v>
      </c>
      <c r="O30" s="38">
        <v>3063.2559999999999</v>
      </c>
      <c r="P30" s="23" t="s">
        <v>35</v>
      </c>
      <c r="Q30" s="6"/>
    </row>
    <row r="31" spans="1:17" s="37" customForma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38"/>
      <c r="O31" s="38"/>
      <c r="P31" s="23"/>
      <c r="Q31" s="6"/>
    </row>
    <row r="32" spans="1:17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Q32" s="6"/>
    </row>
  </sheetData>
  <mergeCells count="2">
    <mergeCell ref="A3:S3"/>
    <mergeCell ref="B16:E16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Рыженкова Елена Николаевна</cp:lastModifiedBy>
  <cp:lastPrinted>2018-10-15T08:13:25Z</cp:lastPrinted>
  <dcterms:created xsi:type="dcterms:W3CDTF">2015-05-21T12:07:50Z</dcterms:created>
  <dcterms:modified xsi:type="dcterms:W3CDTF">2018-10-15T08:14:51Z</dcterms:modified>
</cp:coreProperties>
</file>