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checkCompatibility="1" defaultThemeVersion="124226"/>
  <bookViews>
    <workbookView xWindow="225" yWindow="555" windowWidth="20370" windowHeight="11190" tabRatio="589"/>
  </bookViews>
  <sheets>
    <sheet name="кадры" sheetId="137" r:id="rId1"/>
  </sheets>
  <definedNames>
    <definedName name="_xlnm.Print_Titles" localSheetId="0">кадры!$A:$B</definedName>
    <definedName name="_xlnm.Print_Area" localSheetId="0">кадры!$A$1:$Z$27</definedName>
  </definedNames>
  <calcPr calcId="145621"/>
</workbook>
</file>

<file path=xl/calcChain.xml><?xml version="1.0" encoding="utf-8"?>
<calcChain xmlns="http://schemas.openxmlformats.org/spreadsheetml/2006/main">
  <c r="K26" i="137" l="1"/>
  <c r="J26" i="137"/>
  <c r="I25" i="137"/>
  <c r="L25" i="137" s="1"/>
  <c r="Q25" i="137" s="1"/>
  <c r="I24" i="137"/>
  <c r="L24" i="137" s="1"/>
  <c r="I23" i="137"/>
  <c r="L23" i="137" s="1"/>
  <c r="Q23" i="137" s="1"/>
  <c r="I22" i="137"/>
  <c r="L22" i="137" s="1"/>
  <c r="I21" i="137"/>
  <c r="L21" i="137" s="1"/>
  <c r="N21" i="137" s="1"/>
  <c r="O21" i="137" s="1"/>
  <c r="P21" i="137" s="1"/>
  <c r="I20" i="137"/>
  <c r="L20" i="137" s="1"/>
  <c r="Q20" i="137" s="1"/>
  <c r="V20" i="137" s="1"/>
  <c r="X20" i="137" s="1"/>
  <c r="Y20" i="137" s="1"/>
  <c r="Z20" i="137" s="1"/>
  <c r="L19" i="137"/>
  <c r="N19" i="137" s="1"/>
  <c r="O19" i="137" s="1"/>
  <c r="P19" i="137" s="1"/>
  <c r="I19" i="137"/>
  <c r="X18" i="137"/>
  <c r="Y18" i="137" s="1"/>
  <c r="Z18" i="137" s="1"/>
  <c r="N18" i="137"/>
  <c r="O18" i="137" s="1"/>
  <c r="P18" i="137" s="1"/>
  <c r="I18" i="137"/>
  <c r="L18" i="137" s="1"/>
  <c r="Q18" i="137" s="1"/>
  <c r="V18" i="137" s="1"/>
  <c r="I17" i="137"/>
  <c r="L17" i="137" s="1"/>
  <c r="N17" i="137" s="1"/>
  <c r="O17" i="137" s="1"/>
  <c r="P17" i="137" s="1"/>
  <c r="I16" i="137"/>
  <c r="L16" i="137" s="1"/>
  <c r="Q16" i="137" s="1"/>
  <c r="V16" i="137" s="1"/>
  <c r="X16" i="137" s="1"/>
  <c r="Y16" i="137" s="1"/>
  <c r="Z16" i="137" s="1"/>
  <c r="L15" i="137"/>
  <c r="N15" i="137" s="1"/>
  <c r="O15" i="137" s="1"/>
  <c r="P15" i="137" s="1"/>
  <c r="I15" i="137"/>
  <c r="X14" i="137"/>
  <c r="Y14" i="137" s="1"/>
  <c r="Z14" i="137" s="1"/>
  <c r="N14" i="137"/>
  <c r="O14" i="137" s="1"/>
  <c r="P14" i="137" s="1"/>
  <c r="I14" i="137"/>
  <c r="L14" i="137" s="1"/>
  <c r="Q14" i="137" s="1"/>
  <c r="V14" i="137" s="1"/>
  <c r="I13" i="137"/>
  <c r="L13" i="137" s="1"/>
  <c r="N13" i="137" s="1"/>
  <c r="O13" i="137" s="1"/>
  <c r="P13" i="137" s="1"/>
  <c r="I12" i="137"/>
  <c r="L12" i="137" s="1"/>
  <c r="L11" i="137"/>
  <c r="N11" i="137" s="1"/>
  <c r="O11" i="137" s="1"/>
  <c r="P11" i="137" s="1"/>
  <c r="I11" i="137"/>
  <c r="I10" i="137"/>
  <c r="L10" i="137" s="1"/>
  <c r="I9" i="137"/>
  <c r="L9" i="137" s="1"/>
  <c r="N9" i="137" s="1"/>
  <c r="O9" i="137" s="1"/>
  <c r="P9" i="137" s="1"/>
  <c r="I8" i="137"/>
  <c r="I26" i="137" l="1"/>
  <c r="S14" i="137"/>
  <c r="T14" i="137" s="1"/>
  <c r="U14" i="137" s="1"/>
  <c r="N16" i="137"/>
  <c r="O16" i="137" s="1"/>
  <c r="P16" i="137" s="1"/>
  <c r="S18" i="137"/>
  <c r="T18" i="137" s="1"/>
  <c r="U18" i="137" s="1"/>
  <c r="N20" i="137"/>
  <c r="O20" i="137" s="1"/>
  <c r="P20" i="137" s="1"/>
  <c r="S16" i="137"/>
  <c r="T16" i="137" s="1"/>
  <c r="U16" i="137" s="1"/>
  <c r="S20" i="137"/>
  <c r="T20" i="137" s="1"/>
  <c r="U20" i="137" s="1"/>
  <c r="N10" i="137"/>
  <c r="O10" i="137" s="1"/>
  <c r="P10" i="137" s="1"/>
  <c r="Q10" i="137"/>
  <c r="Q12" i="137"/>
  <c r="N12" i="137"/>
  <c r="O12" i="137" s="1"/>
  <c r="P12" i="137" s="1"/>
  <c r="Q9" i="137"/>
  <c r="Q11" i="137"/>
  <c r="L8" i="137"/>
  <c r="Q13" i="137"/>
  <c r="Q15" i="137"/>
  <c r="Q17" i="137"/>
  <c r="Q19" i="137"/>
  <c r="Q21" i="137"/>
  <c r="N22" i="137"/>
  <c r="O22" i="137" s="1"/>
  <c r="P22" i="137" s="1"/>
  <c r="Q22" i="137"/>
  <c r="V23" i="137"/>
  <c r="X23" i="137" s="1"/>
  <c r="Y23" i="137" s="1"/>
  <c r="Z23" i="137" s="1"/>
  <c r="S23" i="137"/>
  <c r="T23" i="137" s="1"/>
  <c r="U23" i="137" s="1"/>
  <c r="N24" i="137"/>
  <c r="O24" i="137" s="1"/>
  <c r="P24" i="137" s="1"/>
  <c r="Q24" i="137"/>
  <c r="V25" i="137"/>
  <c r="X25" i="137" s="1"/>
  <c r="Y25" i="137" s="1"/>
  <c r="Z25" i="137" s="1"/>
  <c r="S25" i="137"/>
  <c r="T25" i="137" s="1"/>
  <c r="U25" i="137" s="1"/>
  <c r="N23" i="137"/>
  <c r="O23" i="137" s="1"/>
  <c r="P23" i="137" s="1"/>
  <c r="N25" i="137"/>
  <c r="O25" i="137" s="1"/>
  <c r="P25" i="137" s="1"/>
  <c r="S24" i="137" l="1"/>
  <c r="T24" i="137" s="1"/>
  <c r="U24" i="137" s="1"/>
  <c r="V24" i="137"/>
  <c r="X24" i="137" s="1"/>
  <c r="Y24" i="137" s="1"/>
  <c r="Z24" i="137" s="1"/>
  <c r="S22" i="137"/>
  <c r="T22" i="137" s="1"/>
  <c r="U22" i="137" s="1"/>
  <c r="V22" i="137"/>
  <c r="X22" i="137" s="1"/>
  <c r="Y22" i="137" s="1"/>
  <c r="Z22" i="137" s="1"/>
  <c r="V21" i="137"/>
  <c r="X21" i="137" s="1"/>
  <c r="Y21" i="137" s="1"/>
  <c r="Z21" i="137" s="1"/>
  <c r="S21" i="137"/>
  <c r="T21" i="137" s="1"/>
  <c r="U21" i="137" s="1"/>
  <c r="S17" i="137"/>
  <c r="T17" i="137" s="1"/>
  <c r="U17" i="137" s="1"/>
  <c r="V17" i="137"/>
  <c r="X17" i="137" s="1"/>
  <c r="Y17" i="137" s="1"/>
  <c r="Z17" i="137" s="1"/>
  <c r="S13" i="137"/>
  <c r="T13" i="137" s="1"/>
  <c r="U13" i="137" s="1"/>
  <c r="V13" i="137"/>
  <c r="X13" i="137" s="1"/>
  <c r="Y13" i="137" s="1"/>
  <c r="Z13" i="137" s="1"/>
  <c r="V11" i="137"/>
  <c r="X11" i="137" s="1"/>
  <c r="Y11" i="137" s="1"/>
  <c r="Z11" i="137" s="1"/>
  <c r="S11" i="137"/>
  <c r="T11" i="137" s="1"/>
  <c r="U11" i="137" s="1"/>
  <c r="S10" i="137"/>
  <c r="T10" i="137" s="1"/>
  <c r="U10" i="137" s="1"/>
  <c r="V10" i="137"/>
  <c r="X10" i="137" s="1"/>
  <c r="Y10" i="137" s="1"/>
  <c r="Z10" i="137" s="1"/>
  <c r="S19" i="137"/>
  <c r="T19" i="137" s="1"/>
  <c r="U19" i="137" s="1"/>
  <c r="V19" i="137"/>
  <c r="X19" i="137" s="1"/>
  <c r="Y19" i="137" s="1"/>
  <c r="Z19" i="137" s="1"/>
  <c r="S15" i="137"/>
  <c r="T15" i="137" s="1"/>
  <c r="U15" i="137" s="1"/>
  <c r="V15" i="137"/>
  <c r="X15" i="137" s="1"/>
  <c r="Y15" i="137" s="1"/>
  <c r="Z15" i="137" s="1"/>
  <c r="L26" i="137"/>
  <c r="Q8" i="137"/>
  <c r="N8" i="137"/>
  <c r="S9" i="137"/>
  <c r="T9" i="137" s="1"/>
  <c r="U9" i="137" s="1"/>
  <c r="V9" i="137"/>
  <c r="X9" i="137" s="1"/>
  <c r="Y9" i="137" s="1"/>
  <c r="Z9" i="137" s="1"/>
  <c r="V12" i="137"/>
  <c r="X12" i="137" s="1"/>
  <c r="Y12" i="137" s="1"/>
  <c r="Z12" i="137" s="1"/>
  <c r="S12" i="137"/>
  <c r="T12" i="137" s="1"/>
  <c r="U12" i="137" s="1"/>
  <c r="Q26" i="137" l="1"/>
  <c r="V8" i="137"/>
  <c r="S8" i="137"/>
  <c r="N26" i="137"/>
  <c r="O8" i="137"/>
  <c r="V26" i="137" l="1"/>
  <c r="X8" i="137"/>
  <c r="O26" i="137"/>
  <c r="P8" i="137"/>
  <c r="P26" i="137" s="1"/>
  <c r="S26" i="137"/>
  <c r="T8" i="137"/>
  <c r="X26" i="137" l="1"/>
  <c r="Y8" i="137"/>
  <c r="T26" i="137"/>
  <c r="U8" i="137"/>
  <c r="U26" i="137" s="1"/>
  <c r="Y26" i="137" l="1"/>
  <c r="Z8" i="137"/>
  <c r="Z26" i="137" s="1"/>
</calcChain>
</file>

<file path=xl/sharedStrings.xml><?xml version="1.0" encoding="utf-8"?>
<sst xmlns="http://schemas.openxmlformats.org/spreadsheetml/2006/main" count="42" uniqueCount="31">
  <si>
    <t>Всеволожский</t>
  </si>
  <si>
    <t>Выборгский</t>
  </si>
  <si>
    <t>Кингисеппский</t>
  </si>
  <si>
    <t>Киришский</t>
  </si>
  <si>
    <t>Кировский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</si>
  <si>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</si>
  <si>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</si>
  <si>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</si>
  <si>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</si>
  <si>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</si>
  <si>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</si>
  <si>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</si>
  <si>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</si>
  <si>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Бокситогорский</t>
  </si>
  <si>
    <t>Лодейнопольский</t>
  </si>
  <si>
    <t>№ п/п</t>
  </si>
  <si>
    <t>Наименование муниципальных районов и городского поселения</t>
  </si>
  <si>
    <t xml:space="preserve">Ломоносовский </t>
  </si>
  <si>
    <t xml:space="preserve">Волосовский </t>
  </si>
  <si>
    <t xml:space="preserve">Волховский </t>
  </si>
  <si>
    <t xml:space="preserve">Гатчинский </t>
  </si>
  <si>
    <t>Расчетная бюджетная обеспеченность после выравнивания</t>
  </si>
  <si>
    <t xml:space="preserve">Минимальная доля софинансирования </t>
  </si>
  <si>
    <t>Количество человек</t>
  </si>
  <si>
    <t>Сумма</t>
  </si>
  <si>
    <t>Среднесписочная численность педагогических и руководящих работниковмуниципальных образовательных организаций, реализующих программы дошкольного, общего и дополнительного образования за предыдущий период</t>
  </si>
  <si>
    <t>в том числе</t>
  </si>
  <si>
    <t>стоимость курсов переподготовки</t>
  </si>
  <si>
    <t>субсидия</t>
  </si>
  <si>
    <t>Приложение 39 к пояснительной записке 2019 года</t>
  </si>
  <si>
    <t>Расчет субсидии бюджетам муниципальных образований Ленинградской области на развитие кадрового потенциала системы дошкольного, общего и дополнительного образования на 2019 год и на плановый период 2020 и 2021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</si>
</sst>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р_._-;\-* #,##0.00_р_._-;_-* &quot;-&quot;??_р_._-;_-@_-"/>
    <numFmt numFmtId="165" formatCode="_(* #,##0.00_);_(* \(#,##0.00\);_(* &quot;-&quot;??_);_(@_)"/>
    <numFmt numFmtId="166" formatCode="_(* #,##0_);_(* \(#,##0\);_(* &quot;-&quot;??_);_(@_)"/>
    <numFmt numFmtId="167" formatCode="_(* #,##0.000_);_(* \(#,##0.000\);_(* &quot;-&quot;??_);_(@_)"/>
    <numFmt numFmtId="168" formatCode="0.000%"/>
    <numFmt numFmtId="169" formatCode="_(* #,##0.0_);_(* \(#,##0.0\);_(* &quot;-&quot;??_);_(@_)"/>
    <numFmt numFmtId="170" formatCode="#,##0.0"/>
  </numFmts>
  <fonts count="22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sz val="8"/>
      <name val="Arial Cyr"/>
      <charset val="204"/>
    </font>
    <font>
      <sz val="8"/>
      <color indexed="10"/>
      <name val="Arial Cyr"/>
      <charset val="204"/>
    </font>
    <font>
      <b/>
      <sz val="10"/>
      <name val="Arial Cyr"/>
      <family val="2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7">
    <xf numFmtId="0" fontId="0" fillId="0" borderId="0"/>
    <xf numFmtId="0" fontId="15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5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6">
    <xf numFmtId="0" fontId="0" fillId="0" borderId="0" xfId="0"/>
    <xf numFmtId="168" fontId="12" fillId="0" borderId="2" xfId="13" applyNumberFormat="1" applyFont="1" applyFill="1" applyBorder="1" applyAlignment="1">
      <alignment vertical="center" wrapText="1"/>
    </xf>
    <xf numFmtId="167" fontId="11" fillId="0" borderId="2" xfId="20" applyNumberFormat="1" applyFont="1" applyFill="1" applyBorder="1" applyAlignment="1">
      <alignment vertical="center" wrapText="1"/>
    </xf>
    <xf numFmtId="167" fontId="10" fillId="0" borderId="2" xfId="20" applyNumberFormat="1" applyFont="1" applyFill="1" applyBorder="1" applyAlignment="1">
      <alignment vertical="center" wrapText="1"/>
    </xf>
    <xf numFmtId="166" fontId="11" fillId="0" borderId="2" xfId="20" applyNumberFormat="1" applyFont="1" applyFill="1" applyBorder="1" applyAlignment="1">
      <alignment horizontal="center" vertical="center" wrapText="1"/>
    </xf>
    <xf numFmtId="166" fontId="10" fillId="0" borderId="2" xfId="2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right"/>
    </xf>
    <xf numFmtId="9" fontId="11" fillId="0" borderId="2" xfId="13" applyFont="1" applyFill="1" applyBorder="1" applyAlignment="1">
      <alignment horizontal="center"/>
    </xf>
    <xf numFmtId="0" fontId="16" fillId="0" borderId="0" xfId="34" applyFont="1" applyFill="1"/>
    <xf numFmtId="0" fontId="17" fillId="0" borderId="1" xfId="34" applyFont="1" applyFill="1" applyBorder="1" applyAlignment="1">
      <alignment horizontal="center" vertical="center" wrapText="1"/>
    </xf>
    <xf numFmtId="0" fontId="17" fillId="0" borderId="0" xfId="34" applyFont="1" applyFill="1" applyBorder="1" applyAlignment="1">
      <alignment horizontal="center" vertical="center" wrapText="1"/>
    </xf>
    <xf numFmtId="0" fontId="11" fillId="0" borderId="2" xfId="34" applyFont="1" applyFill="1" applyBorder="1" applyAlignment="1">
      <alignment horizontal="center" vertical="center" wrapText="1"/>
    </xf>
    <xf numFmtId="0" fontId="13" fillId="0" borderId="2" xfId="34" applyFont="1" applyFill="1" applyBorder="1" applyAlignment="1">
      <alignment horizontal="center" vertical="center" wrapText="1"/>
    </xf>
    <xf numFmtId="0" fontId="18" fillId="0" borderId="0" xfId="34" applyFont="1" applyFill="1"/>
    <xf numFmtId="0" fontId="11" fillId="0" borderId="2" xfId="0" applyFont="1" applyFill="1" applyBorder="1" applyAlignment="1">
      <alignment horizontal="center" vertical="center" wrapText="1"/>
    </xf>
    <xf numFmtId="0" fontId="11" fillId="0" borderId="2" xfId="34" applyFont="1" applyFill="1" applyBorder="1" applyAlignment="1">
      <alignment horizontal="center" vertical="center" wrapText="1"/>
    </xf>
    <xf numFmtId="0" fontId="19" fillId="0" borderId="0" xfId="34" applyFont="1" applyFill="1"/>
    <xf numFmtId="0" fontId="11" fillId="0" borderId="2" xfId="34" applyFont="1" applyFill="1" applyBorder="1" applyAlignment="1">
      <alignment vertical="center" wrapText="1"/>
    </xf>
    <xf numFmtId="0" fontId="10" fillId="0" borderId="2" xfId="34" applyFont="1" applyFill="1" applyBorder="1" applyAlignment="1">
      <alignment vertical="center" wrapText="1"/>
    </xf>
    <xf numFmtId="169" fontId="10" fillId="0" borderId="2" xfId="20" applyNumberFormat="1" applyFont="1" applyFill="1" applyBorder="1" applyAlignment="1">
      <alignment horizontal="center" vertical="center" wrapText="1"/>
    </xf>
    <xf numFmtId="0" fontId="20" fillId="0" borderId="0" xfId="34" applyFont="1" applyFill="1" applyAlignment="1"/>
    <xf numFmtId="170" fontId="11" fillId="0" borderId="2" xfId="20" applyNumberFormat="1" applyFont="1" applyFill="1" applyBorder="1" applyAlignment="1">
      <alignment horizontal="center" vertical="center" wrapText="1"/>
    </xf>
    <xf numFmtId="170" fontId="10" fillId="0" borderId="2" xfId="20" applyNumberFormat="1" applyFont="1" applyFill="1" applyBorder="1" applyAlignment="1">
      <alignment horizontal="center" vertical="center" wrapText="1"/>
    </xf>
    <xf numFmtId="0" fontId="21" fillId="0" borderId="0" xfId="34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169" fontId="11" fillId="0" borderId="2" xfId="20" applyNumberFormat="1" applyFont="1" applyFill="1" applyBorder="1" applyAlignment="1">
      <alignment vertical="center" wrapText="1"/>
    </xf>
    <xf numFmtId="0" fontId="6" fillId="0" borderId="3" xfId="34" applyFont="1" applyFill="1" applyBorder="1" applyAlignment="1">
      <alignment horizontal="center" vertical="center" wrapText="1"/>
    </xf>
    <xf numFmtId="0" fontId="6" fillId="0" borderId="4" xfId="34" applyFont="1" applyFill="1" applyBorder="1" applyAlignment="1">
      <alignment horizontal="center" vertical="center" wrapText="1"/>
    </xf>
    <xf numFmtId="0" fontId="6" fillId="0" borderId="5" xfId="34" applyFont="1" applyFill="1" applyBorder="1" applyAlignment="1">
      <alignment horizontal="center" vertical="center" wrapText="1"/>
    </xf>
  </cellXfs>
  <cellStyles count="57">
    <cellStyle name="Обычный" xfId="0" builtinId="0"/>
    <cellStyle name="Обычный 10" xfId="1"/>
    <cellStyle name="Обычный 10 2" xfId="32"/>
    <cellStyle name="Обычный 11" xfId="31"/>
    <cellStyle name="Обычный 13" xfId="2"/>
    <cellStyle name="Обычный 2" xfId="3"/>
    <cellStyle name="Обычный 2 2" xfId="4"/>
    <cellStyle name="Обычный 2 2 2" xfId="34"/>
    <cellStyle name="Обычный 2 3" xfId="33"/>
    <cellStyle name="Обычный 2_СВОД%20по%20МО_2015_на%20контр.цифры(1)" xfId="5"/>
    <cellStyle name="Обычный 3" xfId="6"/>
    <cellStyle name="Обычный 3 2" xfId="35"/>
    <cellStyle name="Обычный 4" xfId="7"/>
    <cellStyle name="Обычный 4 2" xfId="36"/>
    <cellStyle name="Обычный 5" xfId="8"/>
    <cellStyle name="Обычный 5 2" xfId="37"/>
    <cellStyle name="Обычный 6" xfId="9"/>
    <cellStyle name="Обычный 6 2" xfId="38"/>
    <cellStyle name="Обычный 7" xfId="10"/>
    <cellStyle name="Обычный 7 2" xfId="39"/>
    <cellStyle name="Обычный 8" xfId="11"/>
    <cellStyle name="Обычный 8 2" xfId="40"/>
    <cellStyle name="Обычный 9" xfId="12"/>
    <cellStyle name="Обычный 9 2" xfId="41"/>
    <cellStyle name="Процентный" xfId="13" builtinId="5"/>
    <cellStyle name="Процентный 2" xfId="14"/>
    <cellStyle name="Процентный 2 2" xfId="42"/>
    <cellStyle name="Процентный 3" xfId="15"/>
    <cellStyle name="Процентный 3 2" xfId="16"/>
    <cellStyle name="Процентный 3 2 2" xfId="44"/>
    <cellStyle name="Процентный 3 3" xfId="17"/>
    <cellStyle name="Процентный 3 3 2" xfId="45"/>
    <cellStyle name="Процентный 3 4" xfId="18"/>
    <cellStyle name="Процентный 3 4 2" xfId="46"/>
    <cellStyle name="Процентный 3 5" xfId="43"/>
    <cellStyle name="Процентный 4" xfId="19"/>
    <cellStyle name="Процентный 4 2" xfId="47"/>
    <cellStyle name="Финансовый" xfId="20" builtinId="3"/>
    <cellStyle name="Финансовый 2" xfId="21"/>
    <cellStyle name="Финансовый 2 2" xfId="22"/>
    <cellStyle name="Финансовый 2 2 2" xfId="49"/>
    <cellStyle name="Финансовый 2 3" xfId="48"/>
    <cellStyle name="Финансовый 3" xfId="23"/>
    <cellStyle name="Финансовый 3 2" xfId="50"/>
    <cellStyle name="Финансовый 4" xfId="24"/>
    <cellStyle name="Финансовый 4 2" xfId="25"/>
    <cellStyle name="Финансовый 4 2 2" xfId="52"/>
    <cellStyle name="Финансовый 4 3" xfId="26"/>
    <cellStyle name="Финансовый 4 3 2" xfId="53"/>
    <cellStyle name="Финансовый 4 4" xfId="27"/>
    <cellStyle name="Финансовый 4 4 2" xfId="54"/>
    <cellStyle name="Финансовый 4 5" xfId="51"/>
    <cellStyle name="Финансовый 5" xfId="28"/>
    <cellStyle name="Финансовый 5 2" xfId="55"/>
    <cellStyle name="Финансовый 6" xfId="29"/>
    <cellStyle name="Финансовый 7" xfId="30"/>
    <cellStyle name="Финансовый 7 2" xfId="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Z26"/>
  <sheetViews>
    <sheetView tabSelected="1" zoomScaleNormal="100" workbookViewId="0">
      <pane xSplit="2" ySplit="8" topLeftCell="C12" activePane="bottomRight" state="frozen"/>
      <selection pane="topRight" activeCell="C1" sqref="C1"/>
      <selection pane="bottomLeft" activeCell="A7" sqref="A7"/>
      <selection pane="bottomRight" activeCell="A3" sqref="A3:Z3"/>
    </sheetView>
  </sheetViews>
  <sheetFormatPr defaultColWidth="9.140625" defaultRowHeight="12.75" x14ac:dyDescent="0.2"/>
  <cols>
    <col min="1" max="1" width="5" style="9" customWidth="1"/>
    <col min="2" max="2" width="21" style="9" customWidth="1"/>
    <col min="3" max="3" width="3" style="9" hidden="1" customWidth="1"/>
    <col min="4" max="4" width="5.7109375" style="9" hidden="1" customWidth="1"/>
    <col min="5" max="5" width="8.28515625" style="9" hidden="1" customWidth="1"/>
    <col min="6" max="8" width="7" style="9" customWidth="1"/>
    <col min="9" max="9" width="27.42578125" style="9" customWidth="1"/>
    <col min="10" max="10" width="9" style="9" customWidth="1"/>
    <col min="11" max="11" width="10" style="9" customWidth="1"/>
    <col min="12" max="12" width="9.42578125" style="9" customWidth="1"/>
    <col min="13" max="13" width="9.85546875" style="9" customWidth="1"/>
    <col min="14" max="16" width="11.28515625" style="9" customWidth="1"/>
    <col min="17" max="17" width="10" style="9" customWidth="1"/>
    <col min="18" max="18" width="11.140625" style="9" customWidth="1"/>
    <col min="19" max="21" width="11.28515625" style="9" customWidth="1"/>
    <col min="22" max="23" width="10" style="9" customWidth="1"/>
    <col min="24" max="25" width="11.28515625" style="9" customWidth="1"/>
    <col min="26" max="16384" width="9.140625" style="9"/>
  </cols>
  <sheetData>
    <row r="1" spans="1:26" ht="15" x14ac:dyDescent="0.25">
      <c r="Z1" s="7" t="s">
        <v>29</v>
      </c>
    </row>
    <row r="3" spans="1:26" ht="47.25" customHeight="1" x14ac:dyDescent="0.2">
      <c r="A3" s="24" t="s">
        <v>30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x14ac:dyDescent="0.2">
      <c r="A4" s="10"/>
      <c r="B4" s="10"/>
      <c r="C4" s="11"/>
      <c r="D4" s="11"/>
      <c r="E4" s="11"/>
      <c r="F4" s="11"/>
      <c r="G4" s="11"/>
      <c r="H4" s="11"/>
      <c r="I4" s="11"/>
      <c r="J4" s="11"/>
      <c r="K4" s="11"/>
    </row>
    <row r="5" spans="1:26" s="14" customFormat="1" ht="66.75" customHeight="1" x14ac:dyDescent="0.2">
      <c r="A5" s="12" t="s">
        <v>15</v>
      </c>
      <c r="B5" s="12" t="s">
        <v>16</v>
      </c>
      <c r="C5" s="13" t="s">
        <v>21</v>
      </c>
      <c r="D5" s="13"/>
      <c r="E5" s="13"/>
      <c r="F5" s="13" t="s">
        <v>22</v>
      </c>
      <c r="G5" s="13"/>
      <c r="H5" s="13"/>
      <c r="I5" s="33" t="s">
        <v>25</v>
      </c>
      <c r="J5" s="13" t="s">
        <v>26</v>
      </c>
      <c r="K5" s="13"/>
      <c r="L5" s="6" t="s">
        <v>23</v>
      </c>
      <c r="M5" s="6" t="s">
        <v>27</v>
      </c>
      <c r="N5" s="6" t="s">
        <v>24</v>
      </c>
      <c r="O5" s="6" t="s">
        <v>28</v>
      </c>
      <c r="P5" s="6" t="s">
        <v>28</v>
      </c>
      <c r="Q5" s="6" t="s">
        <v>23</v>
      </c>
      <c r="R5" s="6" t="s">
        <v>27</v>
      </c>
      <c r="S5" s="6" t="s">
        <v>24</v>
      </c>
      <c r="T5" s="6" t="s">
        <v>28</v>
      </c>
      <c r="U5" s="6" t="s">
        <v>28</v>
      </c>
      <c r="V5" s="31" t="s">
        <v>23</v>
      </c>
      <c r="W5" s="31" t="s">
        <v>27</v>
      </c>
      <c r="X5" s="31" t="s">
        <v>24</v>
      </c>
      <c r="Y5" s="31" t="s">
        <v>28</v>
      </c>
      <c r="Z5" s="31" t="s">
        <v>28</v>
      </c>
    </row>
    <row r="6" spans="1:26" s="14" customFormat="1" ht="15" x14ac:dyDescent="0.25">
      <c r="A6" s="12"/>
      <c r="B6" s="12"/>
      <c r="C6" s="12">
        <v>2018</v>
      </c>
      <c r="D6" s="12">
        <v>2019</v>
      </c>
      <c r="E6" s="12">
        <v>2020</v>
      </c>
      <c r="F6" s="8">
        <v>0.1</v>
      </c>
      <c r="G6" s="8"/>
      <c r="H6" s="8"/>
      <c r="I6" s="34"/>
      <c r="J6" s="13"/>
      <c r="K6" s="13"/>
      <c r="L6" s="25">
        <v>2019</v>
      </c>
      <c r="M6" s="26"/>
      <c r="N6" s="26"/>
      <c r="O6" s="26"/>
      <c r="P6" s="27"/>
      <c r="Q6" s="25">
        <v>2020</v>
      </c>
      <c r="R6" s="26"/>
      <c r="S6" s="26"/>
      <c r="T6" s="26"/>
      <c r="U6" s="27"/>
      <c r="V6" s="15">
        <v>2021</v>
      </c>
      <c r="W6" s="15"/>
      <c r="X6" s="15"/>
      <c r="Y6" s="15"/>
      <c r="Z6" s="15"/>
    </row>
    <row r="7" spans="1:26" s="17" customFormat="1" ht="37.5" customHeight="1" x14ac:dyDescent="0.2">
      <c r="A7" s="12"/>
      <c r="B7" s="12"/>
      <c r="C7" s="12"/>
      <c r="D7" s="12"/>
      <c r="E7" s="12"/>
      <c r="F7" s="16">
        <v>2019</v>
      </c>
      <c r="G7" s="16">
        <v>2020</v>
      </c>
      <c r="H7" s="16">
        <v>2021</v>
      </c>
      <c r="I7" s="35"/>
      <c r="J7" s="13"/>
      <c r="K7" s="13"/>
      <c r="L7" s="28"/>
      <c r="M7" s="29"/>
      <c r="N7" s="29"/>
      <c r="O7" s="29"/>
      <c r="P7" s="30"/>
      <c r="Q7" s="28"/>
      <c r="R7" s="29"/>
      <c r="S7" s="29"/>
      <c r="T7" s="29"/>
      <c r="U7" s="30"/>
      <c r="V7" s="15"/>
      <c r="W7" s="15"/>
      <c r="X7" s="15"/>
      <c r="Y7" s="15"/>
      <c r="Z7" s="15"/>
    </row>
    <row r="8" spans="1:26" ht="15" x14ac:dyDescent="0.2">
      <c r="A8" s="16">
        <v>1</v>
      </c>
      <c r="B8" s="18" t="s">
        <v>13</v>
      </c>
      <c r="C8" s="2">
        <v>1.492</v>
      </c>
      <c r="D8" s="2">
        <v>1.492</v>
      </c>
      <c r="E8" s="2">
        <v>1.492</v>
      </c>
      <c r="F8" s="1">
        <v>0.1</v>
      </c>
      <c r="G8" s="1">
        <v>0.1</v>
      </c>
      <c r="H8" s="1">
        <v>0.1</v>
      </c>
      <c r="I8" s="32">
        <f>J8+K8</f>
        <v>723.6</v>
      </c>
      <c r="J8" s="32">
        <v>118.4</v>
      </c>
      <c r="K8" s="32">
        <v>605.20000000000005</v>
      </c>
      <c r="L8" s="4">
        <f t="shared" ref="L8:L25" si="0">IF(I8&lt;950,3,IF(I8&lt;2000,5,7))</f>
        <v>3</v>
      </c>
      <c r="M8" s="4">
        <v>100000</v>
      </c>
      <c r="N8" s="4">
        <f>L8*M8</f>
        <v>300000</v>
      </c>
      <c r="O8" s="4">
        <f t="shared" ref="O8:O24" si="1">ROUND(N8*(1-F8),-2)</f>
        <v>270000</v>
      </c>
      <c r="P8" s="22">
        <f>O8/1000</f>
        <v>270</v>
      </c>
      <c r="Q8" s="4">
        <f>L8</f>
        <v>3</v>
      </c>
      <c r="R8" s="4">
        <v>100000</v>
      </c>
      <c r="S8" s="4">
        <f>Q8*R8</f>
        <v>300000</v>
      </c>
      <c r="T8" s="4">
        <f t="shared" ref="T8:T25" si="2">ROUND(S8*(1-G8),-2)</f>
        <v>270000</v>
      </c>
      <c r="U8" s="22">
        <f>T8/1000</f>
        <v>270</v>
      </c>
      <c r="V8" s="4">
        <f>Q8</f>
        <v>3</v>
      </c>
      <c r="W8" s="4">
        <v>100000</v>
      </c>
      <c r="X8" s="4">
        <f>V8*W8</f>
        <v>300000</v>
      </c>
      <c r="Y8" s="4">
        <f t="shared" ref="Y8:Y25" si="3">ROUND(X8*(1-H8),-2)</f>
        <v>270000</v>
      </c>
      <c r="Z8" s="22">
        <f>Y8/1000</f>
        <v>270</v>
      </c>
    </row>
    <row r="9" spans="1:26" ht="15.75" customHeight="1" x14ac:dyDescent="0.2">
      <c r="A9" s="16">
        <v>2</v>
      </c>
      <c r="B9" s="18" t="s">
        <v>18</v>
      </c>
      <c r="C9" s="2">
        <v>1.492</v>
      </c>
      <c r="D9" s="2">
        <v>1.492</v>
      </c>
      <c r="E9" s="2">
        <v>1.492</v>
      </c>
      <c r="F9" s="1">
        <v>0.1</v>
      </c>
      <c r="G9" s="1">
        <v>0.1</v>
      </c>
      <c r="H9" s="1">
        <v>0.1</v>
      </c>
      <c r="I9" s="32">
        <f t="shared" ref="I9:I25" si="4">J9+K9</f>
        <v>666.3</v>
      </c>
      <c r="J9" s="32">
        <v>92.4</v>
      </c>
      <c r="K9" s="32">
        <v>573.9</v>
      </c>
      <c r="L9" s="4">
        <f t="shared" si="0"/>
        <v>3</v>
      </c>
      <c r="M9" s="4">
        <v>100000</v>
      </c>
      <c r="N9" s="4">
        <f t="shared" ref="N9:N25" si="5">L9*M9</f>
        <v>300000</v>
      </c>
      <c r="O9" s="4">
        <f t="shared" si="1"/>
        <v>270000</v>
      </c>
      <c r="P9" s="22">
        <f t="shared" ref="P9:P25" si="6">O9/1000</f>
        <v>270</v>
      </c>
      <c r="Q9" s="4">
        <f t="shared" ref="Q9:Q25" si="7">L9</f>
        <v>3</v>
      </c>
      <c r="R9" s="4">
        <v>100000</v>
      </c>
      <c r="S9" s="4">
        <f t="shared" ref="S9:S25" si="8">Q9*R9</f>
        <v>300000</v>
      </c>
      <c r="T9" s="4">
        <f t="shared" si="2"/>
        <v>270000</v>
      </c>
      <c r="U9" s="22">
        <f t="shared" ref="U9:U25" si="9">T9/1000</f>
        <v>270</v>
      </c>
      <c r="V9" s="4">
        <f t="shared" ref="V9:V25" si="10">Q9</f>
        <v>3</v>
      </c>
      <c r="W9" s="4">
        <v>100000</v>
      </c>
      <c r="X9" s="4">
        <f t="shared" ref="X9:X25" si="11">V9*W9</f>
        <v>300000</v>
      </c>
      <c r="Y9" s="4">
        <f t="shared" si="3"/>
        <v>270000</v>
      </c>
      <c r="Z9" s="22">
        <f t="shared" ref="Z9:Z25" si="12">Y9/1000</f>
        <v>270</v>
      </c>
    </row>
    <row r="10" spans="1:26" ht="15.75" customHeight="1" x14ac:dyDescent="0.2">
      <c r="A10" s="16">
        <v>3</v>
      </c>
      <c r="B10" s="18" t="s">
        <v>19</v>
      </c>
      <c r="C10" s="2">
        <v>1.492</v>
      </c>
      <c r="D10" s="2">
        <v>1.492</v>
      </c>
      <c r="E10" s="2">
        <v>1.492</v>
      </c>
      <c r="F10" s="1">
        <v>0.1</v>
      </c>
      <c r="G10" s="1">
        <v>0.1</v>
      </c>
      <c r="H10" s="1">
        <v>0.1</v>
      </c>
      <c r="I10" s="32">
        <f t="shared" si="4"/>
        <v>1313.6</v>
      </c>
      <c r="J10" s="32">
        <v>216.3</v>
      </c>
      <c r="K10" s="32">
        <v>1097.3</v>
      </c>
      <c r="L10" s="4">
        <f t="shared" si="0"/>
        <v>5</v>
      </c>
      <c r="M10" s="4">
        <v>100000</v>
      </c>
      <c r="N10" s="4">
        <f t="shared" si="5"/>
        <v>500000</v>
      </c>
      <c r="O10" s="4">
        <f t="shared" si="1"/>
        <v>450000</v>
      </c>
      <c r="P10" s="22">
        <f t="shared" si="6"/>
        <v>450</v>
      </c>
      <c r="Q10" s="4">
        <f t="shared" si="7"/>
        <v>5</v>
      </c>
      <c r="R10" s="4">
        <v>100000</v>
      </c>
      <c r="S10" s="4">
        <f t="shared" si="8"/>
        <v>500000</v>
      </c>
      <c r="T10" s="4">
        <f t="shared" si="2"/>
        <v>450000</v>
      </c>
      <c r="U10" s="22">
        <f t="shared" si="9"/>
        <v>450</v>
      </c>
      <c r="V10" s="4">
        <f t="shared" si="10"/>
        <v>5</v>
      </c>
      <c r="W10" s="4">
        <v>100000</v>
      </c>
      <c r="X10" s="4">
        <f t="shared" si="11"/>
        <v>500000</v>
      </c>
      <c r="Y10" s="4">
        <f t="shared" si="3"/>
        <v>450000</v>
      </c>
      <c r="Z10" s="22">
        <f t="shared" si="12"/>
        <v>450</v>
      </c>
    </row>
    <row r="11" spans="1:26" ht="15.75" customHeight="1" x14ac:dyDescent="0.2">
      <c r="A11" s="16">
        <v>4</v>
      </c>
      <c r="B11" s="18" t="s">
        <v>0</v>
      </c>
      <c r="C11" s="2">
        <v>1.492</v>
      </c>
      <c r="D11" s="2">
        <v>1.492</v>
      </c>
      <c r="E11" s="2">
        <v>1.492</v>
      </c>
      <c r="F11" s="1">
        <v>0.1</v>
      </c>
      <c r="G11" s="1">
        <v>0.1</v>
      </c>
      <c r="H11" s="1">
        <v>0.1</v>
      </c>
      <c r="I11" s="32">
        <f t="shared" si="4"/>
        <v>3452</v>
      </c>
      <c r="J11" s="32">
        <v>519.29999999999995</v>
      </c>
      <c r="K11" s="32">
        <v>2932.7</v>
      </c>
      <c r="L11" s="4">
        <f t="shared" si="0"/>
        <v>7</v>
      </c>
      <c r="M11" s="4">
        <v>100000</v>
      </c>
      <c r="N11" s="4">
        <f t="shared" si="5"/>
        <v>700000</v>
      </c>
      <c r="O11" s="4">
        <f t="shared" si="1"/>
        <v>630000</v>
      </c>
      <c r="P11" s="22">
        <f t="shared" si="6"/>
        <v>630</v>
      </c>
      <c r="Q11" s="4">
        <f t="shared" si="7"/>
        <v>7</v>
      </c>
      <c r="R11" s="4">
        <v>100000</v>
      </c>
      <c r="S11" s="4">
        <f t="shared" si="8"/>
        <v>700000</v>
      </c>
      <c r="T11" s="4">
        <f t="shared" si="2"/>
        <v>630000</v>
      </c>
      <c r="U11" s="22">
        <f t="shared" si="9"/>
        <v>630</v>
      </c>
      <c r="V11" s="4">
        <f t="shared" si="10"/>
        <v>7</v>
      </c>
      <c r="W11" s="4">
        <v>100000</v>
      </c>
      <c r="X11" s="4">
        <f t="shared" si="11"/>
        <v>700000</v>
      </c>
      <c r="Y11" s="4">
        <f t="shared" si="3"/>
        <v>630000</v>
      </c>
      <c r="Z11" s="22">
        <f t="shared" si="12"/>
        <v>630</v>
      </c>
    </row>
    <row r="12" spans="1:26" ht="15.75" customHeight="1" x14ac:dyDescent="0.2">
      <c r="A12" s="16">
        <v>5</v>
      </c>
      <c r="B12" s="18" t="s">
        <v>1</v>
      </c>
      <c r="C12" s="2">
        <v>1.492</v>
      </c>
      <c r="D12" s="2">
        <v>1.492</v>
      </c>
      <c r="E12" s="2">
        <v>1.492</v>
      </c>
      <c r="F12" s="1">
        <v>0.1</v>
      </c>
      <c r="G12" s="1">
        <v>0.1</v>
      </c>
      <c r="H12" s="1">
        <v>0.1</v>
      </c>
      <c r="I12" s="32">
        <f t="shared" si="4"/>
        <v>2442</v>
      </c>
      <c r="J12" s="32">
        <v>316.89999999999998</v>
      </c>
      <c r="K12" s="32">
        <v>2125.1</v>
      </c>
      <c r="L12" s="4">
        <f t="shared" si="0"/>
        <v>7</v>
      </c>
      <c r="M12" s="4">
        <v>100000</v>
      </c>
      <c r="N12" s="4">
        <f t="shared" si="5"/>
        <v>700000</v>
      </c>
      <c r="O12" s="4">
        <f t="shared" si="1"/>
        <v>630000</v>
      </c>
      <c r="P12" s="22">
        <f t="shared" si="6"/>
        <v>630</v>
      </c>
      <c r="Q12" s="4">
        <f t="shared" si="7"/>
        <v>7</v>
      </c>
      <c r="R12" s="4">
        <v>100000</v>
      </c>
      <c r="S12" s="4">
        <f t="shared" si="8"/>
        <v>700000</v>
      </c>
      <c r="T12" s="4">
        <f t="shared" si="2"/>
        <v>630000</v>
      </c>
      <c r="U12" s="22">
        <f t="shared" si="9"/>
        <v>630</v>
      </c>
      <c r="V12" s="4">
        <f t="shared" si="10"/>
        <v>7</v>
      </c>
      <c r="W12" s="4">
        <v>100000</v>
      </c>
      <c r="X12" s="4">
        <f t="shared" si="11"/>
        <v>700000</v>
      </c>
      <c r="Y12" s="4">
        <f t="shared" si="3"/>
        <v>630000</v>
      </c>
      <c r="Z12" s="22">
        <f t="shared" si="12"/>
        <v>630</v>
      </c>
    </row>
    <row r="13" spans="1:26" ht="15.75" customHeight="1" x14ac:dyDescent="0.2">
      <c r="A13" s="16">
        <v>6</v>
      </c>
      <c r="B13" s="18" t="s">
        <v>20</v>
      </c>
      <c r="C13" s="2">
        <v>1.492</v>
      </c>
      <c r="D13" s="2">
        <v>1.492</v>
      </c>
      <c r="E13" s="2">
        <v>1.492</v>
      </c>
      <c r="F13" s="1">
        <v>0.1</v>
      </c>
      <c r="G13" s="1">
        <v>0.1</v>
      </c>
      <c r="H13" s="1">
        <v>0.1</v>
      </c>
      <c r="I13" s="32">
        <f t="shared" si="4"/>
        <v>2624.7</v>
      </c>
      <c r="J13" s="32">
        <v>382.2</v>
      </c>
      <c r="K13" s="32">
        <v>2242.5</v>
      </c>
      <c r="L13" s="4">
        <f t="shared" si="0"/>
        <v>7</v>
      </c>
      <c r="M13" s="4">
        <v>100000</v>
      </c>
      <c r="N13" s="4">
        <f t="shared" si="5"/>
        <v>700000</v>
      </c>
      <c r="O13" s="4">
        <f t="shared" si="1"/>
        <v>630000</v>
      </c>
      <c r="P13" s="22">
        <f t="shared" si="6"/>
        <v>630</v>
      </c>
      <c r="Q13" s="4">
        <f t="shared" si="7"/>
        <v>7</v>
      </c>
      <c r="R13" s="4">
        <v>100000</v>
      </c>
      <c r="S13" s="4">
        <f t="shared" si="8"/>
        <v>700000</v>
      </c>
      <c r="T13" s="4">
        <f t="shared" si="2"/>
        <v>630000</v>
      </c>
      <c r="U13" s="22">
        <f t="shared" si="9"/>
        <v>630</v>
      </c>
      <c r="V13" s="4">
        <f t="shared" si="10"/>
        <v>7</v>
      </c>
      <c r="W13" s="4">
        <v>100000</v>
      </c>
      <c r="X13" s="4">
        <f t="shared" si="11"/>
        <v>700000</v>
      </c>
      <c r="Y13" s="4">
        <f t="shared" si="3"/>
        <v>630000</v>
      </c>
      <c r="Z13" s="22">
        <f t="shared" si="12"/>
        <v>630</v>
      </c>
    </row>
    <row r="14" spans="1:26" ht="15.75" customHeight="1" x14ac:dyDescent="0.2">
      <c r="A14" s="16">
        <v>7</v>
      </c>
      <c r="B14" s="18" t="s">
        <v>2</v>
      </c>
      <c r="C14" s="2">
        <v>1.492</v>
      </c>
      <c r="D14" s="2">
        <v>1.492</v>
      </c>
      <c r="E14" s="2">
        <v>1.492</v>
      </c>
      <c r="F14" s="1">
        <v>0.1</v>
      </c>
      <c r="G14" s="1">
        <v>0.1</v>
      </c>
      <c r="H14" s="1">
        <v>0.1</v>
      </c>
      <c r="I14" s="32">
        <f t="shared" si="4"/>
        <v>1144.9000000000001</v>
      </c>
      <c r="J14" s="32">
        <v>165.9</v>
      </c>
      <c r="K14" s="32">
        <v>979</v>
      </c>
      <c r="L14" s="4">
        <f t="shared" si="0"/>
        <v>5</v>
      </c>
      <c r="M14" s="4">
        <v>100000</v>
      </c>
      <c r="N14" s="4">
        <f t="shared" si="5"/>
        <v>500000</v>
      </c>
      <c r="O14" s="4">
        <f t="shared" si="1"/>
        <v>450000</v>
      </c>
      <c r="P14" s="22">
        <f t="shared" si="6"/>
        <v>450</v>
      </c>
      <c r="Q14" s="4">
        <f t="shared" si="7"/>
        <v>5</v>
      </c>
      <c r="R14" s="4">
        <v>100000</v>
      </c>
      <c r="S14" s="4">
        <f t="shared" si="8"/>
        <v>500000</v>
      </c>
      <c r="T14" s="4">
        <f t="shared" si="2"/>
        <v>450000</v>
      </c>
      <c r="U14" s="22">
        <f t="shared" si="9"/>
        <v>450</v>
      </c>
      <c r="V14" s="4">
        <f t="shared" si="10"/>
        <v>5</v>
      </c>
      <c r="W14" s="4">
        <v>100000</v>
      </c>
      <c r="X14" s="4">
        <f t="shared" si="11"/>
        <v>500000</v>
      </c>
      <c r="Y14" s="4">
        <f t="shared" si="3"/>
        <v>450000</v>
      </c>
      <c r="Z14" s="22">
        <f t="shared" si="12"/>
        <v>450</v>
      </c>
    </row>
    <row r="15" spans="1:26" ht="15.75" customHeight="1" x14ac:dyDescent="0.2">
      <c r="A15" s="16">
        <v>8</v>
      </c>
      <c r="B15" s="18" t="s">
        <v>3</v>
      </c>
      <c r="C15" s="2">
        <v>1.492</v>
      </c>
      <c r="D15" s="2">
        <v>1.492</v>
      </c>
      <c r="E15" s="2">
        <v>1.492</v>
      </c>
      <c r="F15" s="1">
        <v>0.1</v>
      </c>
      <c r="G15" s="1">
        <v>0.1</v>
      </c>
      <c r="H15" s="1">
        <v>0.1</v>
      </c>
      <c r="I15" s="32">
        <f t="shared" si="4"/>
        <v>1102.3</v>
      </c>
      <c r="J15" s="32">
        <v>162.9</v>
      </c>
      <c r="K15" s="32">
        <v>939.4</v>
      </c>
      <c r="L15" s="4">
        <f t="shared" si="0"/>
        <v>5</v>
      </c>
      <c r="M15" s="4">
        <v>100000</v>
      </c>
      <c r="N15" s="4">
        <f t="shared" si="5"/>
        <v>500000</v>
      </c>
      <c r="O15" s="4">
        <f t="shared" si="1"/>
        <v>450000</v>
      </c>
      <c r="P15" s="22">
        <f t="shared" si="6"/>
        <v>450</v>
      </c>
      <c r="Q15" s="4">
        <f t="shared" si="7"/>
        <v>5</v>
      </c>
      <c r="R15" s="4">
        <v>100000</v>
      </c>
      <c r="S15" s="4">
        <f t="shared" si="8"/>
        <v>500000</v>
      </c>
      <c r="T15" s="4">
        <f t="shared" si="2"/>
        <v>450000</v>
      </c>
      <c r="U15" s="22">
        <f t="shared" si="9"/>
        <v>450</v>
      </c>
      <c r="V15" s="4">
        <f t="shared" si="10"/>
        <v>5</v>
      </c>
      <c r="W15" s="4">
        <v>100000</v>
      </c>
      <c r="X15" s="4">
        <f t="shared" si="11"/>
        <v>500000</v>
      </c>
      <c r="Y15" s="4">
        <f t="shared" si="3"/>
        <v>450000</v>
      </c>
      <c r="Z15" s="22">
        <f t="shared" si="12"/>
        <v>450</v>
      </c>
    </row>
    <row r="16" spans="1:26" ht="15.75" customHeight="1" x14ac:dyDescent="0.2">
      <c r="A16" s="16">
        <v>9</v>
      </c>
      <c r="B16" s="18" t="s">
        <v>4</v>
      </c>
      <c r="C16" s="2">
        <v>1.492</v>
      </c>
      <c r="D16" s="2">
        <v>1.492</v>
      </c>
      <c r="E16" s="2">
        <v>1.492</v>
      </c>
      <c r="F16" s="1">
        <v>0.1</v>
      </c>
      <c r="G16" s="1">
        <v>0.1</v>
      </c>
      <c r="H16" s="1">
        <v>0.1</v>
      </c>
      <c r="I16" s="32">
        <f t="shared" si="4"/>
        <v>1145.2</v>
      </c>
      <c r="J16" s="32">
        <v>139.4</v>
      </c>
      <c r="K16" s="32">
        <v>1005.8</v>
      </c>
      <c r="L16" s="4">
        <f t="shared" si="0"/>
        <v>5</v>
      </c>
      <c r="M16" s="4">
        <v>100000</v>
      </c>
      <c r="N16" s="4">
        <f t="shared" si="5"/>
        <v>500000</v>
      </c>
      <c r="O16" s="4">
        <f t="shared" si="1"/>
        <v>450000</v>
      </c>
      <c r="P16" s="22">
        <f t="shared" si="6"/>
        <v>450</v>
      </c>
      <c r="Q16" s="4">
        <f t="shared" si="7"/>
        <v>5</v>
      </c>
      <c r="R16" s="4">
        <v>100000</v>
      </c>
      <c r="S16" s="4">
        <f t="shared" si="8"/>
        <v>500000</v>
      </c>
      <c r="T16" s="4">
        <f t="shared" si="2"/>
        <v>450000</v>
      </c>
      <c r="U16" s="22">
        <f t="shared" si="9"/>
        <v>450</v>
      </c>
      <c r="V16" s="4">
        <f t="shared" si="10"/>
        <v>5</v>
      </c>
      <c r="W16" s="4">
        <v>100000</v>
      </c>
      <c r="X16" s="4">
        <f t="shared" si="11"/>
        <v>500000</v>
      </c>
      <c r="Y16" s="4">
        <f t="shared" si="3"/>
        <v>450000</v>
      </c>
      <c r="Z16" s="22">
        <f t="shared" si="12"/>
        <v>450</v>
      </c>
    </row>
    <row r="17" spans="1:26" ht="15.75" customHeight="1" x14ac:dyDescent="0.2">
      <c r="A17" s="16">
        <v>10</v>
      </c>
      <c r="B17" s="18" t="s">
        <v>14</v>
      </c>
      <c r="C17" s="2">
        <v>1.492</v>
      </c>
      <c r="D17" s="2">
        <v>1.492</v>
      </c>
      <c r="E17" s="2">
        <v>1.492</v>
      </c>
      <c r="F17" s="1">
        <v>0.1</v>
      </c>
      <c r="G17" s="1">
        <v>0.1</v>
      </c>
      <c r="H17" s="1">
        <v>0.1</v>
      </c>
      <c r="I17" s="32">
        <f t="shared" si="4"/>
        <v>423.2</v>
      </c>
      <c r="J17" s="32">
        <v>56.8</v>
      </c>
      <c r="K17" s="32">
        <v>366.4</v>
      </c>
      <c r="L17" s="4">
        <f t="shared" si="0"/>
        <v>3</v>
      </c>
      <c r="M17" s="4">
        <v>100000</v>
      </c>
      <c r="N17" s="4">
        <f>L17*M17</f>
        <v>300000</v>
      </c>
      <c r="O17" s="4">
        <f t="shared" si="1"/>
        <v>270000</v>
      </c>
      <c r="P17" s="22">
        <f t="shared" si="6"/>
        <v>270</v>
      </c>
      <c r="Q17" s="4">
        <f t="shared" si="7"/>
        <v>3</v>
      </c>
      <c r="R17" s="4">
        <v>100000</v>
      </c>
      <c r="S17" s="4">
        <f t="shared" si="8"/>
        <v>300000</v>
      </c>
      <c r="T17" s="4">
        <f t="shared" si="2"/>
        <v>270000</v>
      </c>
      <c r="U17" s="22">
        <f t="shared" si="9"/>
        <v>270</v>
      </c>
      <c r="V17" s="4">
        <f t="shared" si="10"/>
        <v>3</v>
      </c>
      <c r="W17" s="4">
        <v>100000</v>
      </c>
      <c r="X17" s="4">
        <f t="shared" si="11"/>
        <v>300000</v>
      </c>
      <c r="Y17" s="4">
        <f t="shared" si="3"/>
        <v>270000</v>
      </c>
      <c r="Z17" s="22">
        <f t="shared" si="12"/>
        <v>270</v>
      </c>
    </row>
    <row r="18" spans="1:26" ht="15.75" customHeight="1" x14ac:dyDescent="0.2">
      <c r="A18" s="16">
        <v>11</v>
      </c>
      <c r="B18" s="18" t="s">
        <v>17</v>
      </c>
      <c r="C18" s="2">
        <v>1.492</v>
      </c>
      <c r="D18" s="2">
        <v>1.492</v>
      </c>
      <c r="E18" s="2">
        <v>1.492</v>
      </c>
      <c r="F18" s="1">
        <v>0.1</v>
      </c>
      <c r="G18" s="1">
        <v>0.1</v>
      </c>
      <c r="H18" s="1">
        <v>0.1</v>
      </c>
      <c r="I18" s="32">
        <f t="shared" si="4"/>
        <v>741</v>
      </c>
      <c r="J18" s="32">
        <v>92.8</v>
      </c>
      <c r="K18" s="32">
        <v>648.20000000000005</v>
      </c>
      <c r="L18" s="4">
        <f t="shared" si="0"/>
        <v>3</v>
      </c>
      <c r="M18" s="4">
        <v>100000</v>
      </c>
      <c r="N18" s="4">
        <f>L18*M18</f>
        <v>300000</v>
      </c>
      <c r="O18" s="4">
        <f t="shared" si="1"/>
        <v>270000</v>
      </c>
      <c r="P18" s="22">
        <f t="shared" si="6"/>
        <v>270</v>
      </c>
      <c r="Q18" s="4">
        <f t="shared" si="7"/>
        <v>3</v>
      </c>
      <c r="R18" s="4">
        <v>100000</v>
      </c>
      <c r="S18" s="4">
        <f t="shared" si="8"/>
        <v>300000</v>
      </c>
      <c r="T18" s="4">
        <f t="shared" si="2"/>
        <v>270000</v>
      </c>
      <c r="U18" s="22">
        <f t="shared" si="9"/>
        <v>270</v>
      </c>
      <c r="V18" s="4">
        <f t="shared" si="10"/>
        <v>3</v>
      </c>
      <c r="W18" s="4">
        <v>100000</v>
      </c>
      <c r="X18" s="4">
        <f t="shared" si="11"/>
        <v>300000</v>
      </c>
      <c r="Y18" s="4">
        <f t="shared" si="3"/>
        <v>270000</v>
      </c>
      <c r="Z18" s="22">
        <f t="shared" si="12"/>
        <v>270</v>
      </c>
    </row>
    <row r="19" spans="1:26" ht="15.75" customHeight="1" x14ac:dyDescent="0.2">
      <c r="A19" s="16">
        <v>12</v>
      </c>
      <c r="B19" s="18" t="s">
        <v>5</v>
      </c>
      <c r="C19" s="2">
        <v>1.492</v>
      </c>
      <c r="D19" s="2">
        <v>1.492</v>
      </c>
      <c r="E19" s="2">
        <v>1.492</v>
      </c>
      <c r="F19" s="1">
        <v>0.1</v>
      </c>
      <c r="G19" s="1">
        <v>0.1</v>
      </c>
      <c r="H19" s="1">
        <v>0.1</v>
      </c>
      <c r="I19" s="32">
        <f t="shared" si="4"/>
        <v>895.4</v>
      </c>
      <c r="J19" s="32">
        <v>129.6</v>
      </c>
      <c r="K19" s="32">
        <v>765.8</v>
      </c>
      <c r="L19" s="4">
        <f t="shared" si="0"/>
        <v>3</v>
      </c>
      <c r="M19" s="4">
        <v>100000</v>
      </c>
      <c r="N19" s="4">
        <f t="shared" si="5"/>
        <v>300000</v>
      </c>
      <c r="O19" s="4">
        <f t="shared" si="1"/>
        <v>270000</v>
      </c>
      <c r="P19" s="22">
        <f t="shared" si="6"/>
        <v>270</v>
      </c>
      <c r="Q19" s="4">
        <f t="shared" si="7"/>
        <v>3</v>
      </c>
      <c r="R19" s="4">
        <v>100000</v>
      </c>
      <c r="S19" s="4">
        <f t="shared" si="8"/>
        <v>300000</v>
      </c>
      <c r="T19" s="4">
        <f t="shared" si="2"/>
        <v>270000</v>
      </c>
      <c r="U19" s="22">
        <f t="shared" si="9"/>
        <v>270</v>
      </c>
      <c r="V19" s="4">
        <f t="shared" si="10"/>
        <v>3</v>
      </c>
      <c r="W19" s="4">
        <v>100000</v>
      </c>
      <c r="X19" s="4">
        <f t="shared" si="11"/>
        <v>300000</v>
      </c>
      <c r="Y19" s="4">
        <f t="shared" si="3"/>
        <v>270000</v>
      </c>
      <c r="Z19" s="22">
        <f t="shared" si="12"/>
        <v>270</v>
      </c>
    </row>
    <row r="20" spans="1:26" ht="15.75" customHeight="1" x14ac:dyDescent="0.2">
      <c r="A20" s="16">
        <v>13</v>
      </c>
      <c r="B20" s="18" t="s">
        <v>6</v>
      </c>
      <c r="C20" s="2">
        <v>1.492</v>
      </c>
      <c r="D20" s="2">
        <v>1.492</v>
      </c>
      <c r="E20" s="2">
        <v>1.492</v>
      </c>
      <c r="F20" s="1">
        <v>0.1</v>
      </c>
      <c r="G20" s="1">
        <v>0.1</v>
      </c>
      <c r="H20" s="1">
        <v>0.1</v>
      </c>
      <c r="I20" s="32">
        <f t="shared" si="4"/>
        <v>490.2</v>
      </c>
      <c r="J20" s="32">
        <v>61.9</v>
      </c>
      <c r="K20" s="32">
        <v>428.3</v>
      </c>
      <c r="L20" s="4">
        <f t="shared" si="0"/>
        <v>3</v>
      </c>
      <c r="M20" s="4">
        <v>100000</v>
      </c>
      <c r="N20" s="4">
        <f t="shared" si="5"/>
        <v>300000</v>
      </c>
      <c r="O20" s="4">
        <f t="shared" si="1"/>
        <v>270000</v>
      </c>
      <c r="P20" s="22">
        <f t="shared" si="6"/>
        <v>270</v>
      </c>
      <c r="Q20" s="4">
        <f t="shared" si="7"/>
        <v>3</v>
      </c>
      <c r="R20" s="4">
        <v>100000</v>
      </c>
      <c r="S20" s="4">
        <f t="shared" si="8"/>
        <v>300000</v>
      </c>
      <c r="T20" s="4">
        <f t="shared" si="2"/>
        <v>270000</v>
      </c>
      <c r="U20" s="22">
        <f t="shared" si="9"/>
        <v>270</v>
      </c>
      <c r="V20" s="4">
        <f t="shared" si="10"/>
        <v>3</v>
      </c>
      <c r="W20" s="4">
        <v>100000</v>
      </c>
      <c r="X20" s="4">
        <f t="shared" si="11"/>
        <v>300000</v>
      </c>
      <c r="Y20" s="4">
        <f t="shared" si="3"/>
        <v>270000</v>
      </c>
      <c r="Z20" s="22">
        <f t="shared" si="12"/>
        <v>270</v>
      </c>
    </row>
    <row r="21" spans="1:26" ht="15.75" customHeight="1" x14ac:dyDescent="0.2">
      <c r="A21" s="16">
        <v>14</v>
      </c>
      <c r="B21" s="18" t="s">
        <v>7</v>
      </c>
      <c r="C21" s="2">
        <v>1.492</v>
      </c>
      <c r="D21" s="2">
        <v>1.492</v>
      </c>
      <c r="E21" s="2">
        <v>1.492</v>
      </c>
      <c r="F21" s="1">
        <v>0.1</v>
      </c>
      <c r="G21" s="1">
        <v>0.1</v>
      </c>
      <c r="H21" s="1">
        <v>0.1</v>
      </c>
      <c r="I21" s="32">
        <f t="shared" si="4"/>
        <v>843.7</v>
      </c>
      <c r="J21" s="32">
        <v>100</v>
      </c>
      <c r="K21" s="32">
        <v>743.7</v>
      </c>
      <c r="L21" s="4">
        <f t="shared" si="0"/>
        <v>3</v>
      </c>
      <c r="M21" s="4">
        <v>100000</v>
      </c>
      <c r="N21" s="4">
        <f t="shared" si="5"/>
        <v>300000</v>
      </c>
      <c r="O21" s="4">
        <f t="shared" si="1"/>
        <v>270000</v>
      </c>
      <c r="P21" s="22">
        <f t="shared" si="6"/>
        <v>270</v>
      </c>
      <c r="Q21" s="4">
        <f t="shared" si="7"/>
        <v>3</v>
      </c>
      <c r="R21" s="4">
        <v>100000</v>
      </c>
      <c r="S21" s="4">
        <f t="shared" si="8"/>
        <v>300000</v>
      </c>
      <c r="T21" s="4">
        <f t="shared" si="2"/>
        <v>270000</v>
      </c>
      <c r="U21" s="22">
        <f t="shared" si="9"/>
        <v>270</v>
      </c>
      <c r="V21" s="4">
        <f t="shared" si="10"/>
        <v>3</v>
      </c>
      <c r="W21" s="4">
        <v>100000</v>
      </c>
      <c r="X21" s="4">
        <f t="shared" si="11"/>
        <v>300000</v>
      </c>
      <c r="Y21" s="4">
        <f t="shared" si="3"/>
        <v>270000</v>
      </c>
      <c r="Z21" s="22">
        <f t="shared" si="12"/>
        <v>270</v>
      </c>
    </row>
    <row r="22" spans="1:26" ht="15.75" customHeight="1" x14ac:dyDescent="0.2">
      <c r="A22" s="16">
        <v>15</v>
      </c>
      <c r="B22" s="18" t="s">
        <v>8</v>
      </c>
      <c r="C22" s="2">
        <v>1.492</v>
      </c>
      <c r="D22" s="2">
        <v>1.492</v>
      </c>
      <c r="E22" s="2">
        <v>1.492</v>
      </c>
      <c r="F22" s="1">
        <v>0.1</v>
      </c>
      <c r="G22" s="1">
        <v>0.1</v>
      </c>
      <c r="H22" s="1">
        <v>0.1</v>
      </c>
      <c r="I22" s="32">
        <f t="shared" si="4"/>
        <v>547.1</v>
      </c>
      <c r="J22" s="32">
        <v>97.2</v>
      </c>
      <c r="K22" s="32">
        <v>449.9</v>
      </c>
      <c r="L22" s="4">
        <f t="shared" si="0"/>
        <v>3</v>
      </c>
      <c r="M22" s="4">
        <v>100000</v>
      </c>
      <c r="N22" s="4">
        <f t="shared" si="5"/>
        <v>300000</v>
      </c>
      <c r="O22" s="4">
        <f t="shared" si="1"/>
        <v>270000</v>
      </c>
      <c r="P22" s="22">
        <f t="shared" si="6"/>
        <v>270</v>
      </c>
      <c r="Q22" s="4">
        <f t="shared" si="7"/>
        <v>3</v>
      </c>
      <c r="R22" s="4">
        <v>100000</v>
      </c>
      <c r="S22" s="4">
        <f t="shared" si="8"/>
        <v>300000</v>
      </c>
      <c r="T22" s="4">
        <f t="shared" si="2"/>
        <v>270000</v>
      </c>
      <c r="U22" s="22">
        <f t="shared" si="9"/>
        <v>270</v>
      </c>
      <c r="V22" s="4">
        <f t="shared" si="10"/>
        <v>3</v>
      </c>
      <c r="W22" s="4">
        <v>100000</v>
      </c>
      <c r="X22" s="4">
        <f t="shared" si="11"/>
        <v>300000</v>
      </c>
      <c r="Y22" s="4">
        <f t="shared" si="3"/>
        <v>270000</v>
      </c>
      <c r="Z22" s="22">
        <f t="shared" si="12"/>
        <v>270</v>
      </c>
    </row>
    <row r="23" spans="1:26" ht="15.75" customHeight="1" x14ac:dyDescent="0.2">
      <c r="A23" s="16">
        <v>16</v>
      </c>
      <c r="B23" s="18" t="s">
        <v>9</v>
      </c>
      <c r="C23" s="2">
        <v>1.492</v>
      </c>
      <c r="D23" s="2">
        <v>1.492</v>
      </c>
      <c r="E23" s="2">
        <v>1.492</v>
      </c>
      <c r="F23" s="1">
        <v>0.1</v>
      </c>
      <c r="G23" s="1">
        <v>0.1</v>
      </c>
      <c r="H23" s="1">
        <v>0.1</v>
      </c>
      <c r="I23" s="32">
        <f t="shared" si="4"/>
        <v>1005.6999999999999</v>
      </c>
      <c r="J23" s="32">
        <v>140.4</v>
      </c>
      <c r="K23" s="32">
        <v>865.3</v>
      </c>
      <c r="L23" s="4">
        <f t="shared" si="0"/>
        <v>5</v>
      </c>
      <c r="M23" s="4">
        <v>100000</v>
      </c>
      <c r="N23" s="4">
        <f t="shared" si="5"/>
        <v>500000</v>
      </c>
      <c r="O23" s="4">
        <f t="shared" si="1"/>
        <v>450000</v>
      </c>
      <c r="P23" s="22">
        <f t="shared" si="6"/>
        <v>450</v>
      </c>
      <c r="Q23" s="4">
        <f t="shared" si="7"/>
        <v>5</v>
      </c>
      <c r="R23" s="4">
        <v>100000</v>
      </c>
      <c r="S23" s="4">
        <f t="shared" si="8"/>
        <v>500000</v>
      </c>
      <c r="T23" s="4">
        <f t="shared" si="2"/>
        <v>450000</v>
      </c>
      <c r="U23" s="22">
        <f t="shared" si="9"/>
        <v>450</v>
      </c>
      <c r="V23" s="4">
        <f t="shared" si="10"/>
        <v>5</v>
      </c>
      <c r="W23" s="4">
        <v>100000</v>
      </c>
      <c r="X23" s="4">
        <f t="shared" si="11"/>
        <v>500000</v>
      </c>
      <c r="Y23" s="4">
        <f t="shared" si="3"/>
        <v>450000</v>
      </c>
      <c r="Z23" s="22">
        <f t="shared" si="12"/>
        <v>450</v>
      </c>
    </row>
    <row r="24" spans="1:26" ht="15.75" customHeight="1" x14ac:dyDescent="0.2">
      <c r="A24" s="16">
        <v>17</v>
      </c>
      <c r="B24" s="18" t="s">
        <v>10</v>
      </c>
      <c r="C24" s="2">
        <v>1.492</v>
      </c>
      <c r="D24" s="2">
        <v>1.492</v>
      </c>
      <c r="E24" s="2">
        <v>1.492</v>
      </c>
      <c r="F24" s="1">
        <v>0.1</v>
      </c>
      <c r="G24" s="1">
        <v>0.1</v>
      </c>
      <c r="H24" s="1">
        <v>0.1</v>
      </c>
      <c r="I24" s="32">
        <f t="shared" si="4"/>
        <v>984.4</v>
      </c>
      <c r="J24" s="32">
        <v>128.5</v>
      </c>
      <c r="K24" s="32">
        <v>855.9</v>
      </c>
      <c r="L24" s="4">
        <f t="shared" si="0"/>
        <v>5</v>
      </c>
      <c r="M24" s="4">
        <v>100000</v>
      </c>
      <c r="N24" s="4">
        <f t="shared" si="5"/>
        <v>500000</v>
      </c>
      <c r="O24" s="4">
        <f t="shared" si="1"/>
        <v>450000</v>
      </c>
      <c r="P24" s="22">
        <f t="shared" si="6"/>
        <v>450</v>
      </c>
      <c r="Q24" s="4">
        <f t="shared" si="7"/>
        <v>5</v>
      </c>
      <c r="R24" s="4">
        <v>100000</v>
      </c>
      <c r="S24" s="4">
        <f t="shared" si="8"/>
        <v>500000</v>
      </c>
      <c r="T24" s="4">
        <f t="shared" si="2"/>
        <v>450000</v>
      </c>
      <c r="U24" s="22">
        <f t="shared" si="9"/>
        <v>450</v>
      </c>
      <c r="V24" s="4">
        <f t="shared" si="10"/>
        <v>5</v>
      </c>
      <c r="W24" s="4">
        <v>100000</v>
      </c>
      <c r="X24" s="4">
        <f t="shared" si="11"/>
        <v>500000</v>
      </c>
      <c r="Y24" s="4">
        <f t="shared" si="3"/>
        <v>450000</v>
      </c>
      <c r="Z24" s="22">
        <f t="shared" si="12"/>
        <v>450</v>
      </c>
    </row>
    <row r="25" spans="1:26" ht="15.75" customHeight="1" x14ac:dyDescent="0.2">
      <c r="A25" s="16">
        <v>18</v>
      </c>
      <c r="B25" s="18" t="s">
        <v>11</v>
      </c>
      <c r="C25" s="2">
        <v>2.113</v>
      </c>
      <c r="D25" s="2">
        <v>2.1240000000000001</v>
      </c>
      <c r="E25" s="2">
        <v>2.1240000000000001</v>
      </c>
      <c r="F25" s="1">
        <v>0.1</v>
      </c>
      <c r="G25" s="1">
        <v>0.1</v>
      </c>
      <c r="H25" s="1">
        <v>0.1</v>
      </c>
      <c r="I25" s="32">
        <f t="shared" si="4"/>
        <v>1243.9000000000001</v>
      </c>
      <c r="J25" s="32">
        <v>173.4</v>
      </c>
      <c r="K25" s="32">
        <v>1070.5</v>
      </c>
      <c r="L25" s="4">
        <f t="shared" si="0"/>
        <v>5</v>
      </c>
      <c r="M25" s="4">
        <v>100000</v>
      </c>
      <c r="N25" s="4">
        <f t="shared" si="5"/>
        <v>500000</v>
      </c>
      <c r="O25" s="4">
        <f>ROUND(N25*(1-F25),0)</f>
        <v>450000</v>
      </c>
      <c r="P25" s="22">
        <f t="shared" si="6"/>
        <v>450</v>
      </c>
      <c r="Q25" s="4">
        <f t="shared" si="7"/>
        <v>5</v>
      </c>
      <c r="R25" s="4">
        <v>100000</v>
      </c>
      <c r="S25" s="4">
        <f t="shared" si="8"/>
        <v>500000</v>
      </c>
      <c r="T25" s="4">
        <f t="shared" si="2"/>
        <v>450000</v>
      </c>
      <c r="U25" s="22">
        <f t="shared" si="9"/>
        <v>450</v>
      </c>
      <c r="V25" s="4">
        <f t="shared" si="10"/>
        <v>5</v>
      </c>
      <c r="W25" s="4">
        <v>100000</v>
      </c>
      <c r="X25" s="4">
        <f t="shared" si="11"/>
        <v>500000</v>
      </c>
      <c r="Y25" s="4">
        <f t="shared" si="3"/>
        <v>450000</v>
      </c>
      <c r="Z25" s="22">
        <f t="shared" si="12"/>
        <v>450</v>
      </c>
    </row>
    <row r="26" spans="1:26" s="21" customFormat="1" ht="15.75" customHeight="1" x14ac:dyDescent="0.2">
      <c r="A26" s="19"/>
      <c r="B26" s="19" t="s">
        <v>12</v>
      </c>
      <c r="C26" s="3">
        <v>1.5129999999999999</v>
      </c>
      <c r="D26" s="3">
        <v>1.5129999999999999</v>
      </c>
      <c r="E26" s="3">
        <v>1.5129999999999999</v>
      </c>
      <c r="F26" s="3"/>
      <c r="G26" s="3"/>
      <c r="H26" s="3"/>
      <c r="I26" s="20">
        <f t="shared" ref="I26:K26" si="13">SUM(I8:I25)</f>
        <v>21789.200000000004</v>
      </c>
      <c r="J26" s="20">
        <f t="shared" si="13"/>
        <v>3094.3000000000006</v>
      </c>
      <c r="K26" s="20">
        <f t="shared" si="13"/>
        <v>18694.899999999998</v>
      </c>
      <c r="L26" s="5">
        <f>SUM(L8:L25)</f>
        <v>80</v>
      </c>
      <c r="M26" s="5"/>
      <c r="N26" s="5">
        <f t="shared" ref="N26:Q26" si="14">SUM(N8:N25)</f>
        <v>8000000</v>
      </c>
      <c r="O26" s="5">
        <f t="shared" si="14"/>
        <v>7200000</v>
      </c>
      <c r="P26" s="23">
        <f>SUM(P8:P25)</f>
        <v>7200</v>
      </c>
      <c r="Q26" s="5">
        <f t="shared" si="14"/>
        <v>80</v>
      </c>
      <c r="R26" s="5"/>
      <c r="S26" s="5">
        <f>SUM(S8:S25)</f>
        <v>8000000</v>
      </c>
      <c r="T26" s="5">
        <f t="shared" ref="T26:V26" si="15">SUM(T8:T25)</f>
        <v>7200000</v>
      </c>
      <c r="U26" s="23">
        <f>SUM(U8:U25)</f>
        <v>7200</v>
      </c>
      <c r="V26" s="5">
        <f t="shared" si="15"/>
        <v>80</v>
      </c>
      <c r="W26" s="5"/>
      <c r="X26" s="5">
        <f>SUM(X8:X25)</f>
        <v>8000000</v>
      </c>
      <c r="Y26" s="5">
        <f>SUM(Y8:Y25)</f>
        <v>7200000</v>
      </c>
      <c r="Z26" s="23">
        <f>SUM(Z8:Z25)</f>
        <v>7200</v>
      </c>
    </row>
  </sheetData>
  <mergeCells count="16">
    <mergeCell ref="A3:Z3"/>
    <mergeCell ref="L6:P7"/>
    <mergeCell ref="Q6:U7"/>
    <mergeCell ref="V6:Z7"/>
    <mergeCell ref="J6:J7"/>
    <mergeCell ref="K6:K7"/>
    <mergeCell ref="A5:A7"/>
    <mergeCell ref="B5:B7"/>
    <mergeCell ref="C5:E5"/>
    <mergeCell ref="F5:H5"/>
    <mergeCell ref="I5:I7"/>
    <mergeCell ref="J5:K5"/>
    <mergeCell ref="C6:C7"/>
    <mergeCell ref="D6:D7"/>
    <mergeCell ref="E6:E7"/>
    <mergeCell ref="F6:H6"/>
  </mergeCells>
  <pageMargins left="0.70866141732283472" right="0.70866141732283472" top="0.74803149606299213" bottom="0.35433070866141736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кадры</vt:lpstr>
      <vt:lpstr>кадры!Заголовки_для_печати</vt:lpstr>
      <vt:lpstr>кадры!Область_печати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Старостина Рузанна Левоновна</cp:lastModifiedBy>
  <cp:lastPrinted>2018-08-29T07:56:47Z</cp:lastPrinted>
  <dcterms:created xsi:type="dcterms:W3CDTF">1996-10-08T23:32:33Z</dcterms:created>
  <dcterms:modified xsi:type="dcterms:W3CDTF">2018-08-29T07:56:52Z</dcterms:modified>
</cp:coreProperties>
</file>