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ЭтаКнига" checkCompatibility="1" defaultThemeVersion="124226"/>
  <bookViews>
    <workbookView xWindow="225" yWindow="555" windowWidth="20370" windowHeight="11190" tabRatio="589"/>
  </bookViews>
  <sheets>
    <sheet name="ДОУ" sheetId="164" r:id="rId1"/>
  </sheets>
  <definedNames>
    <definedName name="_xlnm.Print_Titles" localSheetId="0">ДОУ!$B:$B</definedName>
    <definedName name="_xlnm.Print_Area" localSheetId="0">ДОУ!$A$1:$AX$27</definedName>
  </definedNames>
  <calcPr calcId="145621"/>
</workbook>
</file>

<file path=xl/calcChain.xml><?xml version="1.0" encoding="utf-8"?>
<calcChain xmlns="http://schemas.openxmlformats.org/spreadsheetml/2006/main">
  <c r="L17" i="164" l="1"/>
  <c r="AN27" i="164" l="1"/>
  <c r="AL27" i="164"/>
  <c r="AJ27" i="164"/>
  <c r="AG27" i="164"/>
  <c r="AF27" i="164"/>
  <c r="AC27" i="164"/>
  <c r="AB27" i="164"/>
  <c r="Y27" i="164"/>
  <c r="X27" i="164"/>
  <c r="V27" i="164"/>
  <c r="T27" i="164"/>
  <c r="R27" i="164"/>
  <c r="I27" i="164"/>
  <c r="AO26" i="164"/>
  <c r="AM26" i="164"/>
  <c r="AK26" i="164"/>
  <c r="AH26" i="164"/>
  <c r="AI26" i="164" s="1"/>
  <c r="AD26" i="164"/>
  <c r="AE26" i="164" s="1"/>
  <c r="Z26" i="164"/>
  <c r="AA26" i="164" s="1"/>
  <c r="W26" i="164"/>
  <c r="U26" i="164"/>
  <c r="S26" i="164"/>
  <c r="O26" i="164"/>
  <c r="P26" i="164" s="1"/>
  <c r="M26" i="164"/>
  <c r="AQ26" i="164" s="1"/>
  <c r="L26" i="164"/>
  <c r="K26" i="164"/>
  <c r="AS26" i="164" s="1"/>
  <c r="AV26" i="164" s="1"/>
  <c r="J26" i="164"/>
  <c r="AP26" i="164" s="1"/>
  <c r="AO25" i="164"/>
  <c r="AM25" i="164"/>
  <c r="AK25" i="164"/>
  <c r="AI25" i="164"/>
  <c r="AH25" i="164"/>
  <c r="AE25" i="164"/>
  <c r="AD25" i="164"/>
  <c r="AA25" i="164"/>
  <c r="Z25" i="164"/>
  <c r="W25" i="164"/>
  <c r="U25" i="164"/>
  <c r="S25" i="164"/>
  <c r="L25" i="164"/>
  <c r="O25" i="164" s="1"/>
  <c r="P25" i="164" s="1"/>
  <c r="J25" i="164"/>
  <c r="AP25" i="164" s="1"/>
  <c r="AO24" i="164"/>
  <c r="AM24" i="164"/>
  <c r="AK24" i="164"/>
  <c r="AH24" i="164"/>
  <c r="AI24" i="164" s="1"/>
  <c r="AD24" i="164"/>
  <c r="AE24" i="164" s="1"/>
  <c r="Z24" i="164"/>
  <c r="AA24" i="164" s="1"/>
  <c r="W24" i="164"/>
  <c r="U24" i="164"/>
  <c r="S24" i="164"/>
  <c r="O24" i="164"/>
  <c r="P24" i="164" s="1"/>
  <c r="M24" i="164"/>
  <c r="AQ24" i="164" s="1"/>
  <c r="L24" i="164"/>
  <c r="K24" i="164"/>
  <c r="J24" i="164"/>
  <c r="AP24" i="164" s="1"/>
  <c r="AO23" i="164"/>
  <c r="AM23" i="164"/>
  <c r="AK23" i="164"/>
  <c r="AI23" i="164"/>
  <c r="AH23" i="164"/>
  <c r="AE23" i="164"/>
  <c r="AD23" i="164"/>
  <c r="AA23" i="164"/>
  <c r="Z23" i="164"/>
  <c r="W23" i="164"/>
  <c r="U23" i="164"/>
  <c r="S23" i="164"/>
  <c r="L23" i="164"/>
  <c r="O23" i="164" s="1"/>
  <c r="P23" i="164" s="1"/>
  <c r="J23" i="164"/>
  <c r="AP23" i="164" s="1"/>
  <c r="AO22" i="164"/>
  <c r="AM22" i="164"/>
  <c r="AK22" i="164"/>
  <c r="AH22" i="164"/>
  <c r="AI22" i="164" s="1"/>
  <c r="AD22" i="164"/>
  <c r="AE22" i="164" s="1"/>
  <c r="Z22" i="164"/>
  <c r="AA22" i="164" s="1"/>
  <c r="W22" i="164"/>
  <c r="U22" i="164"/>
  <c r="S22" i="164"/>
  <c r="O22" i="164"/>
  <c r="P22" i="164" s="1"/>
  <c r="M22" i="164"/>
  <c r="AQ22" i="164" s="1"/>
  <c r="L22" i="164"/>
  <c r="K22" i="164"/>
  <c r="J22" i="164"/>
  <c r="AP22" i="164" s="1"/>
  <c r="AO21" i="164"/>
  <c r="AM21" i="164"/>
  <c r="AK21" i="164"/>
  <c r="AI21" i="164"/>
  <c r="AH21" i="164"/>
  <c r="AE21" i="164"/>
  <c r="AD21" i="164"/>
  <c r="AA21" i="164"/>
  <c r="Z21" i="164"/>
  <c r="W21" i="164"/>
  <c r="U21" i="164"/>
  <c r="S21" i="164"/>
  <c r="L21" i="164"/>
  <c r="J21" i="164"/>
  <c r="K21" i="164" s="1"/>
  <c r="AS21" i="164" s="1"/>
  <c r="AV21" i="164" s="1"/>
  <c r="AO20" i="164"/>
  <c r="AM20" i="164"/>
  <c r="AK20" i="164"/>
  <c r="AH20" i="164"/>
  <c r="AI20" i="164" s="1"/>
  <c r="AD20" i="164"/>
  <c r="AE20" i="164" s="1"/>
  <c r="Z20" i="164"/>
  <c r="AA20" i="164" s="1"/>
  <c r="W20" i="164"/>
  <c r="U20" i="164"/>
  <c r="S20" i="164"/>
  <c r="Q20" i="164"/>
  <c r="AU20" i="164" s="1"/>
  <c r="AX20" i="164" s="1"/>
  <c r="O20" i="164"/>
  <c r="P20" i="164" s="1"/>
  <c r="AR20" i="164" s="1"/>
  <c r="M20" i="164"/>
  <c r="N20" i="164" s="1"/>
  <c r="AT20" i="164" s="1"/>
  <c r="AW20" i="164" s="1"/>
  <c r="L20" i="164"/>
  <c r="K20" i="164"/>
  <c r="AS20" i="164" s="1"/>
  <c r="AV20" i="164" s="1"/>
  <c r="J20" i="164"/>
  <c r="AP20" i="164" s="1"/>
  <c r="AO19" i="164"/>
  <c r="AM19" i="164"/>
  <c r="AK19" i="164"/>
  <c r="AI19" i="164"/>
  <c r="AH19" i="164"/>
  <c r="AE19" i="164"/>
  <c r="AD19" i="164"/>
  <c r="AA19" i="164"/>
  <c r="Z19" i="164"/>
  <c r="W19" i="164"/>
  <c r="U19" i="164"/>
  <c r="S19" i="164"/>
  <c r="L19" i="164"/>
  <c r="J19" i="164"/>
  <c r="K19" i="164" s="1"/>
  <c r="AS19" i="164" s="1"/>
  <c r="AV19" i="164" s="1"/>
  <c r="AO18" i="164"/>
  <c r="AM18" i="164"/>
  <c r="AK18" i="164"/>
  <c r="AI18" i="164"/>
  <c r="AH18" i="164"/>
  <c r="AE18" i="164"/>
  <c r="AD18" i="164"/>
  <c r="AA18" i="164"/>
  <c r="Z18" i="164"/>
  <c r="W18" i="164"/>
  <c r="U18" i="164"/>
  <c r="S18" i="164"/>
  <c r="L18" i="164"/>
  <c r="O18" i="164" s="1"/>
  <c r="P18" i="164" s="1"/>
  <c r="J18" i="164"/>
  <c r="K18" i="164" s="1"/>
  <c r="AS18" i="164" s="1"/>
  <c r="AV18" i="164" s="1"/>
  <c r="AO17" i="164"/>
  <c r="AM17" i="164"/>
  <c r="AK17" i="164"/>
  <c r="AH17" i="164"/>
  <c r="AI17" i="164" s="1"/>
  <c r="AD17" i="164"/>
  <c r="AE17" i="164" s="1"/>
  <c r="Z17" i="164"/>
  <c r="AA17" i="164" s="1"/>
  <c r="W17" i="164"/>
  <c r="U17" i="164"/>
  <c r="S17" i="164"/>
  <c r="O17" i="164"/>
  <c r="P17" i="164" s="1"/>
  <c r="M17" i="164"/>
  <c r="N17" i="164" s="1"/>
  <c r="AT17" i="164" s="1"/>
  <c r="AW17" i="164" s="1"/>
  <c r="K17" i="164"/>
  <c r="AS17" i="164" s="1"/>
  <c r="AV17" i="164" s="1"/>
  <c r="J17" i="164"/>
  <c r="AP17" i="164" s="1"/>
  <c r="AO16" i="164"/>
  <c r="AM16" i="164"/>
  <c r="AK16" i="164"/>
  <c r="AI16" i="164"/>
  <c r="AH16" i="164"/>
  <c r="AE16" i="164"/>
  <c r="AD16" i="164"/>
  <c r="AA16" i="164"/>
  <c r="Z16" i="164"/>
  <c r="W16" i="164"/>
  <c r="U16" i="164"/>
  <c r="S16" i="164"/>
  <c r="L16" i="164"/>
  <c r="O16" i="164" s="1"/>
  <c r="P16" i="164" s="1"/>
  <c r="J16" i="164"/>
  <c r="K16" i="164" s="1"/>
  <c r="AS16" i="164" s="1"/>
  <c r="AV16" i="164" s="1"/>
  <c r="AO15" i="164"/>
  <c r="AM15" i="164"/>
  <c r="AK15" i="164"/>
  <c r="AH15" i="164"/>
  <c r="AI15" i="164" s="1"/>
  <c r="AD15" i="164"/>
  <c r="AE15" i="164" s="1"/>
  <c r="Z15" i="164"/>
  <c r="AA15" i="164" s="1"/>
  <c r="W15" i="164"/>
  <c r="U15" i="164"/>
  <c r="S15" i="164"/>
  <c r="O15" i="164"/>
  <c r="P15" i="164" s="1"/>
  <c r="M15" i="164"/>
  <c r="N15" i="164" s="1"/>
  <c r="AT15" i="164" s="1"/>
  <c r="AW15" i="164" s="1"/>
  <c r="L15" i="164"/>
  <c r="K15" i="164"/>
  <c r="AS15" i="164" s="1"/>
  <c r="AV15" i="164" s="1"/>
  <c r="J15" i="164"/>
  <c r="AP15" i="164" s="1"/>
  <c r="AO14" i="164"/>
  <c r="AM14" i="164"/>
  <c r="AK14" i="164"/>
  <c r="AI14" i="164"/>
  <c r="AH14" i="164"/>
  <c r="AE14" i="164"/>
  <c r="AD14" i="164"/>
  <c r="AA14" i="164"/>
  <c r="Z14" i="164"/>
  <c r="W14" i="164"/>
  <c r="U14" i="164"/>
  <c r="S14" i="164"/>
  <c r="L14" i="164"/>
  <c r="O14" i="164" s="1"/>
  <c r="P14" i="164" s="1"/>
  <c r="J14" i="164"/>
  <c r="K14" i="164" s="1"/>
  <c r="AS14" i="164" s="1"/>
  <c r="AV14" i="164" s="1"/>
  <c r="AO13" i="164"/>
  <c r="AM13" i="164"/>
  <c r="AK13" i="164"/>
  <c r="AS13" i="164" s="1"/>
  <c r="AV13" i="164" s="1"/>
  <c r="AH13" i="164"/>
  <c r="AI13" i="164" s="1"/>
  <c r="AD13" i="164"/>
  <c r="AE13" i="164" s="1"/>
  <c r="Z13" i="164"/>
  <c r="AA13" i="164" s="1"/>
  <c r="W13" i="164"/>
  <c r="U13" i="164"/>
  <c r="S13" i="164"/>
  <c r="O13" i="164"/>
  <c r="P13" i="164" s="1"/>
  <c r="AR13" i="164" s="1"/>
  <c r="M13" i="164"/>
  <c r="N13" i="164" s="1"/>
  <c r="L13" i="164"/>
  <c r="K13" i="164"/>
  <c r="J13" i="164"/>
  <c r="AP13" i="164" s="1"/>
  <c r="AV12" i="164"/>
  <c r="AO12" i="164"/>
  <c r="AM12" i="164"/>
  <c r="AK12" i="164"/>
  <c r="AI12" i="164"/>
  <c r="AH12" i="164"/>
  <c r="AE12" i="164"/>
  <c r="AD12" i="164"/>
  <c r="AA12" i="164"/>
  <c r="Z12" i="164"/>
  <c r="W12" i="164"/>
  <c r="U12" i="164"/>
  <c r="S12" i="164"/>
  <c r="L12" i="164"/>
  <c r="J12" i="164"/>
  <c r="K12" i="164" s="1"/>
  <c r="AS12" i="164" s="1"/>
  <c r="AO11" i="164"/>
  <c r="AM11" i="164"/>
  <c r="AK11" i="164"/>
  <c r="AS11" i="164" s="1"/>
  <c r="AV11" i="164" s="1"/>
  <c r="AH11" i="164"/>
  <c r="AI11" i="164" s="1"/>
  <c r="AD11" i="164"/>
  <c r="AE11" i="164" s="1"/>
  <c r="Z11" i="164"/>
  <c r="AA11" i="164" s="1"/>
  <c r="W11" i="164"/>
  <c r="U11" i="164"/>
  <c r="S11" i="164"/>
  <c r="O11" i="164"/>
  <c r="P11" i="164" s="1"/>
  <c r="AR11" i="164" s="1"/>
  <c r="M11" i="164"/>
  <c r="N11" i="164" s="1"/>
  <c r="L11" i="164"/>
  <c r="K11" i="164"/>
  <c r="J11" i="164"/>
  <c r="AP11" i="164" s="1"/>
  <c r="AO10" i="164"/>
  <c r="AM10" i="164"/>
  <c r="AK10" i="164"/>
  <c r="AI10" i="164"/>
  <c r="AH10" i="164"/>
  <c r="AE10" i="164"/>
  <c r="AD10" i="164"/>
  <c r="AA10" i="164"/>
  <c r="Z10" i="164"/>
  <c r="W10" i="164"/>
  <c r="U10" i="164"/>
  <c r="S10" i="164"/>
  <c r="L10" i="164"/>
  <c r="O10" i="164" s="1"/>
  <c r="P10" i="164" s="1"/>
  <c r="J10" i="164"/>
  <c r="AP10" i="164" s="1"/>
  <c r="AO9" i="164"/>
  <c r="AO27" i="164" s="1"/>
  <c r="AM9" i="164"/>
  <c r="AM27" i="164" s="1"/>
  <c r="AK9" i="164"/>
  <c r="AK27" i="164" s="1"/>
  <c r="AH9" i="164"/>
  <c r="AH27" i="164" s="1"/>
  <c r="AD9" i="164"/>
  <c r="AD27" i="164" s="1"/>
  <c r="Z9" i="164"/>
  <c r="Z27" i="164" s="1"/>
  <c r="W9" i="164"/>
  <c r="W27" i="164" s="1"/>
  <c r="U9" i="164"/>
  <c r="U27" i="164" s="1"/>
  <c r="S9" i="164"/>
  <c r="S27" i="164" s="1"/>
  <c r="O9" i="164"/>
  <c r="M9" i="164"/>
  <c r="L9" i="164"/>
  <c r="K9" i="164"/>
  <c r="J9" i="164"/>
  <c r="Q10" i="164" l="1"/>
  <c r="AU10" i="164" s="1"/>
  <c r="AX10" i="164" s="1"/>
  <c r="AR10" i="164"/>
  <c r="AQ9" i="164"/>
  <c r="O12" i="164"/>
  <c r="P12" i="164" s="1"/>
  <c r="M12" i="164"/>
  <c r="Q14" i="164"/>
  <c r="AU14" i="164" s="1"/>
  <c r="AX14" i="164" s="1"/>
  <c r="AR14" i="164"/>
  <c r="Q16" i="164"/>
  <c r="AU16" i="164" s="1"/>
  <c r="AX16" i="164" s="1"/>
  <c r="AR16" i="164"/>
  <c r="Q18" i="164"/>
  <c r="AU18" i="164" s="1"/>
  <c r="AX18" i="164" s="1"/>
  <c r="AR18" i="164"/>
  <c r="J27" i="164"/>
  <c r="L27" i="164"/>
  <c r="N9" i="164"/>
  <c r="P9" i="164"/>
  <c r="AA9" i="164"/>
  <c r="AA27" i="164" s="1"/>
  <c r="AE9" i="164"/>
  <c r="AE27" i="164" s="1"/>
  <c r="AI9" i="164"/>
  <c r="AI27" i="164" s="1"/>
  <c r="AP9" i="164"/>
  <c r="K10" i="164"/>
  <c r="AS10" i="164" s="1"/>
  <c r="AV10" i="164" s="1"/>
  <c r="M10" i="164"/>
  <c r="M27" i="164" s="1"/>
  <c r="AT11" i="164"/>
  <c r="AW11" i="164" s="1"/>
  <c r="Q11" i="164"/>
  <c r="AU11" i="164" s="1"/>
  <c r="AX11" i="164" s="1"/>
  <c r="AQ11" i="164"/>
  <c r="AP12" i="164"/>
  <c r="AT13" i="164"/>
  <c r="AW13" i="164" s="1"/>
  <c r="Q13" i="164"/>
  <c r="AU13" i="164" s="1"/>
  <c r="AX13" i="164" s="1"/>
  <c r="AQ13" i="164"/>
  <c r="AR15" i="164"/>
  <c r="Q15" i="164"/>
  <c r="AU15" i="164" s="1"/>
  <c r="AX15" i="164" s="1"/>
  <c r="AR17" i="164"/>
  <c r="Q17" i="164"/>
  <c r="AU17" i="164" s="1"/>
  <c r="AX17" i="164" s="1"/>
  <c r="AP14" i="164"/>
  <c r="AQ15" i="164"/>
  <c r="AP16" i="164"/>
  <c r="AQ17" i="164"/>
  <c r="AP18" i="164"/>
  <c r="AP19" i="164"/>
  <c r="AQ20" i="164"/>
  <c r="AP21" i="164"/>
  <c r="AS22" i="164"/>
  <c r="AV22" i="164" s="1"/>
  <c r="AR23" i="164"/>
  <c r="Q23" i="164"/>
  <c r="AU23" i="164" s="1"/>
  <c r="AX23" i="164" s="1"/>
  <c r="AS24" i="164"/>
  <c r="AV24" i="164" s="1"/>
  <c r="AR25" i="164"/>
  <c r="Q25" i="164"/>
  <c r="AU25" i="164" s="1"/>
  <c r="AX25" i="164" s="1"/>
  <c r="M14" i="164"/>
  <c r="M16" i="164"/>
  <c r="M18" i="164"/>
  <c r="O19" i="164"/>
  <c r="P19" i="164" s="1"/>
  <c r="M19" i="164"/>
  <c r="O21" i="164"/>
  <c r="P21" i="164" s="1"/>
  <c r="M21" i="164"/>
  <c r="Q22" i="164"/>
  <c r="AU22" i="164" s="1"/>
  <c r="AX22" i="164" s="1"/>
  <c r="AR22" i="164"/>
  <c r="Q24" i="164"/>
  <c r="AU24" i="164" s="1"/>
  <c r="AX24" i="164" s="1"/>
  <c r="AR24" i="164"/>
  <c r="Q26" i="164"/>
  <c r="AU26" i="164" s="1"/>
  <c r="AX26" i="164" s="1"/>
  <c r="AR26" i="164"/>
  <c r="N22" i="164"/>
  <c r="AT22" i="164" s="1"/>
  <c r="AW22" i="164" s="1"/>
  <c r="K23" i="164"/>
  <c r="AS23" i="164" s="1"/>
  <c r="AV23" i="164" s="1"/>
  <c r="M23" i="164"/>
  <c r="N24" i="164"/>
  <c r="AT24" i="164" s="1"/>
  <c r="AW24" i="164" s="1"/>
  <c r="K25" i="164"/>
  <c r="AS25" i="164" s="1"/>
  <c r="AV25" i="164" s="1"/>
  <c r="M25" i="164"/>
  <c r="N26" i="164"/>
  <c r="AT26" i="164" s="1"/>
  <c r="AW26" i="164" s="1"/>
  <c r="N23" i="164" l="1"/>
  <c r="AT23" i="164" s="1"/>
  <c r="AW23" i="164" s="1"/>
  <c r="AQ23" i="164"/>
  <c r="AR21" i="164"/>
  <c r="Q21" i="164"/>
  <c r="AU21" i="164" s="1"/>
  <c r="AX21" i="164" s="1"/>
  <c r="Q19" i="164"/>
  <c r="AU19" i="164" s="1"/>
  <c r="AX19" i="164" s="1"/>
  <c r="AR19" i="164"/>
  <c r="AQ16" i="164"/>
  <c r="N16" i="164"/>
  <c r="AT16" i="164" s="1"/>
  <c r="AW16" i="164" s="1"/>
  <c r="AT9" i="164"/>
  <c r="Q12" i="164"/>
  <c r="AU12" i="164" s="1"/>
  <c r="AX12" i="164" s="1"/>
  <c r="AR12" i="164"/>
  <c r="N25" i="164"/>
  <c r="AT25" i="164" s="1"/>
  <c r="AW25" i="164" s="1"/>
  <c r="AQ25" i="164"/>
  <c r="AQ21" i="164"/>
  <c r="N21" i="164"/>
  <c r="AT21" i="164" s="1"/>
  <c r="AW21" i="164" s="1"/>
  <c r="AQ19" i="164"/>
  <c r="N19" i="164"/>
  <c r="AT19" i="164" s="1"/>
  <c r="AW19" i="164" s="1"/>
  <c r="AQ18" i="164"/>
  <c r="N18" i="164"/>
  <c r="AT18" i="164" s="1"/>
  <c r="AW18" i="164" s="1"/>
  <c r="AQ14" i="164"/>
  <c r="N14" i="164"/>
  <c r="AT14" i="164" s="1"/>
  <c r="AW14" i="164" s="1"/>
  <c r="AQ10" i="164"/>
  <c r="AQ27" i="164" s="1"/>
  <c r="N10" i="164"/>
  <c r="AT10" i="164" s="1"/>
  <c r="AW10" i="164" s="1"/>
  <c r="AP27" i="164"/>
  <c r="P27" i="164"/>
  <c r="AR9" i="164"/>
  <c r="AR27" i="164" s="1"/>
  <c r="Q9" i="164"/>
  <c r="AQ12" i="164"/>
  <c r="N12" i="164"/>
  <c r="AT12" i="164" s="1"/>
  <c r="AW12" i="164" s="1"/>
  <c r="AS9" i="164"/>
  <c r="O27" i="164"/>
  <c r="K27" i="164"/>
  <c r="K28" i="164" s="1"/>
  <c r="AS27" i="164" l="1"/>
  <c r="AV9" i="164"/>
  <c r="AV27" i="164" s="1"/>
  <c r="AT27" i="164"/>
  <c r="AW9" i="164"/>
  <c r="AW27" i="164" s="1"/>
  <c r="Q27" i="164"/>
  <c r="AU9" i="164"/>
  <c r="N27" i="164"/>
  <c r="AU27" i="164" l="1"/>
  <c r="AX9" i="164"/>
  <c r="AX27" i="164" s="1"/>
</calcChain>
</file>

<file path=xl/sharedStrings.xml><?xml version="1.0" encoding="utf-8"?>
<sst xmlns="http://schemas.openxmlformats.org/spreadsheetml/2006/main" count="59" uniqueCount="36">
  <si>
    <t>Всеволожский</t>
  </si>
  <si>
    <t>Выборгский</t>
  </si>
  <si>
    <t>Кингисеппский</t>
  </si>
  <si>
    <t>Киришский</t>
  </si>
  <si>
    <t>Кировский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</si>
  <si>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</si>
  <si>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</si>
  <si>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</si>
  <si>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</si>
  <si>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</si>
  <si>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</si>
  <si>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</si>
  <si>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 xml:space="preserve">Всего </t>
  </si>
  <si>
    <t>Бокситогорский</t>
  </si>
  <si>
    <t>Лодейнопольский</t>
  </si>
  <si>
    <t>№ п/п</t>
  </si>
  <si>
    <t>Наименование муниципальных районов и городского поселения</t>
  </si>
  <si>
    <t xml:space="preserve">Ломоносовский </t>
  </si>
  <si>
    <t xml:space="preserve">Волосовский </t>
  </si>
  <si>
    <t xml:space="preserve">Волховский </t>
  </si>
  <si>
    <t xml:space="preserve">Гатчинский </t>
  </si>
  <si>
    <t>Расчетный объем средств</t>
  </si>
  <si>
    <t>Расчетная бюджетная обеспеченность после выравнивания</t>
  </si>
  <si>
    <t xml:space="preserve">Минимальная доля софинансирования </t>
  </si>
  <si>
    <t>Ремонтные работы в дошкольных образовательных организациях (Доп. КР  52010201)</t>
  </si>
  <si>
    <t>Оснащение дополнительно создаваемых мест для детей дошкольного возраста в результате развития вариативных форм дошкольного образования (субсидии) (Доп. КР  52010204)</t>
  </si>
  <si>
    <t>Оснащение учебно-материальной базы дошкольных образовательных организаций - региональных инновационных площадок  (Доп. КР  52010205)</t>
  </si>
  <si>
    <t>Приобретение учебно-методических комплексов, развивающего игрового оборудования для создания на базе муниципальных образовательных организаций консультативных пунктов содействия семьям, воспитывающим детей на дому (Доп. КР 52010202)</t>
  </si>
  <si>
    <t>численность обучающихся в муниципальных образовательных организациях, реализующих программы дошкольного образования на 1 января предыдущего года</t>
  </si>
  <si>
    <t xml:space="preserve">размер средств, выделяемых на укрепление материально-технической базы организаций дошкольного образования, на одного обучающегося </t>
  </si>
  <si>
    <t>субсидия</t>
  </si>
  <si>
    <t>объем средств</t>
  </si>
  <si>
    <t>Объем субсидий i-му муниципальному району, тыс. рублей</t>
  </si>
  <si>
    <t xml:space="preserve">Объем субсидий i-му муниципальному району, рубли </t>
  </si>
  <si>
    <t>Расчет субсидии бюджетам муниципальных образований Ленинградской области на укрепление материально-технической базы организаций дошкольного образования на 2019 год и на плановый период 2020 и 2021 годов</t>
  </si>
  <si>
    <t>Приложение 33 к пояснительной записке 2019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</si>
</sst>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_р_._-;\-* #,##0.00_р_._-;_-* &quot;-&quot;??_р_._-;_-@_-"/>
    <numFmt numFmtId="165" formatCode="_(* #,##0.00_);_(* \(#,##0.00\);_(* &quot;-&quot;??_);_(@_)"/>
    <numFmt numFmtId="166" formatCode="_(* #,##0_);_(* \(#,##0\);_(* &quot;-&quot;??_);_(@_)"/>
    <numFmt numFmtId="168" formatCode="_(* #,##0.000_);_(* \(#,##0.000\);_(* &quot;-&quot;??_);_(@_)"/>
    <numFmt numFmtId="169" formatCode="0.000%"/>
    <numFmt numFmtId="170" formatCode="#,##0.0"/>
  </numFmts>
  <fonts count="19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i/>
      <sz val="7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7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13" fillId="0" borderId="0"/>
    <xf numFmtId="0" fontId="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52">
    <xf numFmtId="0" fontId="0" fillId="0" borderId="0" xfId="0"/>
    <xf numFmtId="168" fontId="11" fillId="0" borderId="1" xfId="20" applyNumberFormat="1" applyFont="1" applyFill="1" applyBorder="1" applyAlignment="1">
      <alignment vertical="center" wrapText="1"/>
    </xf>
    <xf numFmtId="169" fontId="11" fillId="0" borderId="1" xfId="13" applyNumberFormat="1" applyFont="1" applyFill="1" applyBorder="1" applyAlignment="1">
      <alignment vertical="center" wrapText="1"/>
    </xf>
    <xf numFmtId="0" fontId="10" fillId="0" borderId="0" xfId="0" applyFont="1" applyFill="1" applyAlignment="1">
      <alignment horizontal="right"/>
    </xf>
    <xf numFmtId="0" fontId="16" fillId="0" borderId="0" xfId="34" applyFont="1" applyFill="1" applyBorder="1" applyAlignment="1">
      <alignment vertical="center" wrapText="1"/>
    </xf>
    <xf numFmtId="0" fontId="10" fillId="0" borderId="0" xfId="34" applyFont="1" applyFill="1" applyBorder="1" applyAlignment="1">
      <alignment vertical="center" wrapText="1"/>
    </xf>
    <xf numFmtId="0" fontId="11" fillId="0" borderId="1" xfId="34" applyFont="1" applyFill="1" applyBorder="1" applyAlignment="1">
      <alignment horizontal="center" vertical="center" wrapText="1"/>
    </xf>
    <xf numFmtId="0" fontId="11" fillId="0" borderId="1" xfId="34" applyFont="1" applyFill="1" applyBorder="1" applyAlignment="1">
      <alignment horizontal="center" vertical="center" wrapText="1"/>
    </xf>
    <xf numFmtId="0" fontId="6" fillId="0" borderId="1" xfId="34" applyFont="1" applyFill="1" applyBorder="1" applyAlignment="1">
      <alignment vertical="center" wrapText="1"/>
    </xf>
    <xf numFmtId="0" fontId="14" fillId="0" borderId="0" xfId="34" applyFont="1" applyFill="1" applyBorder="1" applyAlignment="1">
      <alignment horizontal="center" vertical="center" wrapText="1"/>
    </xf>
    <xf numFmtId="0" fontId="14" fillId="0" borderId="0" xfId="34" applyFont="1" applyFill="1" applyBorder="1" applyAlignment="1">
      <alignment horizontal="center" vertical="center" wrapText="1"/>
    </xf>
    <xf numFmtId="0" fontId="6" fillId="0" borderId="0" xfId="34" applyFont="1" applyFill="1"/>
    <xf numFmtId="0" fontId="15" fillId="0" borderId="0" xfId="34" applyFont="1" applyFill="1" applyBorder="1" applyAlignment="1">
      <alignment horizontal="center" vertical="center" wrapText="1"/>
    </xf>
    <xf numFmtId="0" fontId="6" fillId="0" borderId="0" xfId="34" applyFont="1" applyFill="1" applyBorder="1"/>
    <xf numFmtId="0" fontId="11" fillId="0" borderId="0" xfId="34" applyFont="1" applyFill="1"/>
    <xf numFmtId="9" fontId="11" fillId="0" borderId="1" xfId="13" applyFont="1" applyFill="1" applyBorder="1" applyAlignment="1">
      <alignment horizontal="center"/>
    </xf>
    <xf numFmtId="0" fontId="11" fillId="0" borderId="1" xfId="34" applyFont="1" applyFill="1" applyBorder="1" applyAlignment="1">
      <alignment vertical="center" wrapText="1"/>
    </xf>
    <xf numFmtId="166" fontId="6" fillId="0" borderId="0" xfId="34" applyNumberFormat="1" applyFont="1" applyFill="1"/>
    <xf numFmtId="0" fontId="11" fillId="0" borderId="1" xfId="34" applyFont="1" applyFill="1" applyBorder="1"/>
    <xf numFmtId="170" fontId="17" fillId="0" borderId="1" xfId="34" applyNumberFormat="1" applyFont="1" applyFill="1" applyBorder="1" applyAlignment="1">
      <alignment horizontal="center" vertical="top"/>
    </xf>
    <xf numFmtId="170" fontId="18" fillId="0" borderId="1" xfId="34" applyNumberFormat="1" applyFont="1" applyFill="1" applyBorder="1" applyAlignment="1">
      <alignment horizontal="center" vertical="top"/>
    </xf>
    <xf numFmtId="166" fontId="17" fillId="0" borderId="1" xfId="20" applyNumberFormat="1" applyFont="1" applyFill="1" applyBorder="1" applyAlignment="1">
      <alignment vertical="center" wrapText="1"/>
    </xf>
    <xf numFmtId="0" fontId="18" fillId="0" borderId="1" xfId="34" applyFont="1" applyFill="1" applyBorder="1" applyAlignment="1">
      <alignment vertical="center" wrapText="1"/>
    </xf>
    <xf numFmtId="168" fontId="18" fillId="0" borderId="1" xfId="20" applyNumberFormat="1" applyFont="1" applyFill="1" applyBorder="1" applyAlignment="1">
      <alignment vertical="center" wrapText="1"/>
    </xf>
    <xf numFmtId="166" fontId="18" fillId="0" borderId="1" xfId="20" applyNumberFormat="1" applyFont="1" applyFill="1" applyBorder="1" applyAlignment="1">
      <alignment vertical="center" wrapText="1"/>
    </xf>
    <xf numFmtId="0" fontId="18" fillId="0" borderId="0" xfId="34" applyFont="1" applyFill="1" applyAlignment="1"/>
    <xf numFmtId="0" fontId="17" fillId="0" borderId="1" xfId="34" applyFont="1" applyFill="1" applyBorder="1" applyAlignment="1">
      <alignment horizontal="center" vertical="center" wrapText="1"/>
    </xf>
    <xf numFmtId="0" fontId="6" fillId="0" borderId="1" xfId="34" applyFont="1" applyFill="1" applyBorder="1" applyAlignment="1">
      <alignment horizontal="center" vertical="center" wrapText="1"/>
    </xf>
    <xf numFmtId="0" fontId="10" fillId="0" borderId="1" xfId="34" applyFont="1" applyFill="1" applyBorder="1" applyAlignment="1">
      <alignment horizontal="center" vertical="center" wrapText="1"/>
    </xf>
    <xf numFmtId="166" fontId="6" fillId="0" borderId="1" xfId="20" applyNumberFormat="1" applyFont="1" applyFill="1" applyBorder="1" applyAlignment="1">
      <alignment horizontal="center" vertical="center" wrapText="1"/>
    </xf>
    <xf numFmtId="49" fontId="10" fillId="0" borderId="5" xfId="0" applyNumberFormat="1" applyFont="1" applyFill="1" applyBorder="1" applyAlignment="1" applyProtection="1">
      <alignment horizontal="center" vertical="center" wrapText="1"/>
    </xf>
    <xf numFmtId="49" fontId="10" fillId="0" borderId="7" xfId="0" applyNumberFormat="1" applyFont="1" applyFill="1" applyBorder="1" applyAlignment="1" applyProtection="1">
      <alignment horizontal="center" vertical="center" wrapText="1"/>
    </xf>
    <xf numFmtId="49" fontId="10" fillId="0" borderId="6" xfId="0" applyNumberFormat="1" applyFont="1" applyFill="1" applyBorder="1" applyAlignment="1" applyProtection="1">
      <alignment horizontal="center" vertical="center" wrapText="1"/>
    </xf>
    <xf numFmtId="49" fontId="17" fillId="0" borderId="1" xfId="0" applyNumberFormat="1" applyFont="1" applyFill="1" applyBorder="1" applyAlignment="1" applyProtection="1">
      <alignment horizontal="center" vertical="center" wrapText="1"/>
    </xf>
    <xf numFmtId="166" fontId="17" fillId="0" borderId="1" xfId="20" applyNumberFormat="1" applyFont="1" applyFill="1" applyBorder="1" applyAlignment="1">
      <alignment horizontal="center" vertical="center" wrapText="1"/>
    </xf>
    <xf numFmtId="49" fontId="17" fillId="0" borderId="5" xfId="0" applyNumberFormat="1" applyFont="1" applyFill="1" applyBorder="1" applyAlignment="1" applyProtection="1">
      <alignment horizontal="center" vertical="center" wrapText="1"/>
    </xf>
    <xf numFmtId="49" fontId="17" fillId="0" borderId="7" xfId="0" applyNumberFormat="1" applyFont="1" applyFill="1" applyBorder="1" applyAlignment="1" applyProtection="1">
      <alignment horizontal="center" vertical="center" wrapText="1"/>
    </xf>
    <xf numFmtId="49" fontId="17" fillId="0" borderId="6" xfId="0" applyNumberFormat="1" applyFont="1" applyFill="1" applyBorder="1" applyAlignment="1" applyProtection="1">
      <alignment horizontal="center" vertical="center" wrapText="1"/>
    </xf>
    <xf numFmtId="166" fontId="17" fillId="0" borderId="2" xfId="20" applyNumberFormat="1" applyFont="1" applyFill="1" applyBorder="1" applyAlignment="1">
      <alignment horizontal="center" vertical="center" wrapText="1"/>
    </xf>
    <xf numFmtId="0" fontId="17" fillId="0" borderId="1" xfId="34" applyFont="1" applyFill="1" applyBorder="1" applyAlignment="1">
      <alignment horizontal="center" vertical="center" wrapText="1"/>
    </xf>
    <xf numFmtId="0" fontId="17" fillId="0" borderId="5" xfId="34" applyFont="1" applyFill="1" applyBorder="1" applyAlignment="1">
      <alignment horizontal="center" vertical="center" wrapText="1"/>
    </xf>
    <xf numFmtId="0" fontId="17" fillId="0" borderId="7" xfId="34" applyFont="1" applyFill="1" applyBorder="1" applyAlignment="1">
      <alignment horizontal="center" vertical="center" wrapText="1"/>
    </xf>
    <xf numFmtId="0" fontId="17" fillId="0" borderId="6" xfId="34" applyFont="1" applyFill="1" applyBorder="1" applyAlignment="1">
      <alignment horizontal="center" vertical="center" wrapText="1"/>
    </xf>
    <xf numFmtId="166" fontId="17" fillId="0" borderId="3" xfId="20" applyNumberFormat="1" applyFont="1" applyFill="1" applyBorder="1" applyAlignment="1">
      <alignment horizontal="center" vertical="center" wrapText="1"/>
    </xf>
    <xf numFmtId="166" fontId="17" fillId="0" borderId="1" xfId="20" applyNumberFormat="1" applyFont="1" applyFill="1" applyBorder="1" applyAlignment="1">
      <alignment horizontal="center" vertical="center" wrapText="1"/>
    </xf>
    <xf numFmtId="166" fontId="17" fillId="0" borderId="4" xfId="2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49" fontId="17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34" applyFont="1" applyFill="1" applyBorder="1" applyAlignment="1">
      <alignment horizontal="center" vertical="center" wrapText="1"/>
    </xf>
    <xf numFmtId="0" fontId="18" fillId="0" borderId="0" xfId="34" applyFont="1" applyFill="1" applyBorder="1" applyAlignment="1">
      <alignment horizontal="center" vertical="center" wrapText="1"/>
    </xf>
    <xf numFmtId="168" fontId="6" fillId="0" borderId="1" xfId="20" applyNumberFormat="1" applyFont="1" applyFill="1" applyBorder="1" applyAlignment="1">
      <alignment horizontal="center" vertical="center" wrapText="1"/>
    </xf>
    <xf numFmtId="165" fontId="6" fillId="0" borderId="1" xfId="20" applyFont="1" applyFill="1" applyBorder="1" applyAlignment="1">
      <alignment horizontal="center" vertical="center" wrapText="1"/>
    </xf>
  </cellXfs>
  <cellStyles count="57">
    <cellStyle name="Обычный" xfId="0" builtinId="0"/>
    <cellStyle name="Обычный 10" xfId="1"/>
    <cellStyle name="Обычный 10 2" xfId="32"/>
    <cellStyle name="Обычный 11" xfId="31"/>
    <cellStyle name="Обычный 13" xfId="2"/>
    <cellStyle name="Обычный 2" xfId="3"/>
    <cellStyle name="Обычный 2 2" xfId="4"/>
    <cellStyle name="Обычный 2 2 2" xfId="34"/>
    <cellStyle name="Обычный 2 3" xfId="33"/>
    <cellStyle name="Обычный 2_СВОД%20по%20МО_2015_на%20контр.цифры(1)" xfId="5"/>
    <cellStyle name="Обычный 3" xfId="6"/>
    <cellStyle name="Обычный 3 2" xfId="35"/>
    <cellStyle name="Обычный 4" xfId="7"/>
    <cellStyle name="Обычный 4 2" xfId="36"/>
    <cellStyle name="Обычный 5" xfId="8"/>
    <cellStyle name="Обычный 5 2" xfId="37"/>
    <cellStyle name="Обычный 6" xfId="9"/>
    <cellStyle name="Обычный 6 2" xfId="38"/>
    <cellStyle name="Обычный 7" xfId="10"/>
    <cellStyle name="Обычный 7 2" xfId="39"/>
    <cellStyle name="Обычный 8" xfId="11"/>
    <cellStyle name="Обычный 8 2" xfId="40"/>
    <cellStyle name="Обычный 9" xfId="12"/>
    <cellStyle name="Обычный 9 2" xfId="41"/>
    <cellStyle name="Процентный" xfId="13" builtinId="5"/>
    <cellStyle name="Процентный 2" xfId="14"/>
    <cellStyle name="Процентный 2 2" xfId="42"/>
    <cellStyle name="Процентный 3" xfId="15"/>
    <cellStyle name="Процентный 3 2" xfId="16"/>
    <cellStyle name="Процентный 3 2 2" xfId="44"/>
    <cellStyle name="Процентный 3 3" xfId="17"/>
    <cellStyle name="Процентный 3 3 2" xfId="45"/>
    <cellStyle name="Процентный 3 4" xfId="18"/>
    <cellStyle name="Процентный 3 4 2" xfId="46"/>
    <cellStyle name="Процентный 3 5" xfId="43"/>
    <cellStyle name="Процентный 4" xfId="19"/>
    <cellStyle name="Процентный 4 2" xfId="47"/>
    <cellStyle name="Финансовый" xfId="20" builtinId="3"/>
    <cellStyle name="Финансовый 2" xfId="21"/>
    <cellStyle name="Финансовый 2 2" xfId="22"/>
    <cellStyle name="Финансовый 2 2 2" xfId="49"/>
    <cellStyle name="Финансовый 2 3" xfId="48"/>
    <cellStyle name="Финансовый 3" xfId="23"/>
    <cellStyle name="Финансовый 3 2" xfId="50"/>
    <cellStyle name="Финансовый 4" xfId="24"/>
    <cellStyle name="Финансовый 4 2" xfId="25"/>
    <cellStyle name="Финансовый 4 2 2" xfId="52"/>
    <cellStyle name="Финансовый 4 3" xfId="26"/>
    <cellStyle name="Финансовый 4 3 2" xfId="53"/>
    <cellStyle name="Финансовый 4 4" xfId="27"/>
    <cellStyle name="Финансовый 4 4 2" xfId="54"/>
    <cellStyle name="Финансовый 4 5" xfId="51"/>
    <cellStyle name="Финансовый 5" xfId="28"/>
    <cellStyle name="Финансовый 5 2" xfId="55"/>
    <cellStyle name="Финансовый 6" xfId="29"/>
    <cellStyle name="Финансовый 7" xfId="30"/>
    <cellStyle name="Финансовый 7 2" xfId="5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X28"/>
  <sheetViews>
    <sheetView tabSelected="1" zoomScaleNormal="100" workbookViewId="0">
      <pane xSplit="2" ySplit="9" topLeftCell="F10" activePane="bottomRight" state="frozen"/>
      <selection pane="topRight" activeCell="C1" sqref="C1"/>
      <selection pane="bottomLeft" activeCell="A6" sqref="A6"/>
      <selection pane="bottomRight" activeCell="K22" sqref="K22"/>
    </sheetView>
  </sheetViews>
  <sheetFormatPr defaultColWidth="9.140625" defaultRowHeight="12.75" x14ac:dyDescent="0.2"/>
  <cols>
    <col min="1" max="1" width="5" style="11" customWidth="1"/>
    <col min="2" max="2" width="17.7109375" style="11" customWidth="1"/>
    <col min="3" max="3" width="10.5703125" style="11" hidden="1" customWidth="1"/>
    <col min="4" max="5" width="5.7109375" style="11" hidden="1" customWidth="1"/>
    <col min="6" max="6" width="8" style="11" customWidth="1"/>
    <col min="7" max="8" width="7" style="11" customWidth="1"/>
    <col min="9" max="9" width="19" style="11" customWidth="1"/>
    <col min="10" max="10" width="17.85546875" style="11" customWidth="1"/>
    <col min="11" max="11" width="13.28515625" style="11" customWidth="1"/>
    <col min="12" max="12" width="18" style="11" customWidth="1"/>
    <col min="13" max="13" width="17" style="11" customWidth="1"/>
    <col min="14" max="14" width="14.140625" style="11" customWidth="1"/>
    <col min="15" max="15" width="17.5703125" style="11" customWidth="1"/>
    <col min="16" max="16" width="17" style="11" customWidth="1"/>
    <col min="17" max="17" width="14.85546875" style="11" customWidth="1"/>
    <col min="18" max="18" width="10.85546875" style="11" customWidth="1"/>
    <col min="19" max="19" width="9.5703125" style="11" bestFit="1" customWidth="1"/>
    <col min="20" max="20" width="9.7109375" style="11" bestFit="1" customWidth="1"/>
    <col min="21" max="21" width="9.5703125" style="11" bestFit="1" customWidth="1"/>
    <col min="22" max="22" width="9.7109375" style="11" bestFit="1" customWidth="1"/>
    <col min="23" max="23" width="9.5703125" style="11" bestFit="1" customWidth="1"/>
    <col min="24" max="25" width="9.42578125" style="11" customWidth="1"/>
    <col min="26" max="27" width="11.42578125" style="11" bestFit="1" customWidth="1"/>
    <col min="28" max="29" width="10.28515625" style="11" customWidth="1"/>
    <col min="30" max="31" width="11.42578125" style="11" bestFit="1" customWidth="1"/>
    <col min="32" max="32" width="10.28515625" style="11" customWidth="1"/>
    <col min="33" max="33" width="10.7109375" style="11" customWidth="1"/>
    <col min="34" max="36" width="11.28515625" style="11" bestFit="1" customWidth="1"/>
    <col min="37" max="37" width="11.5703125" style="11" customWidth="1"/>
    <col min="38" max="38" width="12.140625" style="11" customWidth="1"/>
    <col min="39" max="39" width="11" style="11" customWidth="1"/>
    <col min="40" max="40" width="12" style="11" customWidth="1"/>
    <col min="41" max="41" width="9.7109375" style="11" bestFit="1" customWidth="1"/>
    <col min="42" max="42" width="12.85546875" style="11" customWidth="1"/>
    <col min="43" max="45" width="12.140625" style="11" customWidth="1"/>
    <col min="46" max="46" width="13.140625" style="11" customWidth="1"/>
    <col min="47" max="47" width="12.42578125" style="11" customWidth="1"/>
    <col min="48" max="48" width="11.7109375" style="11" customWidth="1"/>
    <col min="49" max="49" width="12.42578125" style="11" customWidth="1"/>
    <col min="50" max="50" width="11.28515625" style="11" customWidth="1"/>
    <col min="51" max="16384" width="9.140625" style="11"/>
  </cols>
  <sheetData>
    <row r="1" spans="1:50" ht="15" x14ac:dyDescent="0.25">
      <c r="Q1" s="3" t="s">
        <v>35</v>
      </c>
    </row>
    <row r="2" spans="1:50" ht="15" x14ac:dyDescent="0.25">
      <c r="Q2" s="3"/>
    </row>
    <row r="3" spans="1:50" ht="36" customHeight="1" x14ac:dyDescent="0.2">
      <c r="A3" s="9"/>
      <c r="B3" s="9"/>
      <c r="C3" s="4"/>
      <c r="D3" s="4"/>
      <c r="E3" s="4"/>
      <c r="F3" s="49" t="s">
        <v>34</v>
      </c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</row>
    <row r="4" spans="1:50" ht="15" x14ac:dyDescent="0.2">
      <c r="A4" s="12"/>
      <c r="B4" s="12"/>
      <c r="C4" s="12"/>
      <c r="D4" s="12"/>
      <c r="E4" s="12"/>
      <c r="F4" s="12"/>
      <c r="G4" s="12"/>
      <c r="H4" s="12"/>
      <c r="I4" s="13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</row>
    <row r="5" spans="1:50" s="14" customFormat="1" ht="69.75" customHeight="1" x14ac:dyDescent="0.2">
      <c r="A5" s="26" t="s">
        <v>15</v>
      </c>
      <c r="B5" s="26" t="s">
        <v>16</v>
      </c>
      <c r="C5" s="6" t="s">
        <v>22</v>
      </c>
      <c r="D5" s="6"/>
      <c r="E5" s="6"/>
      <c r="F5" s="26" t="s">
        <v>23</v>
      </c>
      <c r="G5" s="26"/>
      <c r="H5" s="26"/>
      <c r="I5" s="26" t="s">
        <v>24</v>
      </c>
      <c r="J5" s="26"/>
      <c r="K5" s="26"/>
      <c r="L5" s="26"/>
      <c r="M5" s="26"/>
      <c r="N5" s="26"/>
      <c r="O5" s="26"/>
      <c r="P5" s="26"/>
      <c r="Q5" s="26"/>
      <c r="R5" s="46" t="s">
        <v>25</v>
      </c>
      <c r="S5" s="46"/>
      <c r="T5" s="46"/>
      <c r="U5" s="46"/>
      <c r="V5" s="46"/>
      <c r="W5" s="46"/>
      <c r="X5" s="30" t="s">
        <v>26</v>
      </c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2"/>
      <c r="AJ5" s="47" t="s">
        <v>27</v>
      </c>
      <c r="AK5" s="47"/>
      <c r="AL5" s="47"/>
      <c r="AM5" s="47"/>
      <c r="AN5" s="47"/>
      <c r="AO5" s="47"/>
      <c r="AP5" s="26" t="s">
        <v>21</v>
      </c>
      <c r="AQ5" s="26"/>
      <c r="AR5" s="26"/>
      <c r="AS5" s="26" t="s">
        <v>33</v>
      </c>
      <c r="AT5" s="26"/>
      <c r="AU5" s="26"/>
      <c r="AV5" s="26" t="s">
        <v>32</v>
      </c>
      <c r="AW5" s="26"/>
      <c r="AX5" s="26"/>
    </row>
    <row r="6" spans="1:50" s="14" customFormat="1" ht="129.75" customHeight="1" x14ac:dyDescent="0.2">
      <c r="A6" s="26"/>
      <c r="B6" s="26"/>
      <c r="C6" s="6"/>
      <c r="D6" s="6"/>
      <c r="E6" s="6"/>
      <c r="F6" s="26"/>
      <c r="G6" s="26"/>
      <c r="H6" s="26"/>
      <c r="I6" s="48" t="s">
        <v>28</v>
      </c>
      <c r="J6" s="27" t="s">
        <v>29</v>
      </c>
      <c r="K6" s="29" t="s">
        <v>30</v>
      </c>
      <c r="L6" s="48" t="s">
        <v>28</v>
      </c>
      <c r="M6" s="27" t="s">
        <v>29</v>
      </c>
      <c r="N6" s="29" t="s">
        <v>30</v>
      </c>
      <c r="O6" s="48" t="s">
        <v>28</v>
      </c>
      <c r="P6" s="27" t="s">
        <v>29</v>
      </c>
      <c r="Q6" s="29" t="s">
        <v>30</v>
      </c>
      <c r="R6" s="33" t="s">
        <v>31</v>
      </c>
      <c r="S6" s="34" t="s">
        <v>30</v>
      </c>
      <c r="T6" s="33" t="s">
        <v>31</v>
      </c>
      <c r="U6" s="34" t="s">
        <v>30</v>
      </c>
      <c r="V6" s="33" t="s">
        <v>31</v>
      </c>
      <c r="W6" s="34" t="s">
        <v>30</v>
      </c>
      <c r="X6" s="35" t="s">
        <v>31</v>
      </c>
      <c r="Y6" s="36"/>
      <c r="Z6" s="37"/>
      <c r="AA6" s="38" t="s">
        <v>30</v>
      </c>
      <c r="AB6" s="35" t="s">
        <v>31</v>
      </c>
      <c r="AC6" s="36"/>
      <c r="AD6" s="37"/>
      <c r="AE6" s="38" t="s">
        <v>30</v>
      </c>
      <c r="AF6" s="35" t="s">
        <v>31</v>
      </c>
      <c r="AG6" s="36"/>
      <c r="AH6" s="37"/>
      <c r="AI6" s="38" t="s">
        <v>30</v>
      </c>
      <c r="AJ6" s="33" t="s">
        <v>31</v>
      </c>
      <c r="AK6" s="34" t="s">
        <v>30</v>
      </c>
      <c r="AL6" s="33" t="s">
        <v>31</v>
      </c>
      <c r="AM6" s="34" t="s">
        <v>30</v>
      </c>
      <c r="AN6" s="33" t="s">
        <v>31</v>
      </c>
      <c r="AO6" s="34" t="s">
        <v>30</v>
      </c>
      <c r="AP6" s="26"/>
      <c r="AQ6" s="26"/>
      <c r="AR6" s="26"/>
      <c r="AS6" s="26"/>
      <c r="AT6" s="26"/>
      <c r="AU6" s="26"/>
      <c r="AV6" s="26"/>
      <c r="AW6" s="26"/>
      <c r="AX6" s="26"/>
    </row>
    <row r="7" spans="1:50" s="14" customFormat="1" ht="17.25" customHeight="1" x14ac:dyDescent="0.2">
      <c r="A7" s="26"/>
      <c r="B7" s="26"/>
      <c r="C7" s="6">
        <v>2018</v>
      </c>
      <c r="D7" s="6">
        <v>2019</v>
      </c>
      <c r="E7" s="6">
        <v>2020</v>
      </c>
      <c r="F7" s="15">
        <v>0.1</v>
      </c>
      <c r="G7" s="15"/>
      <c r="H7" s="15"/>
      <c r="I7" s="48"/>
      <c r="J7" s="50">
        <v>519.28</v>
      </c>
      <c r="K7" s="29"/>
      <c r="L7" s="48"/>
      <c r="M7" s="51">
        <v>519.28</v>
      </c>
      <c r="N7" s="29"/>
      <c r="O7" s="48"/>
      <c r="P7" s="51">
        <v>519.28</v>
      </c>
      <c r="Q7" s="29"/>
      <c r="R7" s="39">
        <v>2019</v>
      </c>
      <c r="S7" s="34"/>
      <c r="T7" s="39">
        <v>2020</v>
      </c>
      <c r="U7" s="34"/>
      <c r="V7" s="39">
        <v>2021</v>
      </c>
      <c r="W7" s="34"/>
      <c r="X7" s="40">
        <v>2019</v>
      </c>
      <c r="Y7" s="41"/>
      <c r="Z7" s="42"/>
      <c r="AA7" s="43"/>
      <c r="AB7" s="40">
        <v>2020</v>
      </c>
      <c r="AC7" s="41"/>
      <c r="AD7" s="42"/>
      <c r="AE7" s="43"/>
      <c r="AF7" s="40">
        <v>2021</v>
      </c>
      <c r="AG7" s="41"/>
      <c r="AH7" s="42"/>
      <c r="AI7" s="43"/>
      <c r="AJ7" s="39">
        <v>2019</v>
      </c>
      <c r="AK7" s="34"/>
      <c r="AL7" s="39">
        <v>2020</v>
      </c>
      <c r="AM7" s="34"/>
      <c r="AN7" s="39">
        <v>2021</v>
      </c>
      <c r="AO7" s="34"/>
      <c r="AP7" s="28">
        <v>2019</v>
      </c>
      <c r="AQ7" s="28">
        <v>2020</v>
      </c>
      <c r="AR7" s="28">
        <v>2021</v>
      </c>
      <c r="AS7" s="28">
        <v>2019</v>
      </c>
      <c r="AT7" s="28">
        <v>2020</v>
      </c>
      <c r="AU7" s="28">
        <v>2021</v>
      </c>
      <c r="AV7" s="28">
        <v>2019</v>
      </c>
      <c r="AW7" s="28">
        <v>2020</v>
      </c>
      <c r="AX7" s="28">
        <v>2021</v>
      </c>
    </row>
    <row r="8" spans="1:50" s="14" customFormat="1" ht="18.75" customHeight="1" x14ac:dyDescent="0.2">
      <c r="A8" s="26"/>
      <c r="B8" s="26"/>
      <c r="C8" s="6"/>
      <c r="D8" s="6"/>
      <c r="E8" s="6"/>
      <c r="F8" s="7">
        <v>2019</v>
      </c>
      <c r="G8" s="7">
        <v>2020</v>
      </c>
      <c r="H8" s="7">
        <v>2021</v>
      </c>
      <c r="I8" s="26">
        <v>2019</v>
      </c>
      <c r="J8" s="26"/>
      <c r="K8" s="26"/>
      <c r="L8" s="26">
        <v>2020</v>
      </c>
      <c r="M8" s="26"/>
      <c r="N8" s="26"/>
      <c r="O8" s="26">
        <v>2021</v>
      </c>
      <c r="P8" s="26"/>
      <c r="Q8" s="26"/>
      <c r="R8" s="39"/>
      <c r="S8" s="39"/>
      <c r="T8" s="39"/>
      <c r="U8" s="39"/>
      <c r="V8" s="39"/>
      <c r="W8" s="39"/>
      <c r="X8" s="44">
        <v>300000</v>
      </c>
      <c r="Y8" s="44">
        <v>222222</v>
      </c>
      <c r="Z8" s="44"/>
      <c r="AA8" s="45"/>
      <c r="AB8" s="44">
        <v>300000</v>
      </c>
      <c r="AC8" s="44">
        <v>222222</v>
      </c>
      <c r="AD8" s="44"/>
      <c r="AE8" s="45"/>
      <c r="AF8" s="44">
        <v>300000</v>
      </c>
      <c r="AG8" s="44">
        <v>222222</v>
      </c>
      <c r="AH8" s="44"/>
      <c r="AI8" s="45"/>
      <c r="AJ8" s="7"/>
      <c r="AK8" s="7"/>
      <c r="AL8" s="7"/>
      <c r="AM8" s="7"/>
      <c r="AN8" s="7"/>
      <c r="AO8" s="7"/>
      <c r="AP8" s="16"/>
      <c r="AQ8" s="16"/>
      <c r="AR8" s="16"/>
      <c r="AS8" s="16"/>
      <c r="AT8" s="16"/>
      <c r="AU8" s="16"/>
      <c r="AV8" s="18"/>
      <c r="AW8" s="18"/>
      <c r="AX8" s="18"/>
    </row>
    <row r="9" spans="1:50" ht="17.45" customHeight="1" x14ac:dyDescent="0.2">
      <c r="A9" s="7">
        <v>1</v>
      </c>
      <c r="B9" s="8" t="s">
        <v>13</v>
      </c>
      <c r="C9" s="1">
        <v>1.492</v>
      </c>
      <c r="D9" s="1">
        <v>1.492</v>
      </c>
      <c r="E9" s="1">
        <v>1.492</v>
      </c>
      <c r="F9" s="2">
        <v>0.1</v>
      </c>
      <c r="G9" s="2">
        <v>0.1</v>
      </c>
      <c r="H9" s="2">
        <v>0.1</v>
      </c>
      <c r="I9" s="21">
        <v>2316</v>
      </c>
      <c r="J9" s="21">
        <f>I9*$J$7</f>
        <v>1202652.48</v>
      </c>
      <c r="K9" s="21">
        <f>ROUND(J9*(1-F9),-2)</f>
        <v>1082400</v>
      </c>
      <c r="L9" s="21">
        <f>I9</f>
        <v>2316</v>
      </c>
      <c r="M9" s="21">
        <f>L9*$M$7</f>
        <v>1202652.48</v>
      </c>
      <c r="N9" s="21">
        <f t="shared" ref="N9:N26" si="0">ROUND(M9*(1-G9),-2)</f>
        <v>1082400</v>
      </c>
      <c r="O9" s="21">
        <f>L9</f>
        <v>2316</v>
      </c>
      <c r="P9" s="21">
        <f>O9*$P$7</f>
        <v>1202652.48</v>
      </c>
      <c r="Q9" s="21">
        <f t="shared" ref="Q9:Q26" si="1">ROUND(P9*(1-H9),-2)</f>
        <v>1082400</v>
      </c>
      <c r="R9" s="21"/>
      <c r="S9" s="21">
        <f t="shared" ref="S9:S26" si="2">ROUND(R9*(1-F9),0)</f>
        <v>0</v>
      </c>
      <c r="T9" s="21"/>
      <c r="U9" s="21">
        <f t="shared" ref="U9:U26" si="3">ROUND(T9*(1-G9),0)</f>
        <v>0</v>
      </c>
      <c r="V9" s="21"/>
      <c r="W9" s="21">
        <f t="shared" ref="W9:W26" si="4">ROUND(V9*(1-H9),0)</f>
        <v>0</v>
      </c>
      <c r="X9" s="21"/>
      <c r="Y9" s="21"/>
      <c r="Z9" s="21">
        <f>X9*$X$8+Y9*$Y$8</f>
        <v>0</v>
      </c>
      <c r="AA9" s="21">
        <f t="shared" ref="AA9:AA26" si="5">ROUND(Z9*(1-F9),0)</f>
        <v>0</v>
      </c>
      <c r="AB9" s="21"/>
      <c r="AC9" s="21"/>
      <c r="AD9" s="21">
        <f>AB9*$AB$8+AC9*$AC$8</f>
        <v>0</v>
      </c>
      <c r="AE9" s="21">
        <f t="shared" ref="AE9:AE26" si="6">ROUND(AD9*(1-G9),0)</f>
        <v>0</v>
      </c>
      <c r="AF9" s="21"/>
      <c r="AG9" s="21">
        <v>1</v>
      </c>
      <c r="AH9" s="21">
        <f>AF9*$AF$8+AG9*$AG$8</f>
        <v>222222</v>
      </c>
      <c r="AI9" s="21">
        <f t="shared" ref="AI9:AI26" si="7">ROUND(AH9*(1-H9),0)</f>
        <v>200000</v>
      </c>
      <c r="AJ9" s="21">
        <v>200000</v>
      </c>
      <c r="AK9" s="21">
        <f t="shared" ref="AK9:AK26" si="8">ROUND(AJ9*(1-F9),0)</f>
        <v>180000</v>
      </c>
      <c r="AL9" s="21"/>
      <c r="AM9" s="21">
        <f t="shared" ref="AM9:AM26" si="9">ROUND(AL9*(1-G9),0)</f>
        <v>0</v>
      </c>
      <c r="AN9" s="21"/>
      <c r="AO9" s="21">
        <f t="shared" ref="AO9:AO26" si="10">ROUND(AN9*(1-H9),0)</f>
        <v>0</v>
      </c>
      <c r="AP9" s="21">
        <f t="shared" ref="AP9:AP26" si="11">J9+R9+Z9+AJ9</f>
        <v>1402652.48</v>
      </c>
      <c r="AQ9" s="21">
        <f>M9+T9+AD9+AL9</f>
        <v>1202652.48</v>
      </c>
      <c r="AR9" s="21">
        <f>P9+V9+AH9+AN9</f>
        <v>1424874.48</v>
      </c>
      <c r="AS9" s="21">
        <f>K9+S9+AA9+AK9</f>
        <v>1262400</v>
      </c>
      <c r="AT9" s="21">
        <f>N9+U9+AE9+AM9</f>
        <v>1082400</v>
      </c>
      <c r="AU9" s="21">
        <f>Q9+W9+AI9+AO9</f>
        <v>1282400</v>
      </c>
      <c r="AV9" s="19">
        <f>AS9/1000</f>
        <v>1262.4000000000001</v>
      </c>
      <c r="AW9" s="19">
        <f t="shared" ref="AW9:AX24" si="12">AT9/1000</f>
        <v>1082.4000000000001</v>
      </c>
      <c r="AX9" s="19">
        <f t="shared" si="12"/>
        <v>1282.4000000000001</v>
      </c>
    </row>
    <row r="10" spans="1:50" ht="15.75" x14ac:dyDescent="0.2">
      <c r="A10" s="7">
        <v>2</v>
      </c>
      <c r="B10" s="8" t="s">
        <v>18</v>
      </c>
      <c r="C10" s="1">
        <v>1.492</v>
      </c>
      <c r="D10" s="1">
        <v>1.492</v>
      </c>
      <c r="E10" s="1">
        <v>1.492</v>
      </c>
      <c r="F10" s="2">
        <v>0.1</v>
      </c>
      <c r="G10" s="2">
        <v>0.1</v>
      </c>
      <c r="H10" s="2">
        <v>0.1</v>
      </c>
      <c r="I10" s="21">
        <v>2209</v>
      </c>
      <c r="J10" s="21">
        <f t="shared" ref="J10:J26" si="13">I10*$J$7</f>
        <v>1147089.52</v>
      </c>
      <c r="K10" s="21">
        <f t="shared" ref="K10:K26" si="14">ROUND(J10*(1-F10),-2)</f>
        <v>1032400</v>
      </c>
      <c r="L10" s="21">
        <f t="shared" ref="L10:L26" si="15">I10</f>
        <v>2209</v>
      </c>
      <c r="M10" s="21">
        <f t="shared" ref="M10:M26" si="16">L10*$M$7</f>
        <v>1147089.52</v>
      </c>
      <c r="N10" s="21">
        <f t="shared" si="0"/>
        <v>1032400</v>
      </c>
      <c r="O10" s="21">
        <f t="shared" ref="O10:O26" si="17">L10</f>
        <v>2209</v>
      </c>
      <c r="P10" s="21">
        <f t="shared" ref="P10:P26" si="18">O10*$P$7</f>
        <v>1147089.52</v>
      </c>
      <c r="Q10" s="21">
        <f t="shared" si="1"/>
        <v>1032400</v>
      </c>
      <c r="R10" s="21"/>
      <c r="S10" s="21">
        <f t="shared" si="2"/>
        <v>0</v>
      </c>
      <c r="T10" s="21"/>
      <c r="U10" s="21">
        <f t="shared" si="3"/>
        <v>0</v>
      </c>
      <c r="V10" s="21"/>
      <c r="W10" s="21">
        <f t="shared" si="4"/>
        <v>0</v>
      </c>
      <c r="X10" s="21"/>
      <c r="Y10" s="21"/>
      <c r="Z10" s="21">
        <f t="shared" ref="Z10:Z26" si="19">X10*$X$8+Y10*$Y$8</f>
        <v>0</v>
      </c>
      <c r="AA10" s="21">
        <f t="shared" si="5"/>
        <v>0</v>
      </c>
      <c r="AB10" s="21"/>
      <c r="AC10" s="21"/>
      <c r="AD10" s="21">
        <f t="shared" ref="AD10:AD26" si="20">AB10*$AB$8+AC10*$AC$8</f>
        <v>0</v>
      </c>
      <c r="AE10" s="21">
        <f t="shared" si="6"/>
        <v>0</v>
      </c>
      <c r="AF10" s="21"/>
      <c r="AG10" s="21">
        <v>1</v>
      </c>
      <c r="AH10" s="21">
        <f t="shared" ref="AH10:AH26" si="21">AF10*$AF$8+AG10*$AG$8</f>
        <v>222222</v>
      </c>
      <c r="AI10" s="21">
        <f t="shared" si="7"/>
        <v>200000</v>
      </c>
      <c r="AJ10" s="21"/>
      <c r="AK10" s="21">
        <f t="shared" si="8"/>
        <v>0</v>
      </c>
      <c r="AL10" s="21">
        <v>200000</v>
      </c>
      <c r="AM10" s="21">
        <f t="shared" si="9"/>
        <v>180000</v>
      </c>
      <c r="AN10" s="21"/>
      <c r="AO10" s="21">
        <f t="shared" si="10"/>
        <v>0</v>
      </c>
      <c r="AP10" s="21">
        <f t="shared" si="11"/>
        <v>1147089.52</v>
      </c>
      <c r="AQ10" s="21">
        <f t="shared" ref="AQ10:AQ26" si="22">M10+T10+AD10+AL10</f>
        <v>1347089.52</v>
      </c>
      <c r="AR10" s="21">
        <f t="shared" ref="AR10:AR26" si="23">P10+V10+AH10+AN10</f>
        <v>1369311.52</v>
      </c>
      <c r="AS10" s="21">
        <f t="shared" ref="AS10:AS26" si="24">K10+S10+AA10+AK10</f>
        <v>1032400</v>
      </c>
      <c r="AT10" s="21">
        <f t="shared" ref="AT10:AT26" si="25">N10+U10+AE10+AM10</f>
        <v>1212400</v>
      </c>
      <c r="AU10" s="21">
        <f t="shared" ref="AU10:AU26" si="26">Q10+W10+AI10+AO10</f>
        <v>1232400</v>
      </c>
      <c r="AV10" s="19">
        <f t="shared" ref="AV10:AX26" si="27">AS10/1000</f>
        <v>1032.4000000000001</v>
      </c>
      <c r="AW10" s="19">
        <f t="shared" si="12"/>
        <v>1212.4000000000001</v>
      </c>
      <c r="AX10" s="19">
        <f t="shared" si="12"/>
        <v>1232.4000000000001</v>
      </c>
    </row>
    <row r="11" spans="1:50" ht="15.75" x14ac:dyDescent="0.2">
      <c r="A11" s="7">
        <v>3</v>
      </c>
      <c r="B11" s="8" t="s">
        <v>19</v>
      </c>
      <c r="C11" s="1">
        <v>1.492</v>
      </c>
      <c r="D11" s="1">
        <v>1.492</v>
      </c>
      <c r="E11" s="1">
        <v>1.492</v>
      </c>
      <c r="F11" s="2">
        <v>0.1</v>
      </c>
      <c r="G11" s="2">
        <v>0.1</v>
      </c>
      <c r="H11" s="2">
        <v>0.1</v>
      </c>
      <c r="I11" s="21">
        <v>4135</v>
      </c>
      <c r="J11" s="21">
        <f t="shared" si="13"/>
        <v>2147222.7999999998</v>
      </c>
      <c r="K11" s="21">
        <f t="shared" si="14"/>
        <v>1932500</v>
      </c>
      <c r="L11" s="21">
        <f t="shared" si="15"/>
        <v>4135</v>
      </c>
      <c r="M11" s="21">
        <f t="shared" si="16"/>
        <v>2147222.7999999998</v>
      </c>
      <c r="N11" s="21">
        <f t="shared" si="0"/>
        <v>1932500</v>
      </c>
      <c r="O11" s="21">
        <f t="shared" si="17"/>
        <v>4135</v>
      </c>
      <c r="P11" s="21">
        <f t="shared" si="18"/>
        <v>2147222.7999999998</v>
      </c>
      <c r="Q11" s="21">
        <f t="shared" si="1"/>
        <v>1932500</v>
      </c>
      <c r="R11" s="21"/>
      <c r="S11" s="21">
        <f t="shared" si="2"/>
        <v>0</v>
      </c>
      <c r="T11" s="21"/>
      <c r="U11" s="21">
        <f t="shared" si="3"/>
        <v>0</v>
      </c>
      <c r="V11" s="21"/>
      <c r="W11" s="21">
        <f t="shared" si="4"/>
        <v>0</v>
      </c>
      <c r="X11" s="21"/>
      <c r="Y11" s="21"/>
      <c r="Z11" s="21">
        <f t="shared" si="19"/>
        <v>0</v>
      </c>
      <c r="AA11" s="21">
        <f t="shared" si="5"/>
        <v>0</v>
      </c>
      <c r="AB11" s="21"/>
      <c r="AC11" s="21"/>
      <c r="AD11" s="21">
        <f t="shared" si="20"/>
        <v>0</v>
      </c>
      <c r="AE11" s="21">
        <f t="shared" si="6"/>
        <v>0</v>
      </c>
      <c r="AF11" s="21"/>
      <c r="AG11" s="21">
        <v>1</v>
      </c>
      <c r="AH11" s="21">
        <f t="shared" si="21"/>
        <v>222222</v>
      </c>
      <c r="AI11" s="21">
        <f t="shared" si="7"/>
        <v>200000</v>
      </c>
      <c r="AJ11" s="21">
        <v>200000</v>
      </c>
      <c r="AK11" s="21">
        <f t="shared" si="8"/>
        <v>180000</v>
      </c>
      <c r="AL11" s="21"/>
      <c r="AM11" s="21">
        <f t="shared" si="9"/>
        <v>0</v>
      </c>
      <c r="AN11" s="21"/>
      <c r="AO11" s="21">
        <f t="shared" si="10"/>
        <v>0</v>
      </c>
      <c r="AP11" s="21">
        <f t="shared" si="11"/>
        <v>2347222.7999999998</v>
      </c>
      <c r="AQ11" s="21">
        <f t="shared" si="22"/>
        <v>2147222.7999999998</v>
      </c>
      <c r="AR11" s="21">
        <f t="shared" si="23"/>
        <v>2369444.7999999998</v>
      </c>
      <c r="AS11" s="21">
        <f t="shared" si="24"/>
        <v>2112500</v>
      </c>
      <c r="AT11" s="21">
        <f t="shared" si="25"/>
        <v>1932500</v>
      </c>
      <c r="AU11" s="21">
        <f t="shared" si="26"/>
        <v>2132500</v>
      </c>
      <c r="AV11" s="19">
        <f t="shared" si="27"/>
        <v>2112.5</v>
      </c>
      <c r="AW11" s="19">
        <f t="shared" si="12"/>
        <v>1932.5</v>
      </c>
      <c r="AX11" s="19">
        <f t="shared" si="12"/>
        <v>2132.5</v>
      </c>
    </row>
    <row r="12" spans="1:50" ht="15.75" x14ac:dyDescent="0.2">
      <c r="A12" s="7">
        <v>4</v>
      </c>
      <c r="B12" s="8" t="s">
        <v>0</v>
      </c>
      <c r="C12" s="1">
        <v>1.492</v>
      </c>
      <c r="D12" s="1">
        <v>1.492</v>
      </c>
      <c r="E12" s="1">
        <v>1.492</v>
      </c>
      <c r="F12" s="2">
        <v>0.1</v>
      </c>
      <c r="G12" s="2">
        <v>0.1</v>
      </c>
      <c r="H12" s="2">
        <v>0.1</v>
      </c>
      <c r="I12" s="21">
        <v>14085</v>
      </c>
      <c r="J12" s="21">
        <f t="shared" si="13"/>
        <v>7314058.7999999998</v>
      </c>
      <c r="K12" s="21">
        <f>ROUND(J12*(1-F12),-2)+100</f>
        <v>6582800</v>
      </c>
      <c r="L12" s="21">
        <f t="shared" si="15"/>
        <v>14085</v>
      </c>
      <c r="M12" s="21">
        <f t="shared" si="16"/>
        <v>7314058.7999999998</v>
      </c>
      <c r="N12" s="21">
        <f>ROUND(M12*(1-G12),-2)+100</f>
        <v>6582800</v>
      </c>
      <c r="O12" s="21">
        <f t="shared" si="17"/>
        <v>14085</v>
      </c>
      <c r="P12" s="21">
        <f t="shared" si="18"/>
        <v>7314058.7999999998</v>
      </c>
      <c r="Q12" s="21">
        <f>ROUND(P12*(1-H12),-2)+100</f>
        <v>6582800</v>
      </c>
      <c r="R12" s="21">
        <v>100000</v>
      </c>
      <c r="S12" s="21">
        <f t="shared" si="2"/>
        <v>90000</v>
      </c>
      <c r="T12" s="21"/>
      <c r="U12" s="21">
        <f t="shared" si="3"/>
        <v>0</v>
      </c>
      <c r="V12" s="21">
        <v>100000</v>
      </c>
      <c r="W12" s="21">
        <f t="shared" si="4"/>
        <v>90000</v>
      </c>
      <c r="X12" s="21">
        <v>3</v>
      </c>
      <c r="Y12" s="21">
        <v>2</v>
      </c>
      <c r="Z12" s="21">
        <f t="shared" si="19"/>
        <v>1344444</v>
      </c>
      <c r="AA12" s="21">
        <f t="shared" si="5"/>
        <v>1210000</v>
      </c>
      <c r="AB12" s="21">
        <v>3</v>
      </c>
      <c r="AC12" s="21">
        <v>1</v>
      </c>
      <c r="AD12" s="21">
        <f t="shared" si="20"/>
        <v>1122222</v>
      </c>
      <c r="AE12" s="21">
        <f t="shared" si="6"/>
        <v>1010000</v>
      </c>
      <c r="AF12" s="21">
        <v>3</v>
      </c>
      <c r="AG12" s="21"/>
      <c r="AH12" s="21">
        <f t="shared" si="21"/>
        <v>900000</v>
      </c>
      <c r="AI12" s="21">
        <f t="shared" si="7"/>
        <v>810000</v>
      </c>
      <c r="AJ12" s="21"/>
      <c r="AK12" s="21">
        <f t="shared" si="8"/>
        <v>0</v>
      </c>
      <c r="AL12" s="21">
        <v>200000</v>
      </c>
      <c r="AM12" s="21">
        <f t="shared" si="9"/>
        <v>180000</v>
      </c>
      <c r="AN12" s="21"/>
      <c r="AO12" s="21">
        <f t="shared" si="10"/>
        <v>0</v>
      </c>
      <c r="AP12" s="21">
        <f t="shared" si="11"/>
        <v>8758502.8000000007</v>
      </c>
      <c r="AQ12" s="21">
        <f t="shared" si="22"/>
        <v>8636280.8000000007</v>
      </c>
      <c r="AR12" s="21">
        <f t="shared" si="23"/>
        <v>8314058.7999999998</v>
      </c>
      <c r="AS12" s="21">
        <f t="shared" si="24"/>
        <v>7882800</v>
      </c>
      <c r="AT12" s="21">
        <f t="shared" si="25"/>
        <v>7772800</v>
      </c>
      <c r="AU12" s="21">
        <f t="shared" si="26"/>
        <v>7482800</v>
      </c>
      <c r="AV12" s="19">
        <f t="shared" si="27"/>
        <v>7882.8</v>
      </c>
      <c r="AW12" s="19">
        <f t="shared" si="12"/>
        <v>7772.8</v>
      </c>
      <c r="AX12" s="19">
        <f t="shared" si="12"/>
        <v>7482.8</v>
      </c>
    </row>
    <row r="13" spans="1:50" ht="15.75" x14ac:dyDescent="0.2">
      <c r="A13" s="7">
        <v>5</v>
      </c>
      <c r="B13" s="8" t="s">
        <v>1</v>
      </c>
      <c r="C13" s="1">
        <v>1.492</v>
      </c>
      <c r="D13" s="1">
        <v>1.492</v>
      </c>
      <c r="E13" s="1">
        <v>1.492</v>
      </c>
      <c r="F13" s="2">
        <v>0.1</v>
      </c>
      <c r="G13" s="2">
        <v>0.1</v>
      </c>
      <c r="H13" s="2">
        <v>0.1</v>
      </c>
      <c r="I13" s="21">
        <v>9008</v>
      </c>
      <c r="J13" s="21">
        <f t="shared" si="13"/>
        <v>4677674.2399999993</v>
      </c>
      <c r="K13" s="21">
        <f t="shared" si="14"/>
        <v>4209900</v>
      </c>
      <c r="L13" s="21">
        <f t="shared" si="15"/>
        <v>9008</v>
      </c>
      <c r="M13" s="21">
        <f t="shared" si="16"/>
        <v>4677674.2399999993</v>
      </c>
      <c r="N13" s="21">
        <f t="shared" si="0"/>
        <v>4209900</v>
      </c>
      <c r="O13" s="21">
        <f t="shared" si="17"/>
        <v>9008</v>
      </c>
      <c r="P13" s="21">
        <f t="shared" si="18"/>
        <v>4677674.2399999993</v>
      </c>
      <c r="Q13" s="21">
        <f t="shared" si="1"/>
        <v>4209900</v>
      </c>
      <c r="R13" s="21"/>
      <c r="S13" s="21">
        <f t="shared" si="2"/>
        <v>0</v>
      </c>
      <c r="T13" s="21">
        <v>100000</v>
      </c>
      <c r="U13" s="21">
        <f t="shared" si="3"/>
        <v>90000</v>
      </c>
      <c r="V13" s="21"/>
      <c r="W13" s="21">
        <f t="shared" si="4"/>
        <v>0</v>
      </c>
      <c r="X13" s="21"/>
      <c r="Y13" s="21">
        <v>1</v>
      </c>
      <c r="Z13" s="21">
        <f t="shared" si="19"/>
        <v>222222</v>
      </c>
      <c r="AA13" s="21">
        <f t="shared" si="5"/>
        <v>200000</v>
      </c>
      <c r="AB13" s="21"/>
      <c r="AC13" s="21">
        <v>1</v>
      </c>
      <c r="AD13" s="21">
        <f t="shared" si="20"/>
        <v>222222</v>
      </c>
      <c r="AE13" s="21">
        <f t="shared" si="6"/>
        <v>200000</v>
      </c>
      <c r="AF13" s="21"/>
      <c r="AG13" s="21"/>
      <c r="AH13" s="21">
        <f t="shared" si="21"/>
        <v>0</v>
      </c>
      <c r="AI13" s="21">
        <f t="shared" si="7"/>
        <v>0</v>
      </c>
      <c r="AJ13" s="21"/>
      <c r="AK13" s="21">
        <f t="shared" si="8"/>
        <v>0</v>
      </c>
      <c r="AL13" s="21">
        <v>200000</v>
      </c>
      <c r="AM13" s="21">
        <f t="shared" si="9"/>
        <v>180000</v>
      </c>
      <c r="AN13" s="21"/>
      <c r="AO13" s="21">
        <f t="shared" si="10"/>
        <v>0</v>
      </c>
      <c r="AP13" s="21">
        <f t="shared" si="11"/>
        <v>4899896.2399999993</v>
      </c>
      <c r="AQ13" s="21">
        <f t="shared" si="22"/>
        <v>5199896.2399999993</v>
      </c>
      <c r="AR13" s="21">
        <f t="shared" si="23"/>
        <v>4677674.2399999993</v>
      </c>
      <c r="AS13" s="21">
        <f t="shared" si="24"/>
        <v>4409900</v>
      </c>
      <c r="AT13" s="21">
        <f t="shared" si="25"/>
        <v>4679900</v>
      </c>
      <c r="AU13" s="21">
        <f t="shared" si="26"/>
        <v>4209900</v>
      </c>
      <c r="AV13" s="19">
        <f t="shared" si="27"/>
        <v>4409.8999999999996</v>
      </c>
      <c r="AW13" s="19">
        <f t="shared" si="12"/>
        <v>4679.8999999999996</v>
      </c>
      <c r="AX13" s="19">
        <f t="shared" si="12"/>
        <v>4209.8999999999996</v>
      </c>
    </row>
    <row r="14" spans="1:50" ht="15.75" x14ac:dyDescent="0.2">
      <c r="A14" s="7">
        <v>6</v>
      </c>
      <c r="B14" s="8" t="s">
        <v>20</v>
      </c>
      <c r="C14" s="1">
        <v>1.492</v>
      </c>
      <c r="D14" s="1">
        <v>1.492</v>
      </c>
      <c r="E14" s="1">
        <v>1.492</v>
      </c>
      <c r="F14" s="2">
        <v>0.1</v>
      </c>
      <c r="G14" s="2">
        <v>0.1</v>
      </c>
      <c r="H14" s="2">
        <v>0.1</v>
      </c>
      <c r="I14" s="21">
        <v>10432</v>
      </c>
      <c r="J14" s="21">
        <f t="shared" si="13"/>
        <v>5417128.96</v>
      </c>
      <c r="K14" s="21">
        <f t="shared" si="14"/>
        <v>4875400</v>
      </c>
      <c r="L14" s="21">
        <f t="shared" si="15"/>
        <v>10432</v>
      </c>
      <c r="M14" s="21">
        <f t="shared" si="16"/>
        <v>5417128.96</v>
      </c>
      <c r="N14" s="21">
        <f t="shared" si="0"/>
        <v>4875400</v>
      </c>
      <c r="O14" s="21">
        <f t="shared" si="17"/>
        <v>10432</v>
      </c>
      <c r="P14" s="21">
        <f t="shared" si="18"/>
        <v>5417128.96</v>
      </c>
      <c r="Q14" s="21">
        <f t="shared" si="1"/>
        <v>4875400</v>
      </c>
      <c r="R14" s="21"/>
      <c r="S14" s="21">
        <f t="shared" si="2"/>
        <v>0</v>
      </c>
      <c r="T14" s="21"/>
      <c r="U14" s="21">
        <f t="shared" si="3"/>
        <v>0</v>
      </c>
      <c r="V14" s="21"/>
      <c r="W14" s="21">
        <f t="shared" si="4"/>
        <v>0</v>
      </c>
      <c r="X14" s="21"/>
      <c r="Y14" s="21">
        <v>1</v>
      </c>
      <c r="Z14" s="21">
        <f t="shared" si="19"/>
        <v>222222</v>
      </c>
      <c r="AA14" s="21">
        <f t="shared" si="5"/>
        <v>200000</v>
      </c>
      <c r="AB14" s="21"/>
      <c r="AC14" s="21">
        <v>1</v>
      </c>
      <c r="AD14" s="21">
        <f t="shared" si="20"/>
        <v>222222</v>
      </c>
      <c r="AE14" s="21">
        <f t="shared" si="6"/>
        <v>200000</v>
      </c>
      <c r="AF14" s="21"/>
      <c r="AG14" s="21">
        <v>1</v>
      </c>
      <c r="AH14" s="21">
        <f t="shared" si="21"/>
        <v>222222</v>
      </c>
      <c r="AI14" s="21">
        <f t="shared" si="7"/>
        <v>200000</v>
      </c>
      <c r="AJ14" s="21">
        <v>200000</v>
      </c>
      <c r="AK14" s="21">
        <f t="shared" si="8"/>
        <v>180000</v>
      </c>
      <c r="AL14" s="21"/>
      <c r="AM14" s="21">
        <f t="shared" si="9"/>
        <v>0</v>
      </c>
      <c r="AN14" s="21"/>
      <c r="AO14" s="21">
        <f t="shared" si="10"/>
        <v>0</v>
      </c>
      <c r="AP14" s="21">
        <f t="shared" si="11"/>
        <v>5839350.96</v>
      </c>
      <c r="AQ14" s="21">
        <f t="shared" si="22"/>
        <v>5639350.96</v>
      </c>
      <c r="AR14" s="21">
        <f t="shared" si="23"/>
        <v>5639350.96</v>
      </c>
      <c r="AS14" s="21">
        <f t="shared" si="24"/>
        <v>5255400</v>
      </c>
      <c r="AT14" s="21">
        <f t="shared" si="25"/>
        <v>5075400</v>
      </c>
      <c r="AU14" s="21">
        <f t="shared" si="26"/>
        <v>5075400</v>
      </c>
      <c r="AV14" s="19">
        <f t="shared" si="27"/>
        <v>5255.4</v>
      </c>
      <c r="AW14" s="19">
        <f t="shared" si="12"/>
        <v>5075.3999999999996</v>
      </c>
      <c r="AX14" s="19">
        <f t="shared" si="12"/>
        <v>5075.3999999999996</v>
      </c>
    </row>
    <row r="15" spans="1:50" ht="15.75" x14ac:dyDescent="0.2">
      <c r="A15" s="7">
        <v>7</v>
      </c>
      <c r="B15" s="8" t="s">
        <v>2</v>
      </c>
      <c r="C15" s="1">
        <v>1.492</v>
      </c>
      <c r="D15" s="1">
        <v>1.492</v>
      </c>
      <c r="E15" s="1">
        <v>1.492</v>
      </c>
      <c r="F15" s="2">
        <v>0.1</v>
      </c>
      <c r="G15" s="2">
        <v>0.1</v>
      </c>
      <c r="H15" s="2">
        <v>0.1</v>
      </c>
      <c r="I15" s="21">
        <v>4152</v>
      </c>
      <c r="J15" s="21">
        <f t="shared" si="13"/>
        <v>2156050.56</v>
      </c>
      <c r="K15" s="21">
        <f t="shared" si="14"/>
        <v>1940400</v>
      </c>
      <c r="L15" s="21">
        <f t="shared" si="15"/>
        <v>4152</v>
      </c>
      <c r="M15" s="21">
        <f t="shared" si="16"/>
        <v>2156050.56</v>
      </c>
      <c r="N15" s="21">
        <f t="shared" si="0"/>
        <v>1940400</v>
      </c>
      <c r="O15" s="21">
        <f t="shared" si="17"/>
        <v>4152</v>
      </c>
      <c r="P15" s="21">
        <f t="shared" si="18"/>
        <v>2156050.56</v>
      </c>
      <c r="Q15" s="21">
        <f t="shared" si="1"/>
        <v>1940400</v>
      </c>
      <c r="R15" s="21"/>
      <c r="S15" s="21">
        <f t="shared" si="2"/>
        <v>0</v>
      </c>
      <c r="T15" s="21"/>
      <c r="U15" s="21">
        <f t="shared" si="3"/>
        <v>0</v>
      </c>
      <c r="V15" s="21"/>
      <c r="W15" s="21">
        <f t="shared" si="4"/>
        <v>0</v>
      </c>
      <c r="X15" s="21"/>
      <c r="Y15" s="21"/>
      <c r="Z15" s="21">
        <f t="shared" si="19"/>
        <v>0</v>
      </c>
      <c r="AA15" s="21">
        <f t="shared" si="5"/>
        <v>0</v>
      </c>
      <c r="AB15" s="21"/>
      <c r="AC15" s="21"/>
      <c r="AD15" s="21">
        <f t="shared" si="20"/>
        <v>0</v>
      </c>
      <c r="AE15" s="21">
        <f t="shared" si="6"/>
        <v>0</v>
      </c>
      <c r="AF15" s="21">
        <v>1</v>
      </c>
      <c r="AG15" s="21"/>
      <c r="AH15" s="21">
        <f t="shared" si="21"/>
        <v>300000</v>
      </c>
      <c r="AI15" s="21">
        <f t="shared" si="7"/>
        <v>270000</v>
      </c>
      <c r="AJ15" s="21"/>
      <c r="AK15" s="21">
        <f t="shared" si="8"/>
        <v>0</v>
      </c>
      <c r="AL15" s="21"/>
      <c r="AM15" s="21">
        <f t="shared" si="9"/>
        <v>0</v>
      </c>
      <c r="AN15" s="21">
        <v>200000</v>
      </c>
      <c r="AO15" s="21">
        <f t="shared" si="10"/>
        <v>180000</v>
      </c>
      <c r="AP15" s="21">
        <f t="shared" si="11"/>
        <v>2156050.56</v>
      </c>
      <c r="AQ15" s="21">
        <f t="shared" si="22"/>
        <v>2156050.56</v>
      </c>
      <c r="AR15" s="21">
        <f t="shared" si="23"/>
        <v>2656050.56</v>
      </c>
      <c r="AS15" s="21">
        <f t="shared" si="24"/>
        <v>1940400</v>
      </c>
      <c r="AT15" s="21">
        <f t="shared" si="25"/>
        <v>1940400</v>
      </c>
      <c r="AU15" s="21">
        <f t="shared" si="26"/>
        <v>2390400</v>
      </c>
      <c r="AV15" s="19">
        <f t="shared" si="27"/>
        <v>1940.4</v>
      </c>
      <c r="AW15" s="19">
        <f t="shared" si="12"/>
        <v>1940.4</v>
      </c>
      <c r="AX15" s="19">
        <f t="shared" si="12"/>
        <v>2390.4</v>
      </c>
    </row>
    <row r="16" spans="1:50" ht="15.75" x14ac:dyDescent="0.2">
      <c r="A16" s="7">
        <v>8</v>
      </c>
      <c r="B16" s="8" t="s">
        <v>3</v>
      </c>
      <c r="C16" s="1">
        <v>1.492</v>
      </c>
      <c r="D16" s="1">
        <v>1.492</v>
      </c>
      <c r="E16" s="1">
        <v>1.492</v>
      </c>
      <c r="F16" s="2">
        <v>0.1</v>
      </c>
      <c r="G16" s="2">
        <v>0.1</v>
      </c>
      <c r="H16" s="2">
        <v>0.1</v>
      </c>
      <c r="I16" s="21">
        <v>3907</v>
      </c>
      <c r="J16" s="21">
        <f t="shared" si="13"/>
        <v>2028826.96</v>
      </c>
      <c r="K16" s="21">
        <f>ROUND(J16*(1-F16),-2)</f>
        <v>1825900</v>
      </c>
      <c r="L16" s="21">
        <f t="shared" si="15"/>
        <v>3907</v>
      </c>
      <c r="M16" s="21">
        <f t="shared" si="16"/>
        <v>2028826.96</v>
      </c>
      <c r="N16" s="21">
        <f t="shared" si="0"/>
        <v>1825900</v>
      </c>
      <c r="O16" s="21">
        <f t="shared" si="17"/>
        <v>3907</v>
      </c>
      <c r="P16" s="21">
        <f t="shared" si="18"/>
        <v>2028826.96</v>
      </c>
      <c r="Q16" s="21">
        <f t="shared" si="1"/>
        <v>1825900</v>
      </c>
      <c r="R16" s="21"/>
      <c r="S16" s="21">
        <f t="shared" si="2"/>
        <v>0</v>
      </c>
      <c r="T16" s="21"/>
      <c r="U16" s="21">
        <f t="shared" si="3"/>
        <v>0</v>
      </c>
      <c r="V16" s="21"/>
      <c r="W16" s="21">
        <f t="shared" si="4"/>
        <v>0</v>
      </c>
      <c r="X16" s="21">
        <v>1</v>
      </c>
      <c r="Y16" s="21">
        <v>1</v>
      </c>
      <c r="Z16" s="21">
        <f t="shared" si="19"/>
        <v>522222</v>
      </c>
      <c r="AA16" s="21">
        <f t="shared" si="5"/>
        <v>470000</v>
      </c>
      <c r="AB16" s="21">
        <v>1</v>
      </c>
      <c r="AC16" s="21"/>
      <c r="AD16" s="21">
        <f t="shared" si="20"/>
        <v>300000</v>
      </c>
      <c r="AE16" s="21">
        <f t="shared" si="6"/>
        <v>270000</v>
      </c>
      <c r="AF16" s="21"/>
      <c r="AG16" s="21"/>
      <c r="AH16" s="21">
        <f t="shared" si="21"/>
        <v>0</v>
      </c>
      <c r="AI16" s="21">
        <f t="shared" si="7"/>
        <v>0</v>
      </c>
      <c r="AJ16" s="21"/>
      <c r="AK16" s="21">
        <f t="shared" si="8"/>
        <v>0</v>
      </c>
      <c r="AL16" s="21"/>
      <c r="AM16" s="21">
        <f t="shared" si="9"/>
        <v>0</v>
      </c>
      <c r="AN16" s="21">
        <v>200000</v>
      </c>
      <c r="AO16" s="21">
        <f t="shared" si="10"/>
        <v>180000</v>
      </c>
      <c r="AP16" s="21">
        <f t="shared" si="11"/>
        <v>2551048.96</v>
      </c>
      <c r="AQ16" s="21">
        <f t="shared" si="22"/>
        <v>2328826.96</v>
      </c>
      <c r="AR16" s="21">
        <f t="shared" si="23"/>
        <v>2228826.96</v>
      </c>
      <c r="AS16" s="21">
        <f t="shared" si="24"/>
        <v>2295900</v>
      </c>
      <c r="AT16" s="21">
        <f t="shared" si="25"/>
        <v>2095900</v>
      </c>
      <c r="AU16" s="21">
        <f t="shared" si="26"/>
        <v>2005900</v>
      </c>
      <c r="AV16" s="19">
        <f t="shared" si="27"/>
        <v>2295.9</v>
      </c>
      <c r="AW16" s="19">
        <f t="shared" si="12"/>
        <v>2095.9</v>
      </c>
      <c r="AX16" s="19">
        <f t="shared" si="12"/>
        <v>2005.9</v>
      </c>
    </row>
    <row r="17" spans="1:50" ht="15.75" x14ac:dyDescent="0.2">
      <c r="A17" s="7">
        <v>9</v>
      </c>
      <c r="B17" s="8" t="s">
        <v>4</v>
      </c>
      <c r="C17" s="1">
        <v>1.492</v>
      </c>
      <c r="D17" s="1">
        <v>1.492</v>
      </c>
      <c r="E17" s="1">
        <v>1.492</v>
      </c>
      <c r="F17" s="2">
        <v>0.1</v>
      </c>
      <c r="G17" s="2">
        <v>0.1</v>
      </c>
      <c r="H17" s="2">
        <v>0.1</v>
      </c>
      <c r="I17" s="21">
        <v>4889</v>
      </c>
      <c r="J17" s="21">
        <f t="shared" si="13"/>
        <v>2538759.92</v>
      </c>
      <c r="K17" s="21">
        <f t="shared" si="14"/>
        <v>2284900</v>
      </c>
      <c r="L17" s="21">
        <f t="shared" si="15"/>
        <v>4889</v>
      </c>
      <c r="M17" s="21">
        <f t="shared" si="16"/>
        <v>2538759.92</v>
      </c>
      <c r="N17" s="21">
        <f t="shared" si="0"/>
        <v>2284900</v>
      </c>
      <c r="O17" s="21">
        <f t="shared" si="17"/>
        <v>4889</v>
      </c>
      <c r="P17" s="21">
        <f t="shared" si="18"/>
        <v>2538759.92</v>
      </c>
      <c r="Q17" s="21">
        <f t="shared" si="1"/>
        <v>2284900</v>
      </c>
      <c r="R17" s="21"/>
      <c r="S17" s="21">
        <f t="shared" si="2"/>
        <v>0</v>
      </c>
      <c r="T17" s="21"/>
      <c r="U17" s="21">
        <f t="shared" si="3"/>
        <v>0</v>
      </c>
      <c r="V17" s="21"/>
      <c r="W17" s="21">
        <f t="shared" si="4"/>
        <v>0</v>
      </c>
      <c r="X17" s="21"/>
      <c r="Y17" s="21">
        <v>1</v>
      </c>
      <c r="Z17" s="21">
        <f t="shared" si="19"/>
        <v>222222</v>
      </c>
      <c r="AA17" s="21">
        <f t="shared" si="5"/>
        <v>200000</v>
      </c>
      <c r="AB17" s="21"/>
      <c r="AC17" s="21"/>
      <c r="AD17" s="21">
        <f t="shared" si="20"/>
        <v>0</v>
      </c>
      <c r="AE17" s="21">
        <f t="shared" si="6"/>
        <v>0</v>
      </c>
      <c r="AF17" s="21"/>
      <c r="AG17" s="21"/>
      <c r="AH17" s="21">
        <f t="shared" si="21"/>
        <v>0</v>
      </c>
      <c r="AI17" s="21">
        <f t="shared" si="7"/>
        <v>0</v>
      </c>
      <c r="AJ17" s="21"/>
      <c r="AK17" s="21">
        <f t="shared" si="8"/>
        <v>0</v>
      </c>
      <c r="AL17" s="21">
        <v>200000</v>
      </c>
      <c r="AM17" s="21">
        <f t="shared" si="9"/>
        <v>180000</v>
      </c>
      <c r="AN17" s="21"/>
      <c r="AO17" s="21">
        <f t="shared" si="10"/>
        <v>0</v>
      </c>
      <c r="AP17" s="21">
        <f t="shared" si="11"/>
        <v>2760981.92</v>
      </c>
      <c r="AQ17" s="21">
        <f t="shared" si="22"/>
        <v>2738759.92</v>
      </c>
      <c r="AR17" s="21">
        <f t="shared" si="23"/>
        <v>2538759.92</v>
      </c>
      <c r="AS17" s="21">
        <f t="shared" si="24"/>
        <v>2484900</v>
      </c>
      <c r="AT17" s="21">
        <f t="shared" si="25"/>
        <v>2464900</v>
      </c>
      <c r="AU17" s="21">
        <f t="shared" si="26"/>
        <v>2284900</v>
      </c>
      <c r="AV17" s="19">
        <f t="shared" si="27"/>
        <v>2484.9</v>
      </c>
      <c r="AW17" s="19">
        <f t="shared" si="12"/>
        <v>2464.9</v>
      </c>
      <c r="AX17" s="19">
        <f t="shared" si="12"/>
        <v>2284.9</v>
      </c>
    </row>
    <row r="18" spans="1:50" ht="15.75" x14ac:dyDescent="0.2">
      <c r="A18" s="7">
        <v>10</v>
      </c>
      <c r="B18" s="8" t="s">
        <v>14</v>
      </c>
      <c r="C18" s="1">
        <v>1.492</v>
      </c>
      <c r="D18" s="1">
        <v>1.492</v>
      </c>
      <c r="E18" s="1">
        <v>1.492</v>
      </c>
      <c r="F18" s="2">
        <v>0.1</v>
      </c>
      <c r="G18" s="2">
        <v>0.1</v>
      </c>
      <c r="H18" s="2">
        <v>0.1</v>
      </c>
      <c r="I18" s="21">
        <v>1401</v>
      </c>
      <c r="J18" s="21">
        <f t="shared" si="13"/>
        <v>727511.27999999991</v>
      </c>
      <c r="K18" s="21">
        <f>ROUND(J18*(1-F18),-2)</f>
        <v>654800</v>
      </c>
      <c r="L18" s="21">
        <f t="shared" si="15"/>
        <v>1401</v>
      </c>
      <c r="M18" s="21">
        <f t="shared" si="16"/>
        <v>727511.27999999991</v>
      </c>
      <c r="N18" s="21">
        <f t="shared" si="0"/>
        <v>654800</v>
      </c>
      <c r="O18" s="21">
        <f t="shared" si="17"/>
        <v>1401</v>
      </c>
      <c r="P18" s="21">
        <f t="shared" si="18"/>
        <v>727511.27999999991</v>
      </c>
      <c r="Q18" s="21">
        <f t="shared" si="1"/>
        <v>654800</v>
      </c>
      <c r="R18" s="21"/>
      <c r="S18" s="21">
        <f t="shared" si="2"/>
        <v>0</v>
      </c>
      <c r="T18" s="21"/>
      <c r="U18" s="21">
        <f t="shared" si="3"/>
        <v>0</v>
      </c>
      <c r="V18" s="21"/>
      <c r="W18" s="21">
        <f t="shared" si="4"/>
        <v>0</v>
      </c>
      <c r="X18" s="21"/>
      <c r="Y18" s="21">
        <v>2</v>
      </c>
      <c r="Z18" s="21">
        <f t="shared" si="19"/>
        <v>444444</v>
      </c>
      <c r="AA18" s="21">
        <f t="shared" si="5"/>
        <v>400000</v>
      </c>
      <c r="AB18" s="21"/>
      <c r="AC18" s="21"/>
      <c r="AD18" s="21">
        <f t="shared" si="20"/>
        <v>0</v>
      </c>
      <c r="AE18" s="21">
        <f t="shared" si="6"/>
        <v>0</v>
      </c>
      <c r="AF18" s="21"/>
      <c r="AG18" s="21">
        <v>1</v>
      </c>
      <c r="AH18" s="21">
        <f t="shared" si="21"/>
        <v>222222</v>
      </c>
      <c r="AI18" s="21">
        <f t="shared" si="7"/>
        <v>200000</v>
      </c>
      <c r="AJ18" s="21"/>
      <c r="AK18" s="21">
        <f t="shared" si="8"/>
        <v>0</v>
      </c>
      <c r="AL18" s="21"/>
      <c r="AM18" s="21">
        <f t="shared" si="9"/>
        <v>0</v>
      </c>
      <c r="AN18" s="21"/>
      <c r="AO18" s="21">
        <f t="shared" si="10"/>
        <v>0</v>
      </c>
      <c r="AP18" s="21">
        <f t="shared" si="11"/>
        <v>1171955.2799999998</v>
      </c>
      <c r="AQ18" s="21">
        <f t="shared" si="22"/>
        <v>727511.27999999991</v>
      </c>
      <c r="AR18" s="21">
        <f t="shared" si="23"/>
        <v>949733.27999999991</v>
      </c>
      <c r="AS18" s="21">
        <f t="shared" si="24"/>
        <v>1054800</v>
      </c>
      <c r="AT18" s="21">
        <f t="shared" si="25"/>
        <v>654800</v>
      </c>
      <c r="AU18" s="21">
        <f t="shared" si="26"/>
        <v>854800</v>
      </c>
      <c r="AV18" s="19">
        <f t="shared" si="27"/>
        <v>1054.8</v>
      </c>
      <c r="AW18" s="19">
        <f t="shared" si="12"/>
        <v>654.79999999999995</v>
      </c>
      <c r="AX18" s="19">
        <f t="shared" si="12"/>
        <v>854.8</v>
      </c>
    </row>
    <row r="19" spans="1:50" ht="15.75" x14ac:dyDescent="0.2">
      <c r="A19" s="7">
        <v>11</v>
      </c>
      <c r="B19" s="8" t="s">
        <v>17</v>
      </c>
      <c r="C19" s="1">
        <v>1.492</v>
      </c>
      <c r="D19" s="1">
        <v>1.492</v>
      </c>
      <c r="E19" s="1">
        <v>1.492</v>
      </c>
      <c r="F19" s="2">
        <v>0.1</v>
      </c>
      <c r="G19" s="2">
        <v>0.1</v>
      </c>
      <c r="H19" s="2">
        <v>0.1</v>
      </c>
      <c r="I19" s="21">
        <v>3554</v>
      </c>
      <c r="J19" s="21">
        <f t="shared" si="13"/>
        <v>1845521.1199999999</v>
      </c>
      <c r="K19" s="21">
        <f t="shared" si="14"/>
        <v>1661000</v>
      </c>
      <c r="L19" s="21">
        <f t="shared" si="15"/>
        <v>3554</v>
      </c>
      <c r="M19" s="21">
        <f t="shared" si="16"/>
        <v>1845521.1199999999</v>
      </c>
      <c r="N19" s="21">
        <f t="shared" si="0"/>
        <v>1661000</v>
      </c>
      <c r="O19" s="21">
        <f t="shared" si="17"/>
        <v>3554</v>
      </c>
      <c r="P19" s="21">
        <f t="shared" si="18"/>
        <v>1845521.1199999999</v>
      </c>
      <c r="Q19" s="21">
        <f t="shared" si="1"/>
        <v>1661000</v>
      </c>
      <c r="R19" s="21"/>
      <c r="S19" s="21">
        <f t="shared" si="2"/>
        <v>0</v>
      </c>
      <c r="T19" s="21"/>
      <c r="U19" s="21">
        <f t="shared" si="3"/>
        <v>0</v>
      </c>
      <c r="V19" s="21"/>
      <c r="W19" s="21">
        <f t="shared" si="4"/>
        <v>0</v>
      </c>
      <c r="X19" s="21"/>
      <c r="Y19" s="21"/>
      <c r="Z19" s="21">
        <f t="shared" si="19"/>
        <v>0</v>
      </c>
      <c r="AA19" s="21">
        <f t="shared" si="5"/>
        <v>0</v>
      </c>
      <c r="AB19" s="21"/>
      <c r="AC19" s="21">
        <v>1</v>
      </c>
      <c r="AD19" s="21">
        <f t="shared" si="20"/>
        <v>222222</v>
      </c>
      <c r="AE19" s="21">
        <f t="shared" si="6"/>
        <v>200000</v>
      </c>
      <c r="AF19" s="21">
        <v>1</v>
      </c>
      <c r="AG19" s="21">
        <v>1</v>
      </c>
      <c r="AH19" s="21">
        <f t="shared" si="21"/>
        <v>522222</v>
      </c>
      <c r="AI19" s="21">
        <f t="shared" si="7"/>
        <v>470000</v>
      </c>
      <c r="AJ19" s="21"/>
      <c r="AK19" s="21">
        <f t="shared" si="8"/>
        <v>0</v>
      </c>
      <c r="AL19" s="21"/>
      <c r="AM19" s="21">
        <f t="shared" si="9"/>
        <v>0</v>
      </c>
      <c r="AN19" s="21">
        <v>200000</v>
      </c>
      <c r="AO19" s="21">
        <f t="shared" si="10"/>
        <v>180000</v>
      </c>
      <c r="AP19" s="21">
        <f t="shared" si="11"/>
        <v>1845521.1199999999</v>
      </c>
      <c r="AQ19" s="21">
        <f t="shared" si="22"/>
        <v>2067743.1199999999</v>
      </c>
      <c r="AR19" s="21">
        <f t="shared" si="23"/>
        <v>2567743.12</v>
      </c>
      <c r="AS19" s="21">
        <f t="shared" si="24"/>
        <v>1661000</v>
      </c>
      <c r="AT19" s="21">
        <f t="shared" si="25"/>
        <v>1861000</v>
      </c>
      <c r="AU19" s="21">
        <f t="shared" si="26"/>
        <v>2311000</v>
      </c>
      <c r="AV19" s="19">
        <f t="shared" si="27"/>
        <v>1661</v>
      </c>
      <c r="AW19" s="19">
        <f t="shared" si="12"/>
        <v>1861</v>
      </c>
      <c r="AX19" s="19">
        <f t="shared" si="12"/>
        <v>2311</v>
      </c>
    </row>
    <row r="20" spans="1:50" ht="15.75" x14ac:dyDescent="0.2">
      <c r="A20" s="7">
        <v>12</v>
      </c>
      <c r="B20" s="8" t="s">
        <v>5</v>
      </c>
      <c r="C20" s="1">
        <v>1.492</v>
      </c>
      <c r="D20" s="1">
        <v>1.492</v>
      </c>
      <c r="E20" s="1">
        <v>1.492</v>
      </c>
      <c r="F20" s="2">
        <v>0.1</v>
      </c>
      <c r="G20" s="2">
        <v>0.1</v>
      </c>
      <c r="H20" s="2">
        <v>0.1</v>
      </c>
      <c r="I20" s="21">
        <v>2771</v>
      </c>
      <c r="J20" s="21">
        <f t="shared" si="13"/>
        <v>1438924.88</v>
      </c>
      <c r="K20" s="21">
        <f t="shared" si="14"/>
        <v>1295000</v>
      </c>
      <c r="L20" s="21">
        <f t="shared" si="15"/>
        <v>2771</v>
      </c>
      <c r="M20" s="21">
        <f t="shared" si="16"/>
        <v>1438924.88</v>
      </c>
      <c r="N20" s="21">
        <f t="shared" si="0"/>
        <v>1295000</v>
      </c>
      <c r="O20" s="21">
        <f t="shared" si="17"/>
        <v>2771</v>
      </c>
      <c r="P20" s="21">
        <f t="shared" si="18"/>
        <v>1438924.88</v>
      </c>
      <c r="Q20" s="21">
        <f t="shared" si="1"/>
        <v>1295000</v>
      </c>
      <c r="R20" s="21"/>
      <c r="S20" s="21">
        <f t="shared" si="2"/>
        <v>0</v>
      </c>
      <c r="T20" s="21">
        <v>100000</v>
      </c>
      <c r="U20" s="21">
        <f t="shared" si="3"/>
        <v>90000</v>
      </c>
      <c r="V20" s="21"/>
      <c r="W20" s="21">
        <f t="shared" si="4"/>
        <v>0</v>
      </c>
      <c r="X20" s="21">
        <v>1</v>
      </c>
      <c r="Y20" s="21"/>
      <c r="Z20" s="21">
        <f t="shared" si="19"/>
        <v>300000</v>
      </c>
      <c r="AA20" s="21">
        <f t="shared" si="5"/>
        <v>270000</v>
      </c>
      <c r="AB20" s="21">
        <v>1</v>
      </c>
      <c r="AC20" s="21"/>
      <c r="AD20" s="21">
        <f t="shared" si="20"/>
        <v>300000</v>
      </c>
      <c r="AE20" s="21">
        <f t="shared" si="6"/>
        <v>270000</v>
      </c>
      <c r="AF20" s="21"/>
      <c r="AG20" s="21">
        <v>1</v>
      </c>
      <c r="AH20" s="21">
        <f t="shared" si="21"/>
        <v>222222</v>
      </c>
      <c r="AI20" s="21">
        <f t="shared" si="7"/>
        <v>200000</v>
      </c>
      <c r="AJ20" s="21"/>
      <c r="AK20" s="21">
        <f t="shared" si="8"/>
        <v>0</v>
      </c>
      <c r="AL20" s="21"/>
      <c r="AM20" s="21">
        <f t="shared" si="9"/>
        <v>0</v>
      </c>
      <c r="AN20" s="21">
        <v>200000</v>
      </c>
      <c r="AO20" s="21">
        <f t="shared" si="10"/>
        <v>180000</v>
      </c>
      <c r="AP20" s="21">
        <f t="shared" si="11"/>
        <v>1738924.88</v>
      </c>
      <c r="AQ20" s="21">
        <f t="shared" si="22"/>
        <v>1838924.88</v>
      </c>
      <c r="AR20" s="21">
        <f t="shared" si="23"/>
        <v>1861146.88</v>
      </c>
      <c r="AS20" s="21">
        <f t="shared" si="24"/>
        <v>1565000</v>
      </c>
      <c r="AT20" s="21">
        <f t="shared" si="25"/>
        <v>1655000</v>
      </c>
      <c r="AU20" s="21">
        <f t="shared" si="26"/>
        <v>1675000</v>
      </c>
      <c r="AV20" s="19">
        <f t="shared" si="27"/>
        <v>1565</v>
      </c>
      <c r="AW20" s="19">
        <f t="shared" si="12"/>
        <v>1655</v>
      </c>
      <c r="AX20" s="19">
        <f t="shared" si="12"/>
        <v>1675</v>
      </c>
    </row>
    <row r="21" spans="1:50" ht="15.75" x14ac:dyDescent="0.2">
      <c r="A21" s="7">
        <v>13</v>
      </c>
      <c r="B21" s="8" t="s">
        <v>6</v>
      </c>
      <c r="C21" s="1">
        <v>1.492</v>
      </c>
      <c r="D21" s="1">
        <v>1.492</v>
      </c>
      <c r="E21" s="1">
        <v>1.492</v>
      </c>
      <c r="F21" s="2">
        <v>0.1</v>
      </c>
      <c r="G21" s="2">
        <v>0.1</v>
      </c>
      <c r="H21" s="2">
        <v>0.1</v>
      </c>
      <c r="I21" s="21">
        <v>1542</v>
      </c>
      <c r="J21" s="21">
        <f t="shared" si="13"/>
        <v>800729.76</v>
      </c>
      <c r="K21" s="21">
        <f t="shared" si="14"/>
        <v>720700</v>
      </c>
      <c r="L21" s="21">
        <f t="shared" si="15"/>
        <v>1542</v>
      </c>
      <c r="M21" s="21">
        <f t="shared" si="16"/>
        <v>800729.76</v>
      </c>
      <c r="N21" s="21">
        <f t="shared" si="0"/>
        <v>720700</v>
      </c>
      <c r="O21" s="21">
        <f t="shared" si="17"/>
        <v>1542</v>
      </c>
      <c r="P21" s="21">
        <f t="shared" si="18"/>
        <v>800729.76</v>
      </c>
      <c r="Q21" s="21">
        <f t="shared" si="1"/>
        <v>720700</v>
      </c>
      <c r="R21" s="21"/>
      <c r="S21" s="21">
        <f t="shared" si="2"/>
        <v>0</v>
      </c>
      <c r="T21" s="21"/>
      <c r="U21" s="21">
        <f t="shared" si="3"/>
        <v>0</v>
      </c>
      <c r="V21" s="21"/>
      <c r="W21" s="21">
        <f t="shared" si="4"/>
        <v>0</v>
      </c>
      <c r="X21" s="21"/>
      <c r="Y21" s="21"/>
      <c r="Z21" s="21">
        <f t="shared" si="19"/>
        <v>0</v>
      </c>
      <c r="AA21" s="21">
        <f t="shared" si="5"/>
        <v>0</v>
      </c>
      <c r="AB21" s="21"/>
      <c r="AC21" s="21"/>
      <c r="AD21" s="21">
        <f t="shared" si="20"/>
        <v>0</v>
      </c>
      <c r="AE21" s="21">
        <f t="shared" si="6"/>
        <v>0</v>
      </c>
      <c r="AF21" s="21"/>
      <c r="AG21" s="21">
        <v>1</v>
      </c>
      <c r="AH21" s="21">
        <f t="shared" si="21"/>
        <v>222222</v>
      </c>
      <c r="AI21" s="21">
        <f t="shared" si="7"/>
        <v>200000</v>
      </c>
      <c r="AJ21" s="21"/>
      <c r="AK21" s="21">
        <f t="shared" si="8"/>
        <v>0</v>
      </c>
      <c r="AL21" s="21"/>
      <c r="AM21" s="21">
        <f t="shared" si="9"/>
        <v>0</v>
      </c>
      <c r="AN21" s="21"/>
      <c r="AO21" s="21">
        <f t="shared" si="10"/>
        <v>0</v>
      </c>
      <c r="AP21" s="21">
        <f t="shared" si="11"/>
        <v>800729.76</v>
      </c>
      <c r="AQ21" s="21">
        <f t="shared" si="22"/>
        <v>800729.76</v>
      </c>
      <c r="AR21" s="21">
        <f t="shared" si="23"/>
        <v>1022951.76</v>
      </c>
      <c r="AS21" s="21">
        <f t="shared" si="24"/>
        <v>720700</v>
      </c>
      <c r="AT21" s="21">
        <f t="shared" si="25"/>
        <v>720700</v>
      </c>
      <c r="AU21" s="21">
        <f t="shared" si="26"/>
        <v>920700</v>
      </c>
      <c r="AV21" s="19">
        <f t="shared" si="27"/>
        <v>720.7</v>
      </c>
      <c r="AW21" s="19">
        <f t="shared" si="12"/>
        <v>720.7</v>
      </c>
      <c r="AX21" s="19">
        <f t="shared" si="12"/>
        <v>920.7</v>
      </c>
    </row>
    <row r="22" spans="1:50" ht="15.75" x14ac:dyDescent="0.2">
      <c r="A22" s="7">
        <v>14</v>
      </c>
      <c r="B22" s="8" t="s">
        <v>7</v>
      </c>
      <c r="C22" s="1">
        <v>1.492</v>
      </c>
      <c r="D22" s="1">
        <v>1.492</v>
      </c>
      <c r="E22" s="1">
        <v>1.492</v>
      </c>
      <c r="F22" s="2">
        <v>0.1</v>
      </c>
      <c r="G22" s="2">
        <v>0.1</v>
      </c>
      <c r="H22" s="2">
        <v>0.1</v>
      </c>
      <c r="I22" s="21">
        <v>2753</v>
      </c>
      <c r="J22" s="21">
        <f t="shared" si="13"/>
        <v>1429577.8399999999</v>
      </c>
      <c r="K22" s="21">
        <f t="shared" si="14"/>
        <v>1286600</v>
      </c>
      <c r="L22" s="21">
        <f t="shared" si="15"/>
        <v>2753</v>
      </c>
      <c r="M22" s="21">
        <f t="shared" si="16"/>
        <v>1429577.8399999999</v>
      </c>
      <c r="N22" s="21">
        <f t="shared" si="0"/>
        <v>1286600</v>
      </c>
      <c r="O22" s="21">
        <f t="shared" si="17"/>
        <v>2753</v>
      </c>
      <c r="P22" s="21">
        <f t="shared" si="18"/>
        <v>1429577.8399999999</v>
      </c>
      <c r="Q22" s="21">
        <f t="shared" si="1"/>
        <v>1286600</v>
      </c>
      <c r="R22" s="21"/>
      <c r="S22" s="21">
        <f t="shared" si="2"/>
        <v>0</v>
      </c>
      <c r="T22" s="21"/>
      <c r="U22" s="21">
        <f t="shared" si="3"/>
        <v>0</v>
      </c>
      <c r="V22" s="21"/>
      <c r="W22" s="21">
        <f t="shared" si="4"/>
        <v>0</v>
      </c>
      <c r="X22" s="21"/>
      <c r="Y22" s="21"/>
      <c r="Z22" s="21">
        <f t="shared" si="19"/>
        <v>0</v>
      </c>
      <c r="AA22" s="21">
        <f t="shared" si="5"/>
        <v>0</v>
      </c>
      <c r="AB22" s="21"/>
      <c r="AC22" s="21"/>
      <c r="AD22" s="21">
        <f t="shared" si="20"/>
        <v>0</v>
      </c>
      <c r="AE22" s="21">
        <f t="shared" si="6"/>
        <v>0</v>
      </c>
      <c r="AF22" s="21"/>
      <c r="AG22" s="21"/>
      <c r="AH22" s="21">
        <f t="shared" si="21"/>
        <v>0</v>
      </c>
      <c r="AI22" s="21">
        <f t="shared" si="7"/>
        <v>0</v>
      </c>
      <c r="AJ22" s="21"/>
      <c r="AK22" s="21">
        <f t="shared" si="8"/>
        <v>0</v>
      </c>
      <c r="AL22" s="21"/>
      <c r="AM22" s="21">
        <f t="shared" si="9"/>
        <v>0</v>
      </c>
      <c r="AN22" s="21">
        <v>200000</v>
      </c>
      <c r="AO22" s="21">
        <f t="shared" si="10"/>
        <v>180000</v>
      </c>
      <c r="AP22" s="21">
        <f t="shared" si="11"/>
        <v>1429577.8399999999</v>
      </c>
      <c r="AQ22" s="21">
        <f t="shared" si="22"/>
        <v>1429577.8399999999</v>
      </c>
      <c r="AR22" s="21">
        <f t="shared" si="23"/>
        <v>1629577.8399999999</v>
      </c>
      <c r="AS22" s="21">
        <f t="shared" si="24"/>
        <v>1286600</v>
      </c>
      <c r="AT22" s="21">
        <f t="shared" si="25"/>
        <v>1286600</v>
      </c>
      <c r="AU22" s="21">
        <f t="shared" si="26"/>
        <v>1466600</v>
      </c>
      <c r="AV22" s="19">
        <f t="shared" si="27"/>
        <v>1286.5999999999999</v>
      </c>
      <c r="AW22" s="19">
        <f t="shared" si="12"/>
        <v>1286.5999999999999</v>
      </c>
      <c r="AX22" s="19">
        <f t="shared" si="12"/>
        <v>1466.6</v>
      </c>
    </row>
    <row r="23" spans="1:50" ht="15.75" x14ac:dyDescent="0.2">
      <c r="A23" s="7">
        <v>15</v>
      </c>
      <c r="B23" s="8" t="s">
        <v>8</v>
      </c>
      <c r="C23" s="1">
        <v>1.492</v>
      </c>
      <c r="D23" s="1">
        <v>1.492</v>
      </c>
      <c r="E23" s="1">
        <v>1.492</v>
      </c>
      <c r="F23" s="2">
        <v>0.1</v>
      </c>
      <c r="G23" s="2">
        <v>0.1</v>
      </c>
      <c r="H23" s="2">
        <v>0.1</v>
      </c>
      <c r="I23" s="21">
        <v>1807</v>
      </c>
      <c r="J23" s="21">
        <f t="shared" si="13"/>
        <v>938338.96</v>
      </c>
      <c r="K23" s="21">
        <f t="shared" si="14"/>
        <v>844500</v>
      </c>
      <c r="L23" s="21">
        <f t="shared" si="15"/>
        <v>1807</v>
      </c>
      <c r="M23" s="21">
        <f t="shared" si="16"/>
        <v>938338.96</v>
      </c>
      <c r="N23" s="21">
        <f t="shared" si="0"/>
        <v>844500</v>
      </c>
      <c r="O23" s="21">
        <f t="shared" si="17"/>
        <v>1807</v>
      </c>
      <c r="P23" s="21">
        <f t="shared" si="18"/>
        <v>938338.96</v>
      </c>
      <c r="Q23" s="21">
        <f t="shared" si="1"/>
        <v>844500</v>
      </c>
      <c r="R23" s="21"/>
      <c r="S23" s="21">
        <f t="shared" si="2"/>
        <v>0</v>
      </c>
      <c r="T23" s="21"/>
      <c r="U23" s="21">
        <f t="shared" si="3"/>
        <v>0</v>
      </c>
      <c r="V23" s="21"/>
      <c r="W23" s="21">
        <f t="shared" si="4"/>
        <v>0</v>
      </c>
      <c r="X23" s="21"/>
      <c r="Y23" s="21"/>
      <c r="Z23" s="21">
        <f t="shared" si="19"/>
        <v>0</v>
      </c>
      <c r="AA23" s="21">
        <f t="shared" si="5"/>
        <v>0</v>
      </c>
      <c r="AB23" s="21"/>
      <c r="AC23" s="21">
        <v>1</v>
      </c>
      <c r="AD23" s="21">
        <f t="shared" si="20"/>
        <v>222222</v>
      </c>
      <c r="AE23" s="21">
        <f t="shared" si="6"/>
        <v>200000</v>
      </c>
      <c r="AF23" s="21"/>
      <c r="AG23" s="21"/>
      <c r="AH23" s="21">
        <f t="shared" si="21"/>
        <v>0</v>
      </c>
      <c r="AI23" s="21">
        <f t="shared" si="7"/>
        <v>0</v>
      </c>
      <c r="AJ23" s="21"/>
      <c r="AK23" s="21">
        <f t="shared" si="8"/>
        <v>0</v>
      </c>
      <c r="AL23" s="21"/>
      <c r="AM23" s="21">
        <f t="shared" si="9"/>
        <v>0</v>
      </c>
      <c r="AN23" s="21"/>
      <c r="AO23" s="21">
        <f t="shared" si="10"/>
        <v>0</v>
      </c>
      <c r="AP23" s="21">
        <f t="shared" si="11"/>
        <v>938338.96</v>
      </c>
      <c r="AQ23" s="21">
        <f t="shared" si="22"/>
        <v>1160560.96</v>
      </c>
      <c r="AR23" s="21">
        <f t="shared" si="23"/>
        <v>938338.96</v>
      </c>
      <c r="AS23" s="21">
        <f t="shared" si="24"/>
        <v>844500</v>
      </c>
      <c r="AT23" s="21">
        <f t="shared" si="25"/>
        <v>1044500</v>
      </c>
      <c r="AU23" s="21">
        <f t="shared" si="26"/>
        <v>844500</v>
      </c>
      <c r="AV23" s="19">
        <f t="shared" si="27"/>
        <v>844.5</v>
      </c>
      <c r="AW23" s="19">
        <f t="shared" si="12"/>
        <v>1044.5</v>
      </c>
      <c r="AX23" s="19">
        <f t="shared" si="12"/>
        <v>844.5</v>
      </c>
    </row>
    <row r="24" spans="1:50" ht="15.75" x14ac:dyDescent="0.2">
      <c r="A24" s="7">
        <v>16</v>
      </c>
      <c r="B24" s="8" t="s">
        <v>9</v>
      </c>
      <c r="C24" s="1">
        <v>1.492</v>
      </c>
      <c r="D24" s="1">
        <v>1.492</v>
      </c>
      <c r="E24" s="1">
        <v>1.492</v>
      </c>
      <c r="F24" s="2">
        <v>0.1</v>
      </c>
      <c r="G24" s="2">
        <v>0.1</v>
      </c>
      <c r="H24" s="2">
        <v>0.1</v>
      </c>
      <c r="I24" s="21">
        <v>3644</v>
      </c>
      <c r="J24" s="21">
        <f t="shared" si="13"/>
        <v>1892256.3199999998</v>
      </c>
      <c r="K24" s="21">
        <f t="shared" si="14"/>
        <v>1703000</v>
      </c>
      <c r="L24" s="21">
        <f t="shared" si="15"/>
        <v>3644</v>
      </c>
      <c r="M24" s="21">
        <f t="shared" si="16"/>
        <v>1892256.3199999998</v>
      </c>
      <c r="N24" s="21">
        <f t="shared" si="0"/>
        <v>1703000</v>
      </c>
      <c r="O24" s="21">
        <f t="shared" si="17"/>
        <v>3644</v>
      </c>
      <c r="P24" s="21">
        <f t="shared" si="18"/>
        <v>1892256.3199999998</v>
      </c>
      <c r="Q24" s="21">
        <f t="shared" si="1"/>
        <v>1703000</v>
      </c>
      <c r="R24" s="21"/>
      <c r="S24" s="21">
        <f t="shared" si="2"/>
        <v>0</v>
      </c>
      <c r="T24" s="21"/>
      <c r="U24" s="21">
        <f t="shared" si="3"/>
        <v>0</v>
      </c>
      <c r="V24" s="21"/>
      <c r="W24" s="21">
        <f t="shared" si="4"/>
        <v>0</v>
      </c>
      <c r="X24" s="21"/>
      <c r="Y24" s="21"/>
      <c r="Z24" s="21">
        <f t="shared" si="19"/>
        <v>0</v>
      </c>
      <c r="AA24" s="21">
        <f t="shared" si="5"/>
        <v>0</v>
      </c>
      <c r="AB24" s="21"/>
      <c r="AC24" s="21">
        <v>1</v>
      </c>
      <c r="AD24" s="21">
        <f t="shared" si="20"/>
        <v>222222</v>
      </c>
      <c r="AE24" s="21">
        <f t="shared" si="6"/>
        <v>200000</v>
      </c>
      <c r="AF24" s="21"/>
      <c r="AG24" s="21"/>
      <c r="AH24" s="21">
        <f t="shared" si="21"/>
        <v>0</v>
      </c>
      <c r="AI24" s="21">
        <f t="shared" si="7"/>
        <v>0</v>
      </c>
      <c r="AJ24" s="21">
        <v>200000</v>
      </c>
      <c r="AK24" s="21">
        <f t="shared" si="8"/>
        <v>180000</v>
      </c>
      <c r="AL24" s="21"/>
      <c r="AM24" s="21">
        <f t="shared" si="9"/>
        <v>0</v>
      </c>
      <c r="AN24" s="21"/>
      <c r="AO24" s="21">
        <f t="shared" si="10"/>
        <v>0</v>
      </c>
      <c r="AP24" s="21">
        <f t="shared" si="11"/>
        <v>2092256.3199999998</v>
      </c>
      <c r="AQ24" s="21">
        <f t="shared" si="22"/>
        <v>2114478.3199999998</v>
      </c>
      <c r="AR24" s="21">
        <f t="shared" si="23"/>
        <v>1892256.3199999998</v>
      </c>
      <c r="AS24" s="21">
        <f t="shared" si="24"/>
        <v>1883000</v>
      </c>
      <c r="AT24" s="21">
        <f t="shared" si="25"/>
        <v>1903000</v>
      </c>
      <c r="AU24" s="21">
        <f t="shared" si="26"/>
        <v>1703000</v>
      </c>
      <c r="AV24" s="19">
        <f t="shared" si="27"/>
        <v>1883</v>
      </c>
      <c r="AW24" s="19">
        <f t="shared" si="12"/>
        <v>1903</v>
      </c>
      <c r="AX24" s="19">
        <f t="shared" si="12"/>
        <v>1703</v>
      </c>
    </row>
    <row r="25" spans="1:50" ht="15.75" x14ac:dyDescent="0.2">
      <c r="A25" s="7">
        <v>17</v>
      </c>
      <c r="B25" s="8" t="s">
        <v>10</v>
      </c>
      <c r="C25" s="1">
        <v>1.492</v>
      </c>
      <c r="D25" s="1">
        <v>1.492</v>
      </c>
      <c r="E25" s="1">
        <v>1.492</v>
      </c>
      <c r="F25" s="2">
        <v>0.1</v>
      </c>
      <c r="G25" s="2">
        <v>0.1</v>
      </c>
      <c r="H25" s="2">
        <v>0.1</v>
      </c>
      <c r="I25" s="21">
        <v>3949</v>
      </c>
      <c r="J25" s="21">
        <f t="shared" si="13"/>
        <v>2050636.72</v>
      </c>
      <c r="K25" s="21">
        <f t="shared" si="14"/>
        <v>1845600</v>
      </c>
      <c r="L25" s="21">
        <f t="shared" si="15"/>
        <v>3949</v>
      </c>
      <c r="M25" s="21">
        <f t="shared" si="16"/>
        <v>2050636.72</v>
      </c>
      <c r="N25" s="21">
        <f t="shared" si="0"/>
        <v>1845600</v>
      </c>
      <c r="O25" s="21">
        <f t="shared" si="17"/>
        <v>3949</v>
      </c>
      <c r="P25" s="21">
        <f t="shared" si="18"/>
        <v>2050636.72</v>
      </c>
      <c r="Q25" s="21">
        <f t="shared" si="1"/>
        <v>1845600</v>
      </c>
      <c r="R25" s="21">
        <v>100000</v>
      </c>
      <c r="S25" s="21">
        <f t="shared" si="2"/>
        <v>90000</v>
      </c>
      <c r="T25" s="21"/>
      <c r="U25" s="21">
        <f t="shared" si="3"/>
        <v>0</v>
      </c>
      <c r="V25" s="21"/>
      <c r="W25" s="21">
        <f t="shared" si="4"/>
        <v>0</v>
      </c>
      <c r="X25" s="21"/>
      <c r="Y25" s="21"/>
      <c r="Z25" s="21">
        <f t="shared" si="19"/>
        <v>0</v>
      </c>
      <c r="AA25" s="21">
        <f t="shared" si="5"/>
        <v>0</v>
      </c>
      <c r="AB25" s="21"/>
      <c r="AC25" s="21">
        <v>1</v>
      </c>
      <c r="AD25" s="21">
        <f t="shared" si="20"/>
        <v>222222</v>
      </c>
      <c r="AE25" s="21">
        <f t="shared" si="6"/>
        <v>200000</v>
      </c>
      <c r="AF25" s="21"/>
      <c r="AG25" s="21"/>
      <c r="AH25" s="21">
        <f t="shared" si="21"/>
        <v>0</v>
      </c>
      <c r="AI25" s="21">
        <f t="shared" si="7"/>
        <v>0</v>
      </c>
      <c r="AJ25" s="21">
        <v>200000</v>
      </c>
      <c r="AK25" s="21">
        <f t="shared" si="8"/>
        <v>180000</v>
      </c>
      <c r="AL25" s="21"/>
      <c r="AM25" s="21">
        <f t="shared" si="9"/>
        <v>0</v>
      </c>
      <c r="AN25" s="21"/>
      <c r="AO25" s="21">
        <f t="shared" si="10"/>
        <v>0</v>
      </c>
      <c r="AP25" s="21">
        <f t="shared" si="11"/>
        <v>2350636.7199999997</v>
      </c>
      <c r="AQ25" s="21">
        <f t="shared" si="22"/>
        <v>2272858.7199999997</v>
      </c>
      <c r="AR25" s="21">
        <f t="shared" si="23"/>
        <v>2050636.72</v>
      </c>
      <c r="AS25" s="21">
        <f t="shared" si="24"/>
        <v>2115600</v>
      </c>
      <c r="AT25" s="21">
        <f t="shared" si="25"/>
        <v>2045600</v>
      </c>
      <c r="AU25" s="21">
        <f t="shared" si="26"/>
        <v>1845600</v>
      </c>
      <c r="AV25" s="19">
        <f t="shared" si="27"/>
        <v>2115.6</v>
      </c>
      <c r="AW25" s="19">
        <f t="shared" si="27"/>
        <v>2045.6</v>
      </c>
      <c r="AX25" s="19">
        <f t="shared" si="27"/>
        <v>1845.6</v>
      </c>
    </row>
    <row r="26" spans="1:50" ht="15.75" x14ac:dyDescent="0.2">
      <c r="A26" s="7">
        <v>18</v>
      </c>
      <c r="B26" s="8" t="s">
        <v>11</v>
      </c>
      <c r="C26" s="1">
        <v>2.113</v>
      </c>
      <c r="D26" s="1">
        <v>2.1240000000000001</v>
      </c>
      <c r="E26" s="1">
        <v>2.1240000000000001</v>
      </c>
      <c r="F26" s="2">
        <v>0.1</v>
      </c>
      <c r="G26" s="2">
        <v>0.1</v>
      </c>
      <c r="H26" s="2">
        <v>0.1</v>
      </c>
      <c r="I26" s="21">
        <v>5125</v>
      </c>
      <c r="J26" s="21">
        <f t="shared" si="13"/>
        <v>2661310</v>
      </c>
      <c r="K26" s="21">
        <f t="shared" si="14"/>
        <v>2395200</v>
      </c>
      <c r="L26" s="21">
        <f t="shared" si="15"/>
        <v>5125</v>
      </c>
      <c r="M26" s="21">
        <f t="shared" si="16"/>
        <v>2661310</v>
      </c>
      <c r="N26" s="21">
        <f t="shared" si="0"/>
        <v>2395200</v>
      </c>
      <c r="O26" s="21">
        <f t="shared" si="17"/>
        <v>5125</v>
      </c>
      <c r="P26" s="21">
        <f t="shared" si="18"/>
        <v>2661310</v>
      </c>
      <c r="Q26" s="21">
        <f t="shared" si="1"/>
        <v>2395200</v>
      </c>
      <c r="R26" s="21"/>
      <c r="S26" s="21">
        <f t="shared" si="2"/>
        <v>0</v>
      </c>
      <c r="T26" s="21"/>
      <c r="U26" s="21">
        <f t="shared" si="3"/>
        <v>0</v>
      </c>
      <c r="V26" s="21">
        <v>100000</v>
      </c>
      <c r="W26" s="21">
        <f t="shared" si="4"/>
        <v>90000</v>
      </c>
      <c r="X26" s="21"/>
      <c r="Y26" s="21"/>
      <c r="Z26" s="21">
        <f t="shared" si="19"/>
        <v>0</v>
      </c>
      <c r="AA26" s="21">
        <f t="shared" si="5"/>
        <v>0</v>
      </c>
      <c r="AB26" s="21"/>
      <c r="AC26" s="21">
        <v>1</v>
      </c>
      <c r="AD26" s="21">
        <f t="shared" si="20"/>
        <v>222222</v>
      </c>
      <c r="AE26" s="21">
        <f t="shared" si="6"/>
        <v>200000</v>
      </c>
      <c r="AF26" s="21"/>
      <c r="AG26" s="21"/>
      <c r="AH26" s="21">
        <f t="shared" si="21"/>
        <v>0</v>
      </c>
      <c r="AI26" s="21">
        <f t="shared" si="7"/>
        <v>0</v>
      </c>
      <c r="AJ26" s="21"/>
      <c r="AK26" s="21">
        <f t="shared" si="8"/>
        <v>0</v>
      </c>
      <c r="AL26" s="21">
        <v>200000</v>
      </c>
      <c r="AM26" s="21">
        <f t="shared" si="9"/>
        <v>180000</v>
      </c>
      <c r="AN26" s="21"/>
      <c r="AO26" s="21">
        <f t="shared" si="10"/>
        <v>0</v>
      </c>
      <c r="AP26" s="21">
        <f t="shared" si="11"/>
        <v>2661310</v>
      </c>
      <c r="AQ26" s="21">
        <f t="shared" si="22"/>
        <v>3083532</v>
      </c>
      <c r="AR26" s="21">
        <f t="shared" si="23"/>
        <v>2761310</v>
      </c>
      <c r="AS26" s="21">
        <f t="shared" si="24"/>
        <v>2395200</v>
      </c>
      <c r="AT26" s="21">
        <f t="shared" si="25"/>
        <v>2775200</v>
      </c>
      <c r="AU26" s="21">
        <f t="shared" si="26"/>
        <v>2485200</v>
      </c>
      <c r="AV26" s="19">
        <f t="shared" si="27"/>
        <v>2395.1999999999998</v>
      </c>
      <c r="AW26" s="19">
        <f t="shared" si="27"/>
        <v>2775.2</v>
      </c>
      <c r="AX26" s="19">
        <f t="shared" si="27"/>
        <v>2485.1999999999998</v>
      </c>
    </row>
    <row r="27" spans="1:50" s="25" customFormat="1" ht="15.75" x14ac:dyDescent="0.25">
      <c r="A27" s="22"/>
      <c r="B27" s="22" t="s">
        <v>12</v>
      </c>
      <c r="C27" s="23">
        <v>1.5129999999999999</v>
      </c>
      <c r="D27" s="23">
        <v>1.5129999999999999</v>
      </c>
      <c r="E27" s="23">
        <v>1.5129999999999999</v>
      </c>
      <c r="F27" s="23"/>
      <c r="G27" s="23"/>
      <c r="H27" s="23"/>
      <c r="I27" s="24">
        <f t="shared" ref="I27:K27" si="28">SUM(I9:I26)</f>
        <v>81679</v>
      </c>
      <c r="J27" s="24">
        <f t="shared" si="28"/>
        <v>42414271.120000005</v>
      </c>
      <c r="K27" s="24">
        <f t="shared" si="28"/>
        <v>38173000</v>
      </c>
      <c r="L27" s="24">
        <f t="shared" ref="L27:AI27" si="29">SUM(L9:L26)</f>
        <v>81679</v>
      </c>
      <c r="M27" s="24">
        <f t="shared" si="29"/>
        <v>42414271.120000005</v>
      </c>
      <c r="N27" s="24">
        <f t="shared" si="29"/>
        <v>38173000</v>
      </c>
      <c r="O27" s="24">
        <f t="shared" si="29"/>
        <v>81679</v>
      </c>
      <c r="P27" s="24">
        <f t="shared" si="29"/>
        <v>42414271.120000005</v>
      </c>
      <c r="Q27" s="24">
        <f t="shared" si="29"/>
        <v>38173000</v>
      </c>
      <c r="R27" s="24">
        <f t="shared" si="29"/>
        <v>200000</v>
      </c>
      <c r="S27" s="24">
        <f t="shared" si="29"/>
        <v>180000</v>
      </c>
      <c r="T27" s="24">
        <f t="shared" si="29"/>
        <v>200000</v>
      </c>
      <c r="U27" s="24">
        <f t="shared" si="29"/>
        <v>180000</v>
      </c>
      <c r="V27" s="24">
        <f t="shared" si="29"/>
        <v>200000</v>
      </c>
      <c r="W27" s="24">
        <f t="shared" si="29"/>
        <v>180000</v>
      </c>
      <c r="X27" s="24">
        <f t="shared" si="29"/>
        <v>5</v>
      </c>
      <c r="Y27" s="24">
        <f t="shared" si="29"/>
        <v>8</v>
      </c>
      <c r="Z27" s="24">
        <f t="shared" si="29"/>
        <v>3277776</v>
      </c>
      <c r="AA27" s="24">
        <f t="shared" si="29"/>
        <v>2950000</v>
      </c>
      <c r="AB27" s="24">
        <f t="shared" si="29"/>
        <v>5</v>
      </c>
      <c r="AC27" s="24">
        <f t="shared" si="29"/>
        <v>8</v>
      </c>
      <c r="AD27" s="24">
        <f t="shared" si="29"/>
        <v>3277776</v>
      </c>
      <c r="AE27" s="24">
        <f t="shared" si="29"/>
        <v>2950000</v>
      </c>
      <c r="AF27" s="24">
        <f t="shared" si="29"/>
        <v>5</v>
      </c>
      <c r="AG27" s="24">
        <f t="shared" si="29"/>
        <v>8</v>
      </c>
      <c r="AH27" s="24">
        <f t="shared" si="29"/>
        <v>3277776</v>
      </c>
      <c r="AI27" s="24">
        <f t="shared" si="29"/>
        <v>2950000</v>
      </c>
      <c r="AJ27" s="24">
        <f>SUM(AJ9:AJ26)</f>
        <v>1000000</v>
      </c>
      <c r="AK27" s="24">
        <f t="shared" ref="AK27:AU27" si="30">SUM(AK9:AK26)</f>
        <v>900000</v>
      </c>
      <c r="AL27" s="24">
        <f t="shared" si="30"/>
        <v>1000000</v>
      </c>
      <c r="AM27" s="24">
        <f t="shared" si="30"/>
        <v>900000</v>
      </c>
      <c r="AN27" s="24">
        <f>SUM(AN9:AN26)</f>
        <v>1000000</v>
      </c>
      <c r="AO27" s="24">
        <f t="shared" si="30"/>
        <v>900000</v>
      </c>
      <c r="AP27" s="24">
        <f t="shared" si="30"/>
        <v>46892047.120000005</v>
      </c>
      <c r="AQ27" s="24">
        <f t="shared" si="30"/>
        <v>46892047.120000005</v>
      </c>
      <c r="AR27" s="24">
        <f t="shared" si="30"/>
        <v>46892047.120000005</v>
      </c>
      <c r="AS27" s="24">
        <f t="shared" si="30"/>
        <v>42203000</v>
      </c>
      <c r="AT27" s="24">
        <f t="shared" si="30"/>
        <v>42203000</v>
      </c>
      <c r="AU27" s="24">
        <f t="shared" si="30"/>
        <v>42203000</v>
      </c>
      <c r="AV27" s="20">
        <f>SUM(AV9:AV26)</f>
        <v>42203</v>
      </c>
      <c r="AW27" s="20">
        <f t="shared" ref="AW27:AX27" si="31">SUM(AW9:AW26)</f>
        <v>42203</v>
      </c>
      <c r="AX27" s="20">
        <f t="shared" si="31"/>
        <v>42203</v>
      </c>
    </row>
    <row r="28" spans="1:50" x14ac:dyDescent="0.2">
      <c r="K28" s="17">
        <f>38173000-K27</f>
        <v>0</v>
      </c>
      <c r="S28" s="11">
        <v>180000</v>
      </c>
      <c r="AA28" s="11">
        <v>2950000</v>
      </c>
      <c r="AK28" s="11">
        <v>900000</v>
      </c>
    </row>
  </sheetData>
  <mergeCells count="42">
    <mergeCell ref="AV5:AX6"/>
    <mergeCell ref="F3:Q3"/>
    <mergeCell ref="AO6:AO7"/>
    <mergeCell ref="C7:C8"/>
    <mergeCell ref="D7:D8"/>
    <mergeCell ref="E7:E8"/>
    <mergeCell ref="X7:Z7"/>
    <mergeCell ref="AB7:AD7"/>
    <mergeCell ref="AF7:AH7"/>
    <mergeCell ref="I8:K8"/>
    <mergeCell ref="L8:N8"/>
    <mergeCell ref="O8:Q8"/>
    <mergeCell ref="AE6:AE8"/>
    <mergeCell ref="AF6:AH6"/>
    <mergeCell ref="AI6:AI8"/>
    <mergeCell ref="AK6:AK7"/>
    <mergeCell ref="AM6:AM7"/>
    <mergeCell ref="U6:U7"/>
    <mergeCell ref="W6:W7"/>
    <mergeCell ref="X6:Z6"/>
    <mergeCell ref="AA6:AA8"/>
    <mergeCell ref="AB6:AD6"/>
    <mergeCell ref="A3:B3"/>
    <mergeCell ref="AI3:AU3"/>
    <mergeCell ref="A5:A8"/>
    <mergeCell ref="B5:B8"/>
    <mergeCell ref="C5:E6"/>
    <mergeCell ref="F5:H6"/>
    <mergeCell ref="I5:Q5"/>
    <mergeCell ref="R5:W5"/>
    <mergeCell ref="X5:AI5"/>
    <mergeCell ref="AJ5:AO5"/>
    <mergeCell ref="AP5:AR6"/>
    <mergeCell ref="AS5:AU6"/>
    <mergeCell ref="I6:I7"/>
    <mergeCell ref="K6:K7"/>
    <mergeCell ref="L6:L7"/>
    <mergeCell ref="F7:H7"/>
    <mergeCell ref="N6:N7"/>
    <mergeCell ref="O6:O7"/>
    <mergeCell ref="Q6:Q7"/>
    <mergeCell ref="S6:S7"/>
  </mergeCells>
  <pageMargins left="0.70866141732283472" right="0.70866141732283472" top="0.74803149606299213" bottom="0.74803149606299213" header="0.31496062992125984" footer="0.31496062992125984"/>
  <pageSetup paperSize="9" scale="65" fitToWidth="4" orientation="landscape" r:id="rId1"/>
  <colBreaks count="3" manualBreakCount="3">
    <brk id="17" max="26" man="1"/>
    <brk id="35" max="26" man="1"/>
    <brk id="50" max="2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ДОУ</vt:lpstr>
      <vt:lpstr>ДОУ!Заголовки_для_печати</vt:lpstr>
      <vt:lpstr>ДОУ!Область_печати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Старостина Рузанна Левоновна</cp:lastModifiedBy>
  <cp:lastPrinted>2018-08-28T14:13:24Z</cp:lastPrinted>
  <dcterms:created xsi:type="dcterms:W3CDTF">1996-10-08T23:32:33Z</dcterms:created>
  <dcterms:modified xsi:type="dcterms:W3CDTF">2018-08-28T14:13:44Z</dcterms:modified>
</cp:coreProperties>
</file>