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filterPrivacy="1" defaultThemeVersion="124226"/>
  <bookViews>
    <workbookView xWindow="240" yWindow="165" windowWidth="14805" windowHeight="7950"/>
  </bookViews>
  <sheets>
    <sheet name="2018-2020" sheetId="9" r:id="rId1"/>
  </sheets>
  <calcPr calcId="145621"/>
</workbook>
</file>

<file path=xl/calcChain.xml><?xml version="1.0" encoding="utf-8"?>
<calcChain xmlns="http://schemas.openxmlformats.org/spreadsheetml/2006/main">
  <c r="D24" i="9" l="1"/>
  <c r="L23" i="9"/>
  <c r="D23" i="9"/>
  <c r="C23" i="9"/>
  <c r="E22" i="9"/>
  <c r="I22" i="9" s="1"/>
  <c r="E21" i="9"/>
  <c r="I21" i="9" s="1"/>
  <c r="E20" i="9"/>
  <c r="I20" i="9" s="1"/>
  <c r="E19" i="9"/>
  <c r="I19" i="9" s="1"/>
  <c r="E18" i="9"/>
  <c r="I18" i="9" s="1"/>
  <c r="E17" i="9"/>
  <c r="I17" i="9" s="1"/>
  <c r="E16" i="9"/>
  <c r="I16" i="9" s="1"/>
  <c r="E15" i="9"/>
  <c r="I15" i="9" s="1"/>
  <c r="E14" i="9"/>
  <c r="I14" i="9" s="1"/>
  <c r="E13" i="9"/>
  <c r="I13" i="9" s="1"/>
  <c r="E12" i="9"/>
  <c r="I12" i="9" s="1"/>
  <c r="E11" i="9"/>
  <c r="I11" i="9" s="1"/>
  <c r="E10" i="9"/>
  <c r="I10" i="9" s="1"/>
  <c r="E9" i="9"/>
  <c r="I9" i="9" s="1"/>
  <c r="E8" i="9"/>
  <c r="I8" i="9" s="1"/>
  <c r="E7" i="9"/>
  <c r="I7" i="9" s="1"/>
  <c r="A7" i="9"/>
  <c r="A8" i="9" s="1"/>
  <c r="A9" i="9" s="1"/>
  <c r="A10" i="9" s="1"/>
  <c r="A11" i="9" s="1"/>
  <c r="A12" i="9" s="1"/>
  <c r="A13" i="9" s="1"/>
  <c r="A14" i="9" s="1"/>
  <c r="A15" i="9" s="1"/>
  <c r="A16" i="9" s="1"/>
  <c r="A17" i="9" s="1"/>
  <c r="A18" i="9" s="1"/>
  <c r="A19" i="9" s="1"/>
  <c r="A20" i="9" s="1"/>
  <c r="A21" i="9" s="1"/>
  <c r="A22" i="9" s="1"/>
  <c r="G6" i="9"/>
  <c r="E6" i="9"/>
  <c r="I6" i="9" s="1"/>
  <c r="I23" i="9" l="1"/>
  <c r="G7" i="9"/>
  <c r="J7" i="9" s="1"/>
  <c r="K7" i="9" s="1"/>
  <c r="G8" i="9"/>
  <c r="J8" i="9" s="1"/>
  <c r="K8" i="9" s="1"/>
  <c r="G9" i="9"/>
  <c r="J9" i="9" s="1"/>
  <c r="K9" i="9" s="1"/>
  <c r="G10" i="9"/>
  <c r="J10" i="9" s="1"/>
  <c r="K10" i="9" s="1"/>
  <c r="G11" i="9"/>
  <c r="J11" i="9" s="1"/>
  <c r="K11" i="9" s="1"/>
  <c r="G12" i="9"/>
  <c r="J12" i="9" s="1"/>
  <c r="K12" i="9" s="1"/>
  <c r="G13" i="9"/>
  <c r="J13" i="9" s="1"/>
  <c r="K13" i="9" s="1"/>
  <c r="G14" i="9"/>
  <c r="J14" i="9" s="1"/>
  <c r="K14" i="9" s="1"/>
  <c r="G15" i="9"/>
  <c r="J15" i="9" s="1"/>
  <c r="K15" i="9" s="1"/>
  <c r="G16" i="9"/>
  <c r="J16" i="9" s="1"/>
  <c r="K16" i="9" s="1"/>
  <c r="G17" i="9"/>
  <c r="J17" i="9" s="1"/>
  <c r="K17" i="9" s="1"/>
  <c r="G18" i="9"/>
  <c r="J18" i="9" s="1"/>
  <c r="K18" i="9" s="1"/>
  <c r="G19" i="9"/>
  <c r="J19" i="9" s="1"/>
  <c r="K19" i="9" s="1"/>
  <c r="G20" i="9"/>
  <c r="J20" i="9" s="1"/>
  <c r="K20" i="9" s="1"/>
  <c r="G21" i="9"/>
  <c r="J21" i="9" s="1"/>
  <c r="K21" i="9" s="1"/>
  <c r="G22" i="9"/>
  <c r="J22" i="9" s="1"/>
  <c r="K22" i="9" s="1"/>
  <c r="E23" i="9"/>
  <c r="J6" i="9"/>
  <c r="G23" i="9" l="1"/>
  <c r="J23" i="9"/>
  <c r="K6" i="9"/>
  <c r="K23" i="9" s="1"/>
</calcChain>
</file>

<file path=xl/sharedStrings.xml><?xml version="1.0" encoding="utf-8"?>
<sst xmlns="http://schemas.openxmlformats.org/spreadsheetml/2006/main" count="35" uniqueCount="35">
  <si>
    <t>№ п/п</t>
  </si>
  <si>
    <t>Наименование муниципального образования</t>
  </si>
  <si>
    <t>ИТОГО</t>
  </si>
  <si>
    <t>Бокситогорский муниципальный район</t>
  </si>
  <si>
    <t>Волосовский муниципальный район</t>
  </si>
  <si>
    <t>Волховский муниципальный район</t>
  </si>
  <si>
    <t>Всеволожский муниципальный район</t>
  </si>
  <si>
    <t>Кингисеппский муниципальный район</t>
  </si>
  <si>
    <t>Гатчинский муниципальный район</t>
  </si>
  <si>
    <t>Киришский муниципальный район</t>
  </si>
  <si>
    <t>Кировский муниципальный район</t>
  </si>
  <si>
    <t>Лодейнопольский муниципальный район</t>
  </si>
  <si>
    <t>Ломоносовский муниципальный район</t>
  </si>
  <si>
    <t>Лужский муниципальный район</t>
  </si>
  <si>
    <t>Подпорожский муниципальный район</t>
  </si>
  <si>
    <t>Приозерский муниципальный район</t>
  </si>
  <si>
    <t>Сланцевский муниципальный район</t>
  </si>
  <si>
    <t>Тихвинский муниципальный район</t>
  </si>
  <si>
    <t>Объем и распределение субвенций согласно методики 141-оз</t>
  </si>
  <si>
    <t xml:space="preserve">Сумма
(тысяч рублей)
</t>
  </si>
  <si>
    <r>
      <t xml:space="preserve">численность населения на </t>
    </r>
    <r>
      <rPr>
        <b/>
        <sz val="11"/>
        <color theme="1"/>
        <rFont val="Calibri"/>
        <family val="2"/>
        <charset val="204"/>
        <scheme val="minor"/>
      </rPr>
      <t>01.01.2018</t>
    </r>
    <r>
      <rPr>
        <sz val="11"/>
        <color theme="1"/>
        <rFont val="Calibri"/>
        <family val="2"/>
        <scheme val="minor"/>
      </rPr>
      <t xml:space="preserve"> </t>
    </r>
  </si>
  <si>
    <t>количество ставок, единиц</t>
  </si>
  <si>
    <t>коэф.напряженности</t>
  </si>
  <si>
    <t>итого с коэф</t>
  </si>
  <si>
    <t>фонд оплаты труда спец 1 кат</t>
  </si>
  <si>
    <t>итого по району БЕЗ коэф. напряженности</t>
  </si>
  <si>
    <t>итого по району С коэф. напряженности</t>
  </si>
  <si>
    <t>Выборгский муниципальный район</t>
  </si>
  <si>
    <t>Тосненский муниципальный район</t>
  </si>
  <si>
    <t>средняя численность по городскому поселению</t>
  </si>
  <si>
    <t>средняя численность по Ленинградской области:</t>
  </si>
  <si>
    <t>2018г</t>
  </si>
  <si>
    <t>(+4%) на 2019 г = 873 538,91</t>
  </si>
  <si>
    <t>Приложение 32 к пояснительной записке 2019 года</t>
  </si>
  <si>
    <t xml:space="preserve">Расчет объема субвенции бюджетам муниципальных образований на осуществление отдельных государственных полномочий Ленинградской области по предоставлению земельных участков, государственная собственность на которые не разграничена, расположенных на территории городских поселений соответствующего муниципального района, при наличии утвержденных правил землепользования и застройки таких поселений, за исключением случаев, предусмотренных законодательством Российской Федерации об автомобильных дорогах и дорожной деятельности на 2019 год и плановый период 2020 и 2021 годов </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</si>
</sst>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164" formatCode="_-* #,##0.00_р_._-;\-* #,##0.00_р_._-;_-* &quot;-&quot;??_р_._-;_-@_-"/>
    <numFmt numFmtId="165" formatCode="0.0"/>
    <numFmt numFmtId="166" formatCode="_-* #,##0_р_._-;\-* #,##0_р_._-;_-* &quot;-&quot;??_р_._-;_-@_-"/>
  </numFmts>
  <fonts count="9" x14ac:knownFonts="1">
    <font>
      <sz val="11"/>
      <color theme="1"/>
      <name val="Calibri"/>
      <family val="2"/>
      <scheme val="minor"/>
    </font>
    <font>
      <sz val="11"/>
      <color theme="1"/>
      <name val="Calibri"/>
      <family val="2"/>
      <scheme val="minor"/>
    </font>
    <font>
      <sz val="12"/>
      <name val="Times New Roman"/>
      <family val="1"/>
      <charset val="204"/>
    </font>
    <font>
      <sz val="11"/>
      <color theme="1"/>
      <name val="Times New Roman"/>
      <family val="1"/>
      <charset val="204"/>
    </font>
    <font>
      <sz val="9"/>
      <name val="Times New Roman"/>
      <family val="1"/>
      <charset val="204"/>
    </font>
    <font>
      <b/>
      <sz val="12"/>
      <name val="Times New Roman"/>
      <family val="1"/>
      <charset val="204"/>
    </font>
    <font>
      <b/>
      <sz val="11"/>
      <color theme="1"/>
      <name val="Calibri"/>
      <family val="2"/>
      <charset val="204"/>
      <scheme val="minor"/>
    </font>
    <font>
      <sz val="12"/>
      <color theme="1"/>
      <name val="Calibri"/>
      <family val="2"/>
      <scheme val="minor"/>
    </font>
    <font>
      <sz val="11"/>
      <color rgb="FFFF0000"/>
      <name val="Calibri"/>
      <family val="2"/>
      <scheme val="minor"/>
    </font>
  </fonts>
  <fills count="4">
    <fill>
      <patternFill patternType="none"/>
    </fill>
    <fill>
      <patternFill patternType="gray125"/>
    </fill>
    <fill>
      <patternFill patternType="solid">
        <fgColor theme="0" tint="-0.14999847407452621"/>
        <bgColor indexed="64"/>
      </patternFill>
    </fill>
    <fill>
      <patternFill patternType="solid">
        <fgColor theme="2"/>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s>
  <cellStyleXfs count="2">
    <xf numFmtId="0" fontId="0" fillId="0" borderId="0"/>
    <xf numFmtId="164" fontId="1" fillId="0" borderId="0" applyFont="0" applyFill="0" applyBorder="0" applyAlignment="0" applyProtection="0"/>
  </cellStyleXfs>
  <cellXfs count="37">
    <xf numFmtId="0" fontId="0" fillId="0" borderId="0" xfId="0"/>
    <xf numFmtId="0" fontId="2" fillId="0" borderId="1" xfId="0" applyFont="1" applyBorder="1" applyAlignment="1">
      <alignment horizontal="center" vertical="center" wrapText="1"/>
    </xf>
    <xf numFmtId="0" fontId="2" fillId="0" borderId="1" xfId="0" applyFont="1" applyFill="1" applyBorder="1"/>
    <xf numFmtId="0" fontId="0" fillId="0" borderId="0" xfId="0" applyFill="1"/>
    <xf numFmtId="0" fontId="4" fillId="0" borderId="0" xfId="0" applyFont="1" applyAlignment="1">
      <alignment horizontal="right"/>
    </xf>
    <xf numFmtId="0" fontId="0" fillId="0" borderId="0" xfId="0" applyAlignment="1"/>
    <xf numFmtId="0" fontId="2" fillId="0" borderId="1" xfId="0" applyFont="1" applyFill="1" applyBorder="1" applyAlignment="1">
      <alignment horizontal="center" vertical="center"/>
    </xf>
    <xf numFmtId="164" fontId="2" fillId="0" borderId="1" xfId="1" applyFont="1" applyFill="1" applyBorder="1" applyAlignment="1">
      <alignment horizontal="center" vertical="center"/>
    </xf>
    <xf numFmtId="166" fontId="0" fillId="0" borderId="1" xfId="1" applyNumberFormat="1" applyFont="1" applyFill="1" applyBorder="1"/>
    <xf numFmtId="165" fontId="0" fillId="0" borderId="1" xfId="0" applyNumberFormat="1" applyFill="1" applyBorder="1" applyAlignment="1">
      <alignment horizontal="center" vertical="center"/>
    </xf>
    <xf numFmtId="2" fontId="0" fillId="0" borderId="1" xfId="0" applyNumberFormat="1" applyFill="1" applyBorder="1" applyAlignment="1">
      <alignment horizontal="center" vertical="center"/>
    </xf>
    <xf numFmtId="164" fontId="0" fillId="0" borderId="1" xfId="1" applyFont="1" applyFill="1" applyBorder="1" applyAlignment="1">
      <alignment horizontal="center" vertical="center"/>
    </xf>
    <xf numFmtId="164" fontId="0" fillId="0" borderId="1" xfId="0" applyNumberFormat="1" applyFill="1" applyBorder="1" applyAlignment="1">
      <alignment horizontal="center" vertical="center"/>
    </xf>
    <xf numFmtId="0" fontId="2" fillId="2" borderId="1" xfId="0" applyFont="1" applyFill="1" applyBorder="1"/>
    <xf numFmtId="164" fontId="2" fillId="2" borderId="1" xfId="1" applyFont="1" applyFill="1" applyBorder="1" applyAlignment="1">
      <alignment horizontal="center" vertical="center"/>
    </xf>
    <xf numFmtId="0" fontId="0" fillId="2" borderId="1" xfId="0" applyFill="1" applyBorder="1" applyAlignment="1">
      <alignment horizontal="center" vertical="center"/>
    </xf>
    <xf numFmtId="2" fontId="0" fillId="2" borderId="1" xfId="0" applyNumberFormat="1" applyFill="1" applyBorder="1" applyAlignment="1">
      <alignment horizontal="center" vertical="center"/>
    </xf>
    <xf numFmtId="164" fontId="0" fillId="2" borderId="1" xfId="0" applyNumberFormat="1" applyFill="1" applyBorder="1" applyAlignment="1">
      <alignment horizontal="center" vertical="center"/>
    </xf>
    <xf numFmtId="164" fontId="2" fillId="0" borderId="1" xfId="0" applyNumberFormat="1" applyFont="1" applyBorder="1"/>
    <xf numFmtId="0" fontId="0" fillId="0" borderId="0" xfId="0" applyAlignment="1">
      <alignment horizontal="right"/>
    </xf>
    <xf numFmtId="166" fontId="0" fillId="0" borderId="0" xfId="1" applyNumberFormat="1" applyFont="1"/>
    <xf numFmtId="166" fontId="8" fillId="0" borderId="2" xfId="1" applyNumberFormat="1" applyFont="1" applyFill="1" applyBorder="1"/>
    <xf numFmtId="2" fontId="0" fillId="0" borderId="0" xfId="0" applyNumberFormat="1"/>
    <xf numFmtId="164" fontId="0" fillId="0" borderId="1" xfId="1" applyNumberFormat="1" applyFont="1" applyFill="1" applyBorder="1"/>
    <xf numFmtId="165" fontId="0" fillId="0" borderId="1" xfId="0" applyNumberFormat="1" applyFill="1" applyBorder="1" applyAlignment="1"/>
    <xf numFmtId="166" fontId="0" fillId="0" borderId="1" xfId="1" applyNumberFormat="1" applyFont="1" applyBorder="1"/>
    <xf numFmtId="165" fontId="0" fillId="3" borderId="1" xfId="0" applyNumberFormat="1" applyFill="1" applyBorder="1" applyAlignment="1">
      <alignment horizontal="center" vertical="center"/>
    </xf>
    <xf numFmtId="0" fontId="0" fillId="0" borderId="1" xfId="0" applyBorder="1" applyAlignment="1">
      <alignment horizontal="center" vertical="center"/>
    </xf>
    <xf numFmtId="2" fontId="0" fillId="0" borderId="1" xfId="0" applyNumberFormat="1" applyBorder="1" applyAlignment="1">
      <alignment horizontal="center" vertical="center"/>
    </xf>
    <xf numFmtId="164" fontId="0" fillId="0" borderId="1" xfId="0" applyNumberFormat="1" applyBorder="1" applyAlignment="1">
      <alignment horizontal="center" vertical="center"/>
    </xf>
    <xf numFmtId="0" fontId="0" fillId="0" borderId="1" xfId="0" applyBorder="1" applyAlignment="1">
      <alignment horizontal="center" vertical="center" wrapText="1"/>
    </xf>
    <xf numFmtId="0" fontId="3" fillId="0" borderId="1" xfId="0" applyFont="1" applyBorder="1" applyAlignment="1">
      <alignment horizontal="center" vertical="center" wrapText="1"/>
    </xf>
    <xf numFmtId="0" fontId="3" fillId="0" borderId="1" xfId="0" applyFont="1" applyFill="1" applyBorder="1" applyAlignment="1">
      <alignment horizontal="center" vertical="center" wrapText="1"/>
    </xf>
    <xf numFmtId="0" fontId="2" fillId="0" borderId="1" xfId="0" applyFont="1" applyBorder="1" applyAlignment="1">
      <alignment horizontal="right"/>
    </xf>
    <xf numFmtId="0" fontId="7" fillId="0" borderId="1" xfId="0" applyFont="1" applyBorder="1" applyAlignment="1">
      <alignment horizontal="right"/>
    </xf>
    <xf numFmtId="0" fontId="3" fillId="0" borderId="0" xfId="0" applyFont="1" applyAlignment="1">
      <alignment horizontal="right"/>
    </xf>
    <xf numFmtId="0" fontId="5" fillId="0" borderId="0" xfId="0" applyFont="1" applyAlignment="1" applyProtection="1">
      <alignment horizontal="center" vertical="center" wrapText="1"/>
      <protection locked="0"/>
    </xf>
  </cellXfs>
  <cellStyles count="2">
    <cellStyle name="Обычный" xfId="0" builtinId="0"/>
    <cellStyle name="Финансовый" xfId="1" builtinId="3"/>
  </cellStyles>
  <dxfs count="0"/>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pageSetUpPr fitToPage="1"/>
  </sheetPr>
  <dimension ref="A1:L29"/>
  <sheetViews>
    <sheetView tabSelected="1" workbookViewId="0">
      <selection activeCell="H5" sqref="H5"/>
    </sheetView>
  </sheetViews>
  <sheetFormatPr defaultRowHeight="15" x14ac:dyDescent="0.25"/>
  <cols>
    <col min="1" max="1" width="6.140625" customWidth="1"/>
    <col min="2" max="2" width="44" customWidth="1"/>
    <col min="3" max="3" width="17.7109375" customWidth="1"/>
    <col min="4" max="4" width="15.140625" customWidth="1"/>
    <col min="5" max="5" width="13.7109375" customWidth="1"/>
    <col min="6" max="7" width="11.7109375" customWidth="1"/>
    <col min="8" max="8" width="14.28515625" bestFit="1" customWidth="1"/>
    <col min="9" max="9" width="16.28515625" bestFit="1" customWidth="1"/>
    <col min="10" max="10" width="18.28515625" customWidth="1"/>
    <col min="11" max="11" width="13.85546875" customWidth="1"/>
    <col min="12" max="12" width="8.140625" style="5" bestFit="1" customWidth="1"/>
  </cols>
  <sheetData>
    <row r="1" spans="1:12" x14ac:dyDescent="0.25">
      <c r="L1" s="4" t="s">
        <v>33</v>
      </c>
    </row>
    <row r="3" spans="1:12" ht="81" customHeight="1" x14ac:dyDescent="0.25">
      <c r="A3" s="36" t="s">
        <v>34</v>
      </c>
      <c r="B3" s="36"/>
      <c r="C3" s="36"/>
      <c r="D3" s="36"/>
      <c r="E3" s="36"/>
      <c r="F3" s="36"/>
      <c r="G3" s="36"/>
      <c r="H3" s="36"/>
      <c r="I3" s="36"/>
      <c r="J3" s="36"/>
      <c r="K3" s="36"/>
      <c r="L3" s="36"/>
    </row>
    <row r="4" spans="1:12" x14ac:dyDescent="0.25">
      <c r="A4">
        <v>102</v>
      </c>
    </row>
    <row r="5" spans="1:12" ht="60" customHeight="1" x14ac:dyDescent="0.25">
      <c r="A5" s="1" t="s">
        <v>0</v>
      </c>
      <c r="B5" s="1" t="s">
        <v>1</v>
      </c>
      <c r="C5" s="1" t="s">
        <v>19</v>
      </c>
      <c r="D5" s="30" t="s">
        <v>20</v>
      </c>
      <c r="E5" s="31" t="s">
        <v>21</v>
      </c>
      <c r="F5" s="31" t="s">
        <v>22</v>
      </c>
      <c r="G5" s="31" t="s">
        <v>23</v>
      </c>
      <c r="H5" s="31" t="s">
        <v>24</v>
      </c>
      <c r="I5" s="32" t="s">
        <v>25</v>
      </c>
      <c r="J5" s="32" t="s">
        <v>26</v>
      </c>
      <c r="K5" s="27"/>
      <c r="L5" s="27"/>
    </row>
    <row r="6" spans="1:12" s="3" customFormat="1" ht="15.75" x14ac:dyDescent="0.25">
      <c r="A6" s="6">
        <v>1</v>
      </c>
      <c r="B6" s="2" t="s">
        <v>3</v>
      </c>
      <c r="C6" s="7">
        <v>349415.56</v>
      </c>
      <c r="D6" s="8">
        <v>38983</v>
      </c>
      <c r="E6" s="9">
        <f>ROUND((D6/$D$25),1)</f>
        <v>0.4</v>
      </c>
      <c r="F6" s="9">
        <v>1</v>
      </c>
      <c r="G6" s="10">
        <f>E6*F6</f>
        <v>0.4</v>
      </c>
      <c r="H6" s="11">
        <v>873538.91</v>
      </c>
      <c r="I6" s="11">
        <f>E6*H6</f>
        <v>349415.56400000001</v>
      </c>
      <c r="J6" s="12">
        <f>G6*H6</f>
        <v>349415.56400000001</v>
      </c>
      <c r="K6" s="23">
        <f>J6/1000</f>
        <v>349.41556400000002</v>
      </c>
      <c r="L6" s="24">
        <v>349.4</v>
      </c>
    </row>
    <row r="7" spans="1:12" s="3" customFormat="1" ht="15.75" x14ac:dyDescent="0.25">
      <c r="A7" s="6">
        <f>A6+1</f>
        <v>2</v>
      </c>
      <c r="B7" s="2" t="s">
        <v>4</v>
      </c>
      <c r="C7" s="7">
        <v>87353.89</v>
      </c>
      <c r="D7" s="8">
        <v>11987</v>
      </c>
      <c r="E7" s="9">
        <f t="shared" ref="E7:E21" si="0">ROUND((D7/$D$25),1)</f>
        <v>0.1</v>
      </c>
      <c r="F7" s="9">
        <v>1</v>
      </c>
      <c r="G7" s="10">
        <f t="shared" ref="G7:G22" si="1">E7*F7</f>
        <v>0.1</v>
      </c>
      <c r="H7" s="11">
        <v>873538.91</v>
      </c>
      <c r="I7" s="11">
        <f t="shared" ref="I7:I22" si="2">E7*H7</f>
        <v>87353.891000000003</v>
      </c>
      <c r="J7" s="12">
        <f t="shared" ref="J7:J22" si="3">G7*H7</f>
        <v>87353.891000000003</v>
      </c>
      <c r="K7" s="23">
        <f t="shared" ref="K7:K22" si="4">J7/1000</f>
        <v>87.353891000000004</v>
      </c>
      <c r="L7" s="24">
        <v>87.4</v>
      </c>
    </row>
    <row r="8" spans="1:12" s="3" customFormat="1" ht="15.75" x14ac:dyDescent="0.25">
      <c r="A8" s="6">
        <f t="shared" ref="A8:A22" si="5">A7+1</f>
        <v>3</v>
      </c>
      <c r="B8" s="2" t="s">
        <v>5</v>
      </c>
      <c r="C8" s="7">
        <v>524123.35</v>
      </c>
      <c r="D8" s="8">
        <v>65895</v>
      </c>
      <c r="E8" s="9">
        <f t="shared" si="0"/>
        <v>0.6</v>
      </c>
      <c r="F8" s="9">
        <v>1</v>
      </c>
      <c r="G8" s="10">
        <f t="shared" si="1"/>
        <v>0.6</v>
      </c>
      <c r="H8" s="11">
        <v>873538.91</v>
      </c>
      <c r="I8" s="11">
        <f t="shared" si="2"/>
        <v>524123.34600000002</v>
      </c>
      <c r="J8" s="12">
        <f t="shared" si="3"/>
        <v>524123.34600000002</v>
      </c>
      <c r="K8" s="23">
        <f t="shared" si="4"/>
        <v>524.12334599999997</v>
      </c>
      <c r="L8" s="24">
        <v>524.1</v>
      </c>
    </row>
    <row r="9" spans="1:12" s="3" customFormat="1" ht="15.75" x14ac:dyDescent="0.25">
      <c r="A9" s="6">
        <f t="shared" si="5"/>
        <v>4</v>
      </c>
      <c r="B9" s="13" t="s">
        <v>6</v>
      </c>
      <c r="C9" s="14">
        <v>2227524.2200000002</v>
      </c>
      <c r="D9" s="8">
        <v>179620</v>
      </c>
      <c r="E9" s="9">
        <f t="shared" si="0"/>
        <v>1.7</v>
      </c>
      <c r="F9" s="15">
        <v>1.5</v>
      </c>
      <c r="G9" s="16">
        <f>E9*F9</f>
        <v>2.5499999999999998</v>
      </c>
      <c r="H9" s="11">
        <v>873538.91</v>
      </c>
      <c r="I9" s="11">
        <f t="shared" si="2"/>
        <v>1485016.1470000001</v>
      </c>
      <c r="J9" s="17">
        <f t="shared" si="3"/>
        <v>2227524.2204999998</v>
      </c>
      <c r="K9" s="23">
        <f t="shared" si="4"/>
        <v>2227.5242205</v>
      </c>
      <c r="L9" s="24">
        <v>2227.5</v>
      </c>
    </row>
    <row r="10" spans="1:12" s="3" customFormat="1" ht="15.75" x14ac:dyDescent="0.25">
      <c r="A10" s="6">
        <f t="shared" si="5"/>
        <v>5</v>
      </c>
      <c r="B10" s="13" t="s">
        <v>27</v>
      </c>
      <c r="C10" s="14">
        <v>1703400.87</v>
      </c>
      <c r="D10" s="8">
        <v>130934</v>
      </c>
      <c r="E10" s="9">
        <f t="shared" si="0"/>
        <v>1.3</v>
      </c>
      <c r="F10" s="15">
        <v>1.5</v>
      </c>
      <c r="G10" s="16">
        <f t="shared" si="1"/>
        <v>1.9500000000000002</v>
      </c>
      <c r="H10" s="11">
        <v>873538.91</v>
      </c>
      <c r="I10" s="11">
        <f t="shared" si="2"/>
        <v>1135600.5830000001</v>
      </c>
      <c r="J10" s="17">
        <f t="shared" si="3"/>
        <v>1703400.8745000002</v>
      </c>
      <c r="K10" s="23">
        <f t="shared" si="4"/>
        <v>1703.4008745000001</v>
      </c>
      <c r="L10" s="24">
        <v>1703.4</v>
      </c>
    </row>
    <row r="11" spans="1:12" s="3" customFormat="1" ht="15.75" x14ac:dyDescent="0.25">
      <c r="A11" s="6">
        <f t="shared" si="5"/>
        <v>6</v>
      </c>
      <c r="B11" s="13" t="s">
        <v>8</v>
      </c>
      <c r="C11" s="14">
        <v>1834431.71</v>
      </c>
      <c r="D11" s="8">
        <v>148072</v>
      </c>
      <c r="E11" s="9">
        <f t="shared" si="0"/>
        <v>1.4</v>
      </c>
      <c r="F11" s="15">
        <v>1.5</v>
      </c>
      <c r="G11" s="16">
        <f t="shared" si="1"/>
        <v>2.0999999999999996</v>
      </c>
      <c r="H11" s="11">
        <v>873538.91</v>
      </c>
      <c r="I11" s="11">
        <f t="shared" si="2"/>
        <v>1222954.4739999999</v>
      </c>
      <c r="J11" s="17">
        <f t="shared" si="3"/>
        <v>1834431.7109999997</v>
      </c>
      <c r="K11" s="23">
        <f t="shared" si="4"/>
        <v>1834.4317109999997</v>
      </c>
      <c r="L11" s="24">
        <v>1834.5</v>
      </c>
    </row>
    <row r="12" spans="1:12" s="3" customFormat="1" ht="15.75" x14ac:dyDescent="0.25">
      <c r="A12" s="6">
        <f t="shared" si="5"/>
        <v>7</v>
      </c>
      <c r="B12" s="2" t="s">
        <v>7</v>
      </c>
      <c r="C12" s="7">
        <v>524123.35</v>
      </c>
      <c r="D12" s="8">
        <v>57200</v>
      </c>
      <c r="E12" s="9">
        <f t="shared" si="0"/>
        <v>0.6</v>
      </c>
      <c r="F12" s="9">
        <v>1</v>
      </c>
      <c r="G12" s="10">
        <f t="shared" si="1"/>
        <v>0.6</v>
      </c>
      <c r="H12" s="11">
        <v>873538.91</v>
      </c>
      <c r="I12" s="11">
        <f t="shared" si="2"/>
        <v>524123.34600000002</v>
      </c>
      <c r="J12" s="12">
        <f t="shared" si="3"/>
        <v>524123.34600000002</v>
      </c>
      <c r="K12" s="23">
        <f t="shared" si="4"/>
        <v>524.12334599999997</v>
      </c>
      <c r="L12" s="24">
        <v>524.1</v>
      </c>
    </row>
    <row r="13" spans="1:12" s="3" customFormat="1" ht="15.75" x14ac:dyDescent="0.25">
      <c r="A13" s="6">
        <f t="shared" si="5"/>
        <v>8</v>
      </c>
      <c r="B13" s="2" t="s">
        <v>9</v>
      </c>
      <c r="C13" s="7">
        <v>436769.46</v>
      </c>
      <c r="D13" s="8">
        <v>54766</v>
      </c>
      <c r="E13" s="9">
        <f t="shared" si="0"/>
        <v>0.5</v>
      </c>
      <c r="F13" s="9">
        <v>1</v>
      </c>
      <c r="G13" s="10">
        <f t="shared" si="1"/>
        <v>0.5</v>
      </c>
      <c r="H13" s="11">
        <v>873538.91</v>
      </c>
      <c r="I13" s="11">
        <f t="shared" si="2"/>
        <v>436769.45500000002</v>
      </c>
      <c r="J13" s="12">
        <f t="shared" si="3"/>
        <v>436769.45500000002</v>
      </c>
      <c r="K13" s="23">
        <f t="shared" si="4"/>
        <v>436.76945499999999</v>
      </c>
      <c r="L13" s="24">
        <v>436.8</v>
      </c>
    </row>
    <row r="14" spans="1:12" s="3" customFormat="1" ht="15.75" x14ac:dyDescent="0.25">
      <c r="A14" s="6">
        <f t="shared" si="5"/>
        <v>9</v>
      </c>
      <c r="B14" s="13" t="s">
        <v>10</v>
      </c>
      <c r="C14" s="14">
        <v>1179277.53</v>
      </c>
      <c r="D14" s="8">
        <v>94703</v>
      </c>
      <c r="E14" s="9">
        <f t="shared" si="0"/>
        <v>0.9</v>
      </c>
      <c r="F14" s="15">
        <v>1.5</v>
      </c>
      <c r="G14" s="16">
        <f t="shared" si="1"/>
        <v>1.35</v>
      </c>
      <c r="H14" s="11">
        <v>873538.91</v>
      </c>
      <c r="I14" s="11">
        <f t="shared" si="2"/>
        <v>786185.01900000009</v>
      </c>
      <c r="J14" s="17">
        <f t="shared" si="3"/>
        <v>1179277.5285</v>
      </c>
      <c r="K14" s="23">
        <f t="shared" si="4"/>
        <v>1179.2775285</v>
      </c>
      <c r="L14" s="24">
        <v>1179.3</v>
      </c>
    </row>
    <row r="15" spans="1:12" s="3" customFormat="1" ht="15.75" x14ac:dyDescent="0.25">
      <c r="A15" s="6">
        <f t="shared" si="5"/>
        <v>10</v>
      </c>
      <c r="B15" s="2" t="s">
        <v>11</v>
      </c>
      <c r="C15" s="7">
        <v>174707.78</v>
      </c>
      <c r="D15" s="8">
        <v>20339</v>
      </c>
      <c r="E15" s="9">
        <f t="shared" si="0"/>
        <v>0.2</v>
      </c>
      <c r="F15" s="9">
        <v>1</v>
      </c>
      <c r="G15" s="10">
        <f t="shared" si="1"/>
        <v>0.2</v>
      </c>
      <c r="H15" s="11">
        <v>873538.91</v>
      </c>
      <c r="I15" s="11">
        <f t="shared" si="2"/>
        <v>174707.78200000001</v>
      </c>
      <c r="J15" s="12">
        <f t="shared" si="3"/>
        <v>174707.78200000001</v>
      </c>
      <c r="K15" s="23">
        <f t="shared" si="4"/>
        <v>174.70778200000001</v>
      </c>
      <c r="L15" s="24">
        <v>174.7</v>
      </c>
    </row>
    <row r="16" spans="1:12" s="3" customFormat="1" ht="15.75" x14ac:dyDescent="0.25">
      <c r="A16" s="6">
        <f t="shared" si="5"/>
        <v>11</v>
      </c>
      <c r="B16" s="13" t="s">
        <v>12</v>
      </c>
      <c r="C16" s="14">
        <v>131030.84</v>
      </c>
      <c r="D16" s="8">
        <v>15258</v>
      </c>
      <c r="E16" s="9">
        <f t="shared" si="0"/>
        <v>0.1</v>
      </c>
      <c r="F16" s="15">
        <v>1.5</v>
      </c>
      <c r="G16" s="16">
        <f t="shared" si="1"/>
        <v>0.15000000000000002</v>
      </c>
      <c r="H16" s="11">
        <v>873538.91</v>
      </c>
      <c r="I16" s="11">
        <f t="shared" si="2"/>
        <v>87353.891000000003</v>
      </c>
      <c r="J16" s="17">
        <f t="shared" si="3"/>
        <v>131030.83650000002</v>
      </c>
      <c r="K16" s="23">
        <f t="shared" si="4"/>
        <v>131.03083650000002</v>
      </c>
      <c r="L16" s="24">
        <v>131</v>
      </c>
    </row>
    <row r="17" spans="1:12" s="3" customFormat="1" ht="15.75" x14ac:dyDescent="0.25">
      <c r="A17" s="6">
        <f t="shared" si="5"/>
        <v>12</v>
      </c>
      <c r="B17" s="2" t="s">
        <v>13</v>
      </c>
      <c r="C17" s="7">
        <v>349415.56</v>
      </c>
      <c r="D17" s="8">
        <v>38124</v>
      </c>
      <c r="E17" s="9">
        <f t="shared" si="0"/>
        <v>0.4</v>
      </c>
      <c r="F17" s="9">
        <v>1</v>
      </c>
      <c r="G17" s="10">
        <f t="shared" si="1"/>
        <v>0.4</v>
      </c>
      <c r="H17" s="11">
        <v>873538.91</v>
      </c>
      <c r="I17" s="11">
        <f t="shared" si="2"/>
        <v>349415.56400000001</v>
      </c>
      <c r="J17" s="12">
        <f t="shared" si="3"/>
        <v>349415.56400000001</v>
      </c>
      <c r="K17" s="23">
        <f t="shared" si="4"/>
        <v>349.41556400000002</v>
      </c>
      <c r="L17" s="24">
        <v>349.4</v>
      </c>
    </row>
    <row r="18" spans="1:12" s="3" customFormat="1" ht="15.75" x14ac:dyDescent="0.25">
      <c r="A18" s="6">
        <f t="shared" si="5"/>
        <v>13</v>
      </c>
      <c r="B18" s="2" t="s">
        <v>14</v>
      </c>
      <c r="C18" s="7">
        <v>174707.78</v>
      </c>
      <c r="D18" s="8">
        <v>24869</v>
      </c>
      <c r="E18" s="9">
        <f t="shared" si="0"/>
        <v>0.2</v>
      </c>
      <c r="F18" s="9">
        <v>1</v>
      </c>
      <c r="G18" s="10">
        <f t="shared" si="1"/>
        <v>0.2</v>
      </c>
      <c r="H18" s="11">
        <v>873538.91</v>
      </c>
      <c r="I18" s="11">
        <f t="shared" si="2"/>
        <v>174707.78200000001</v>
      </c>
      <c r="J18" s="12">
        <f t="shared" si="3"/>
        <v>174707.78200000001</v>
      </c>
      <c r="K18" s="23">
        <f t="shared" si="4"/>
        <v>174.70778200000001</v>
      </c>
      <c r="L18" s="24">
        <v>174.7</v>
      </c>
    </row>
    <row r="19" spans="1:12" s="3" customFormat="1" ht="15.75" x14ac:dyDescent="0.25">
      <c r="A19" s="6">
        <f t="shared" si="5"/>
        <v>14</v>
      </c>
      <c r="B19" s="2" t="s">
        <v>15</v>
      </c>
      <c r="C19" s="7">
        <v>174707.78</v>
      </c>
      <c r="D19" s="8">
        <v>22734</v>
      </c>
      <c r="E19" s="9">
        <f t="shared" si="0"/>
        <v>0.2</v>
      </c>
      <c r="F19" s="9">
        <v>1</v>
      </c>
      <c r="G19" s="10">
        <f t="shared" si="1"/>
        <v>0.2</v>
      </c>
      <c r="H19" s="11">
        <v>873538.91</v>
      </c>
      <c r="I19" s="11">
        <f t="shared" si="2"/>
        <v>174707.78200000001</v>
      </c>
      <c r="J19" s="12">
        <f t="shared" si="3"/>
        <v>174707.78200000001</v>
      </c>
      <c r="K19" s="23">
        <f t="shared" si="4"/>
        <v>174.70778200000001</v>
      </c>
      <c r="L19" s="24">
        <v>174.7</v>
      </c>
    </row>
    <row r="20" spans="1:12" s="3" customFormat="1" ht="15.75" x14ac:dyDescent="0.25">
      <c r="A20" s="6">
        <f t="shared" si="5"/>
        <v>15</v>
      </c>
      <c r="B20" s="2" t="s">
        <v>16</v>
      </c>
      <c r="C20" s="7">
        <v>262061.67</v>
      </c>
      <c r="D20" s="8">
        <v>32508</v>
      </c>
      <c r="E20" s="9">
        <f t="shared" si="0"/>
        <v>0.3</v>
      </c>
      <c r="F20" s="9">
        <v>1</v>
      </c>
      <c r="G20" s="10">
        <f t="shared" si="1"/>
        <v>0.3</v>
      </c>
      <c r="H20" s="11">
        <v>873538.91</v>
      </c>
      <c r="I20" s="11">
        <f t="shared" si="2"/>
        <v>262061.67300000001</v>
      </c>
      <c r="J20" s="12">
        <f t="shared" si="3"/>
        <v>262061.67300000001</v>
      </c>
      <c r="K20" s="23">
        <f t="shared" si="4"/>
        <v>262.06167299999998</v>
      </c>
      <c r="L20" s="24">
        <v>262.10000000000002</v>
      </c>
    </row>
    <row r="21" spans="1:12" s="3" customFormat="1" ht="15.75" x14ac:dyDescent="0.25">
      <c r="A21" s="6">
        <f t="shared" si="5"/>
        <v>16</v>
      </c>
      <c r="B21" s="2" t="s">
        <v>17</v>
      </c>
      <c r="C21" s="7">
        <v>524123.35</v>
      </c>
      <c r="D21" s="8">
        <v>58136</v>
      </c>
      <c r="E21" s="9">
        <f t="shared" si="0"/>
        <v>0.6</v>
      </c>
      <c r="F21" s="9">
        <v>1</v>
      </c>
      <c r="G21" s="10">
        <f t="shared" si="1"/>
        <v>0.6</v>
      </c>
      <c r="H21" s="11">
        <v>873538.91</v>
      </c>
      <c r="I21" s="11">
        <f t="shared" si="2"/>
        <v>524123.34600000002</v>
      </c>
      <c r="J21" s="12">
        <f t="shared" si="3"/>
        <v>524123.34600000002</v>
      </c>
      <c r="K21" s="23">
        <f t="shared" si="4"/>
        <v>524.12334599999997</v>
      </c>
      <c r="L21" s="24">
        <v>524.1</v>
      </c>
    </row>
    <row r="22" spans="1:12" s="3" customFormat="1" ht="15.75" x14ac:dyDescent="0.25">
      <c r="A22" s="6">
        <f t="shared" si="5"/>
        <v>17</v>
      </c>
      <c r="B22" s="13" t="s">
        <v>28</v>
      </c>
      <c r="C22" s="14">
        <v>1179277.53</v>
      </c>
      <c r="D22" s="8">
        <v>94945</v>
      </c>
      <c r="E22" s="9">
        <f>ROUND((D22/$D$25),1)</f>
        <v>0.9</v>
      </c>
      <c r="F22" s="15">
        <v>1.5</v>
      </c>
      <c r="G22" s="16">
        <f t="shared" si="1"/>
        <v>1.35</v>
      </c>
      <c r="H22" s="11">
        <v>873538.91</v>
      </c>
      <c r="I22" s="11">
        <f t="shared" si="2"/>
        <v>786185.01900000009</v>
      </c>
      <c r="J22" s="17">
        <f t="shared" si="3"/>
        <v>1179277.5285</v>
      </c>
      <c r="K22" s="23">
        <f t="shared" si="4"/>
        <v>1179.2775285</v>
      </c>
      <c r="L22" s="24">
        <v>1179.3</v>
      </c>
    </row>
    <row r="23" spans="1:12" ht="15.75" x14ac:dyDescent="0.25">
      <c r="A23" s="33" t="s">
        <v>2</v>
      </c>
      <c r="B23" s="34"/>
      <c r="C23" s="18">
        <f>SUM(C6:C22)</f>
        <v>11836452.229999997</v>
      </c>
      <c r="D23" s="25">
        <f>SUM(D6:D22)</f>
        <v>1089073</v>
      </c>
      <c r="E23" s="26">
        <f>SUM(E6:E22)</f>
        <v>10.399999999999999</v>
      </c>
      <c r="F23" s="27"/>
      <c r="G23" s="28">
        <f>SUM(G6:G22)</f>
        <v>13.549999999999997</v>
      </c>
      <c r="H23" s="27"/>
      <c r="I23" s="29">
        <f>SUM(I6:I22)</f>
        <v>9084804.6639999989</v>
      </c>
      <c r="J23" s="29">
        <f>SUM(J6:J22)</f>
        <v>11836452.230499998</v>
      </c>
      <c r="K23" s="23">
        <f>SUM(K6:K22)</f>
        <v>11836.452230500001</v>
      </c>
      <c r="L23" s="24">
        <f>SUM(L6:L22)</f>
        <v>11836.500000000002</v>
      </c>
    </row>
    <row r="24" spans="1:12" ht="15.75" thickBot="1" x14ac:dyDescent="0.3">
      <c r="C24" s="19" t="s">
        <v>29</v>
      </c>
      <c r="D24" s="20">
        <f>AVERAGE(D6:D22)</f>
        <v>64063.117647058825</v>
      </c>
    </row>
    <row r="25" spans="1:12" ht="15.75" thickBot="1" x14ac:dyDescent="0.3">
      <c r="C25" s="19" t="s">
        <v>30</v>
      </c>
      <c r="D25" s="21">
        <v>102694</v>
      </c>
      <c r="G25" t="s">
        <v>31</v>
      </c>
      <c r="H25" s="11">
        <v>839941.26</v>
      </c>
    </row>
    <row r="26" spans="1:12" x14ac:dyDescent="0.25">
      <c r="G26" t="s">
        <v>32</v>
      </c>
    </row>
    <row r="27" spans="1:12" x14ac:dyDescent="0.25">
      <c r="B27" s="35" t="s">
        <v>18</v>
      </c>
      <c r="C27" s="35"/>
    </row>
    <row r="29" spans="1:12" x14ac:dyDescent="0.25">
      <c r="F29" s="22"/>
    </row>
  </sheetData>
  <mergeCells count="3">
    <mergeCell ref="A23:B23"/>
    <mergeCell ref="B27:C27"/>
    <mergeCell ref="A3:L3"/>
  </mergeCells>
  <pageMargins left="0.31496062992125984" right="0.31496062992125984" top="0.35433070866141736" bottom="0.35433070866141736" header="0.31496062992125984" footer="0.31496062992125984"/>
  <pageSetup paperSize="9" scale="73" fitToHeight="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2018-2020</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2018-08-31T09:14:34Z</dcterms:modified>
</cp:coreProperties>
</file>