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3620" activeTab="1"/>
  </bookViews>
  <sheets>
    <sheet name="Расчет на 2019 год" sheetId="1" r:id="rId1"/>
    <sheet name="Расчет на 2020 год" sheetId="5" r:id="rId2"/>
  </sheets>
  <calcPr calcId="145621"/>
</workbook>
</file>

<file path=xl/calcChain.xml><?xml version="1.0" encoding="utf-8"?>
<calcChain xmlns="http://schemas.openxmlformats.org/spreadsheetml/2006/main">
  <c r="T62" i="5" l="1"/>
  <c r="S62" i="5"/>
  <c r="P62" i="5"/>
  <c r="N62" i="5"/>
  <c r="M62" i="5"/>
  <c r="K62" i="5"/>
  <c r="F62" i="5"/>
  <c r="B62" i="5"/>
  <c r="U61" i="5"/>
  <c r="R61" i="5"/>
  <c r="O61" i="5"/>
  <c r="L61" i="5"/>
  <c r="J61" i="5"/>
  <c r="U60" i="5"/>
  <c r="R60" i="5"/>
  <c r="O60" i="5"/>
  <c r="J60" i="5"/>
  <c r="L60" i="5" s="1"/>
  <c r="U59" i="5"/>
  <c r="R59" i="5"/>
  <c r="O59" i="5"/>
  <c r="L59" i="5"/>
  <c r="J59" i="5"/>
  <c r="U58" i="5"/>
  <c r="R58" i="5"/>
  <c r="O58" i="5"/>
  <c r="J58" i="5"/>
  <c r="L58" i="5" s="1"/>
  <c r="U57" i="5"/>
  <c r="R57" i="5"/>
  <c r="O57" i="5"/>
  <c r="L57" i="5"/>
  <c r="J57" i="5"/>
  <c r="U56" i="5"/>
  <c r="R56" i="5"/>
  <c r="O56" i="5"/>
  <c r="J56" i="5"/>
  <c r="L56" i="5" s="1"/>
  <c r="U55" i="5"/>
  <c r="R55" i="5"/>
  <c r="O55" i="5"/>
  <c r="L55" i="5"/>
  <c r="J55" i="5"/>
  <c r="E55" i="5"/>
  <c r="E62" i="5" s="1"/>
  <c r="U54" i="5"/>
  <c r="R54" i="5"/>
  <c r="O54" i="5"/>
  <c r="L54" i="5"/>
  <c r="J54" i="5"/>
  <c r="U53" i="5"/>
  <c r="R53" i="5"/>
  <c r="O53" i="5"/>
  <c r="J53" i="5"/>
  <c r="L53" i="5" s="1"/>
  <c r="U52" i="5"/>
  <c r="R52" i="5"/>
  <c r="O52" i="5"/>
  <c r="L52" i="5"/>
  <c r="J52" i="5"/>
  <c r="U51" i="5"/>
  <c r="R51" i="5"/>
  <c r="O51" i="5"/>
  <c r="J51" i="5"/>
  <c r="L51" i="5" s="1"/>
  <c r="U50" i="5"/>
  <c r="R50" i="5"/>
  <c r="O50" i="5"/>
  <c r="L50" i="5"/>
  <c r="J50" i="5"/>
  <c r="U49" i="5"/>
  <c r="R49" i="5"/>
  <c r="O49" i="5"/>
  <c r="J49" i="5"/>
  <c r="L49" i="5" s="1"/>
  <c r="U48" i="5"/>
  <c r="R48" i="5"/>
  <c r="O48" i="5"/>
  <c r="L48" i="5"/>
  <c r="J48" i="5"/>
  <c r="U47" i="5"/>
  <c r="R47" i="5"/>
  <c r="O47" i="5"/>
  <c r="J47" i="5"/>
  <c r="L47" i="5" s="1"/>
  <c r="U46" i="5"/>
  <c r="R46" i="5"/>
  <c r="O46" i="5"/>
  <c r="L46" i="5"/>
  <c r="J46" i="5"/>
  <c r="U45" i="5"/>
  <c r="R45" i="5"/>
  <c r="O45" i="5"/>
  <c r="O62" i="5" s="1"/>
  <c r="J45" i="5"/>
  <c r="L45" i="5" s="1"/>
  <c r="U44" i="5"/>
  <c r="U62" i="5" s="1"/>
  <c r="R44" i="5"/>
  <c r="R62" i="5" s="1"/>
  <c r="O44" i="5"/>
  <c r="L44" i="5"/>
  <c r="L62" i="5" s="1"/>
  <c r="J44" i="5"/>
  <c r="J62" i="5" s="1"/>
  <c r="B26" i="5"/>
  <c r="K24" i="5"/>
  <c r="F24" i="5"/>
  <c r="B24" i="5"/>
  <c r="J23" i="5"/>
  <c r="L23" i="5" s="1"/>
  <c r="J22" i="5"/>
  <c r="L22" i="5" s="1"/>
  <c r="J21" i="5"/>
  <c r="L21" i="5" s="1"/>
  <c r="J20" i="5"/>
  <c r="L20" i="5" s="1"/>
  <c r="J19" i="5"/>
  <c r="L19" i="5" s="1"/>
  <c r="J18" i="5"/>
  <c r="L18" i="5" s="1"/>
  <c r="J17" i="5"/>
  <c r="L17" i="5" s="1"/>
  <c r="E17" i="5"/>
  <c r="E24" i="5" s="1"/>
  <c r="B33" i="5" s="1"/>
  <c r="J16" i="5"/>
  <c r="L16" i="5" s="1"/>
  <c r="J15" i="5"/>
  <c r="L15" i="5" s="1"/>
  <c r="J14" i="5"/>
  <c r="L14" i="5" s="1"/>
  <c r="J13" i="5"/>
  <c r="L13" i="5" s="1"/>
  <c r="J12" i="5"/>
  <c r="L12" i="5" s="1"/>
  <c r="J11" i="5"/>
  <c r="L11" i="5" s="1"/>
  <c r="J10" i="5"/>
  <c r="L10" i="5" s="1"/>
  <c r="J9" i="5"/>
  <c r="L9" i="5" s="1"/>
  <c r="J8" i="5"/>
  <c r="L8" i="5" s="1"/>
  <c r="J7" i="5"/>
  <c r="L7" i="5" s="1"/>
  <c r="J6" i="5"/>
  <c r="L6" i="5" s="1"/>
  <c r="M26" i="1"/>
  <c r="M31" i="1" s="1"/>
  <c r="L26" i="1"/>
  <c r="K26" i="1"/>
  <c r="F26" i="1"/>
  <c r="B26" i="1"/>
  <c r="N25" i="1"/>
  <c r="J25" i="1"/>
  <c r="N24" i="1"/>
  <c r="J24" i="1"/>
  <c r="N23" i="1"/>
  <c r="J23" i="1"/>
  <c r="N22" i="1"/>
  <c r="J22" i="1"/>
  <c r="N21" i="1"/>
  <c r="J21" i="1"/>
  <c r="N20" i="1"/>
  <c r="J20" i="1"/>
  <c r="N19" i="1"/>
  <c r="J19" i="1"/>
  <c r="E19" i="1"/>
  <c r="E26" i="1" s="1"/>
  <c r="N18" i="1"/>
  <c r="J18" i="1"/>
  <c r="N17" i="1"/>
  <c r="J17" i="1"/>
  <c r="N16" i="1"/>
  <c r="J16" i="1"/>
  <c r="N15" i="1"/>
  <c r="J15" i="1"/>
  <c r="N14" i="1"/>
  <c r="J14" i="1"/>
  <c r="N13" i="1"/>
  <c r="J13" i="1"/>
  <c r="N12" i="1"/>
  <c r="J12" i="1"/>
  <c r="N11" i="1"/>
  <c r="J11" i="1"/>
  <c r="N10" i="1"/>
  <c r="J10" i="1"/>
  <c r="N9" i="1"/>
  <c r="J9" i="1"/>
  <c r="N8" i="1"/>
  <c r="J8" i="1"/>
  <c r="J26" i="1" s="1"/>
  <c r="N26" i="1" l="1"/>
  <c r="L24" i="5"/>
  <c r="J24" i="5"/>
</calcChain>
</file>

<file path=xl/sharedStrings.xml><?xml version="1.0" encoding="utf-8"?>
<sst xmlns="http://schemas.openxmlformats.org/spreadsheetml/2006/main" count="130" uniqueCount="76">
  <si>
    <t>Наименование района</t>
  </si>
  <si>
    <t xml:space="preserve">средний коэффициент сложности актов гражд состояния и юридич </t>
  </si>
  <si>
    <t>Bpi (АЗ 1926-2016)</t>
  </si>
  <si>
    <t>Bfi (АЗ 2015-2016г.)</t>
  </si>
  <si>
    <t>Xg</t>
  </si>
  <si>
    <t>G</t>
  </si>
  <si>
    <t>Li</t>
  </si>
  <si>
    <t>Ci на вып.полном.</t>
  </si>
  <si>
    <t>Ci на конвертацию</t>
  </si>
  <si>
    <t>Ci общ</t>
  </si>
  <si>
    <t>Аi</t>
  </si>
  <si>
    <t>Hi</t>
  </si>
  <si>
    <t>Ki</t>
  </si>
  <si>
    <t>на основании писем МО</t>
  </si>
  <si>
    <t>с 2017 по 2019</t>
  </si>
  <si>
    <t>Бокситогорский район</t>
  </si>
  <si>
    <t>Волосовский район</t>
  </si>
  <si>
    <t>Волховский район</t>
  </si>
  <si>
    <t>Всеволожский район</t>
  </si>
  <si>
    <t>Выборгский район</t>
  </si>
  <si>
    <t>Гатчинский район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</si>
  <si>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</si>
  <si>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</si>
  <si>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</si>
  <si>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</si>
  <si>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</si>
  <si>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</si>
  <si>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</si>
  <si>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</si>
  <si>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</si>
  <si>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Тихвинский район</t>
  </si>
  <si>
    <t>Тосненский район</t>
  </si>
  <si>
    <t>Сосновоборгский городской округ</t>
  </si>
  <si>
    <t>ИТОГО</t>
  </si>
  <si>
    <t>124465 конвертируемые</t>
  </si>
  <si>
    <t>5130923 не конвектируемые</t>
  </si>
  <si>
    <t>Li= (гр.9)= (неконв *1,8+конк *1,4)/(неков+конве)</t>
  </si>
  <si>
    <t>по расчетам общий объем на 3 года = 24928+18841+18841=62610 тыс.руб</t>
  </si>
  <si>
    <t>С = 62610 тыс.руб/5130923=12,20 руб.</t>
  </si>
  <si>
    <t>Средний норматив финан затрат (в расчете на 1 юрид значим действие)</t>
  </si>
  <si>
    <t xml:space="preserve">Колво актов гражд состояния и юр. Знач событ за 2016 год </t>
  </si>
  <si>
    <t>Hi=</t>
  </si>
  <si>
    <t>Коэфф.повышения = 1,05538336961069</t>
  </si>
  <si>
    <t>норматив расчетный за 2016 год исходя из разбивки по направлениям (свидет о рождении, свид о смерте, ус тановл отцовства, перемена имени и т.д.)</t>
  </si>
  <si>
    <t>Расчет на 2018 год</t>
  </si>
  <si>
    <t>бюдж.заявка №507 от 27.06.2017 2018 общ.сумма</t>
  </si>
  <si>
    <t>бюдж.заявка №507 от 27.06.2017  2018 на конвертацию</t>
  </si>
  <si>
    <t>бюдж.заявка №507 от 27.06.2017 2018 на исп.полномочий</t>
  </si>
  <si>
    <r>
      <t xml:space="preserve">бюдж.заявка №507 от 27.06.2017 </t>
    </r>
    <r>
      <rPr>
        <sz val="14"/>
        <color rgb="FFFF0000"/>
        <rFont val="Times New Roman"/>
        <family val="1"/>
        <charset val="204"/>
      </rPr>
      <t>2019</t>
    </r>
    <r>
      <rPr>
        <sz val="14"/>
        <color theme="1"/>
        <rFont val="Times New Roman"/>
        <family val="1"/>
        <charset val="204"/>
      </rPr>
      <t xml:space="preserve"> общ.сумма</t>
    </r>
  </si>
  <si>
    <r>
      <t xml:space="preserve">бюдж.заявка №507 от 27.06.2017  </t>
    </r>
    <r>
      <rPr>
        <sz val="14"/>
        <color rgb="FFFF0000"/>
        <rFont val="Times New Roman"/>
        <family val="1"/>
        <charset val="204"/>
      </rPr>
      <t xml:space="preserve">2019 </t>
    </r>
    <r>
      <rPr>
        <sz val="14"/>
        <color theme="1"/>
        <rFont val="Times New Roman"/>
        <family val="1"/>
        <charset val="204"/>
      </rPr>
      <t>на конвертацию</t>
    </r>
  </si>
  <si>
    <r>
      <t>бюдж.заявка №507 от 27.06.2017</t>
    </r>
    <r>
      <rPr>
        <sz val="14"/>
        <color rgb="FFFF0000"/>
        <rFont val="Times New Roman"/>
        <family val="1"/>
        <charset val="204"/>
      </rPr>
      <t xml:space="preserve"> 2019</t>
    </r>
    <r>
      <rPr>
        <sz val="14"/>
        <color theme="1"/>
        <rFont val="Times New Roman"/>
        <family val="1"/>
        <charset val="204"/>
      </rPr>
      <t xml:space="preserve"> на исп.полномочий</t>
    </r>
  </si>
  <si>
    <t xml:space="preserve">Ci на конвертацию </t>
  </si>
  <si>
    <t>Ci на вып. полном.</t>
  </si>
  <si>
    <t xml:space="preserve">Ci общ </t>
  </si>
  <si>
    <t xml:space="preserve">Колво актов гражд состояния и юр. знач событ за 2016 год 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</si>
  <si>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</si>
  <si>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</si>
  <si>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</si>
  <si>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</si>
  <si>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</si>
  <si>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</si>
  <si>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</si>
  <si>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</si>
  <si>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</si>
  <si>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</si>
  <si>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</si>
  <si>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</si>
  <si>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</si>
  <si>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</si>
  <si>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</si>
  <si>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Сосновоборский городской округ</t>
  </si>
  <si>
    <t>таблица 1</t>
  </si>
  <si>
    <t>таблица 2</t>
  </si>
  <si>
    <t xml:space="preserve">Приложение 27 к пояснительной записке 2019 года </t>
  </si>
  <si>
    <t>Расчет субвенции бюджетам муниципальных образований на осуществление отдельных государственных полномочий Ленинградской области в сфере государственной регистрации актов гражданского состояния на 2019 год</t>
  </si>
  <si>
    <t>Расчет субвенции бюджетам муниципальных образований на осуществление отдельных государственных полномочий Ленинградской области в сфере государственной регистрации актов гражданского состояния на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</si>
</sst>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wrapText="1"/>
    </xf>
    <xf numFmtId="0" fontId="1" fillId="0" borderId="1" xfId="0" applyFont="1" applyBorder="1"/>
    <xf numFmtId="0" fontId="4" fillId="2" borderId="1" xfId="1" applyFont="1" applyFill="1" applyBorder="1" applyAlignment="1">
      <alignment horizontal="left" wrapText="1"/>
    </xf>
    <xf numFmtId="0" fontId="1" fillId="0" borderId="1" xfId="1" applyFont="1" applyFill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4" fillId="0" borderId="1" xfId="1" applyFont="1" applyBorder="1" applyAlignment="1">
      <alignment horizontal="left"/>
    </xf>
    <xf numFmtId="0" fontId="1" fillId="3" borderId="1" xfId="0" applyFont="1" applyFill="1" applyBorder="1"/>
    <xf numFmtId="0" fontId="1" fillId="0" borderId="0" xfId="0" applyFont="1" applyFill="1" applyBorder="1"/>
    <xf numFmtId="4" fontId="0" fillId="0" borderId="0" xfId="0" applyNumberFormat="1"/>
    <xf numFmtId="0" fontId="4" fillId="0" borderId="0" xfId="1" applyFont="1" applyFill="1" applyBorder="1" applyAlignment="1">
      <alignment horizontal="left" wrapText="1"/>
    </xf>
    <xf numFmtId="0" fontId="0" fillId="0" borderId="1" xfId="0" applyBorder="1"/>
    <xf numFmtId="0" fontId="1" fillId="0" borderId="1" xfId="0" applyFont="1" applyFill="1" applyBorder="1"/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/>
    <xf numFmtId="0" fontId="9" fillId="0" borderId="0" xfId="0" applyFont="1" applyFill="1" applyAlignment="1">
      <alignment horizontal="right"/>
    </xf>
    <xf numFmtId="164" fontId="8" fillId="0" borderId="1" xfId="0" applyNumberFormat="1" applyFont="1" applyBorder="1"/>
    <xf numFmtId="164" fontId="8" fillId="0" borderId="1" xfId="0" applyNumberFormat="1" applyFont="1" applyFill="1" applyBorder="1"/>
    <xf numFmtId="0" fontId="10" fillId="0" borderId="1" xfId="1" applyFont="1" applyBorder="1" applyAlignment="1">
      <alignment horizontal="left"/>
    </xf>
    <xf numFmtId="0" fontId="8" fillId="2" borderId="1" xfId="0" applyFont="1" applyFill="1" applyBorder="1" applyAlignment="1">
      <alignment horizontal="right"/>
    </xf>
    <xf numFmtId="0" fontId="8" fillId="0" borderId="1" xfId="0" applyFont="1" applyBorder="1"/>
    <xf numFmtId="3" fontId="1" fillId="2" borderId="1" xfId="0" applyNumberFormat="1" applyFont="1" applyFill="1" applyBorder="1"/>
    <xf numFmtId="3" fontId="1" fillId="0" borderId="1" xfId="0" applyNumberFormat="1" applyFont="1" applyBorder="1"/>
    <xf numFmtId="0" fontId="11" fillId="0" borderId="0" xfId="0" applyFont="1" applyAlignment="1"/>
    <xf numFmtId="0" fontId="7" fillId="0" borderId="0" xfId="0" applyFont="1"/>
    <xf numFmtId="0" fontId="12" fillId="0" borderId="0" xfId="0" applyFont="1" applyAlignment="1"/>
    <xf numFmtId="0" fontId="7" fillId="0" borderId="1" xfId="0" applyFont="1" applyBorder="1"/>
    <xf numFmtId="3" fontId="7" fillId="0" borderId="1" xfId="0" applyNumberFormat="1" applyFont="1" applyBorder="1"/>
    <xf numFmtId="3" fontId="8" fillId="0" borderId="1" xfId="0" applyNumberFormat="1" applyFont="1" applyBorder="1"/>
    <xf numFmtId="0" fontId="12" fillId="0" borderId="0" xfId="0" applyFont="1"/>
    <xf numFmtId="0" fontId="8" fillId="0" borderId="1" xfId="0" applyFont="1" applyFill="1" applyBorder="1"/>
    <xf numFmtId="0" fontId="11" fillId="0" borderId="0" xfId="0" applyFont="1"/>
    <xf numFmtId="0" fontId="8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zoomScaleNormal="100" workbookViewId="0">
      <selection activeCell="K1" sqref="K1"/>
    </sheetView>
  </sheetViews>
  <sheetFormatPr defaultRowHeight="15" x14ac:dyDescent="0.25"/>
  <cols>
    <col min="1" max="1" width="27.140625" style="40" customWidth="1"/>
    <col min="2" max="2" width="14.140625" style="40" customWidth="1"/>
    <col min="3" max="3" width="14.85546875" style="40" customWidth="1"/>
    <col min="4" max="4" width="15.140625" style="40" customWidth="1"/>
    <col min="5" max="5" width="11.5703125" style="40" customWidth="1"/>
    <col min="6" max="6" width="10.140625" style="40" customWidth="1"/>
    <col min="7" max="7" width="7.42578125" style="40" customWidth="1"/>
    <col min="8" max="8" width="7.7109375" style="40" customWidth="1"/>
    <col min="9" max="9" width="7.85546875" style="40" customWidth="1"/>
    <col min="10" max="10" width="0.140625" style="40" customWidth="1"/>
    <col min="11" max="11" width="15" style="40" customWidth="1"/>
    <col min="12" max="12" width="15.42578125" style="40" customWidth="1"/>
    <col min="13" max="13" width="0.140625" style="40" customWidth="1"/>
    <col min="14" max="14" width="16" style="40" customWidth="1"/>
    <col min="15" max="16384" width="9.140625" style="40"/>
  </cols>
  <sheetData>
    <row r="1" spans="1:14" x14ac:dyDescent="0.25">
      <c r="N1" s="31" t="s">
        <v>73</v>
      </c>
    </row>
    <row r="2" spans="1:14" x14ac:dyDescent="0.25">
      <c r="N2" s="31" t="s">
        <v>71</v>
      </c>
    </row>
    <row r="3" spans="1:14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4" ht="42" customHeight="1" x14ac:dyDescent="0.25">
      <c r="A4" s="48" t="s">
        <v>74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6" spans="1:14" ht="115.5" customHeight="1" x14ac:dyDescent="0.25">
      <c r="A6" s="25" t="s">
        <v>0</v>
      </c>
      <c r="B6" s="26" t="s">
        <v>54</v>
      </c>
      <c r="C6" s="25" t="s">
        <v>39</v>
      </c>
      <c r="D6" s="25" t="s">
        <v>1</v>
      </c>
      <c r="E6" s="25" t="s">
        <v>2</v>
      </c>
      <c r="F6" s="25" t="s">
        <v>3</v>
      </c>
      <c r="G6" s="27" t="s">
        <v>4</v>
      </c>
      <c r="H6" s="27" t="s">
        <v>5</v>
      </c>
      <c r="I6" s="27" t="s">
        <v>6</v>
      </c>
      <c r="J6" s="28" t="s">
        <v>7</v>
      </c>
      <c r="K6" s="25" t="s">
        <v>52</v>
      </c>
      <c r="L6" s="28" t="s">
        <v>51</v>
      </c>
      <c r="M6" s="28" t="s">
        <v>51</v>
      </c>
      <c r="N6" s="28" t="s">
        <v>53</v>
      </c>
    </row>
    <row r="7" spans="1:14" ht="18.75" x14ac:dyDescent="0.3">
      <c r="A7" s="7"/>
      <c r="B7" s="8" t="s">
        <v>10</v>
      </c>
      <c r="C7" s="9" t="s">
        <v>11</v>
      </c>
      <c r="D7" s="9" t="s">
        <v>12</v>
      </c>
      <c r="E7" s="10"/>
      <c r="F7" s="10"/>
      <c r="G7" s="10"/>
      <c r="H7" s="9"/>
      <c r="I7" s="9"/>
      <c r="J7" s="11"/>
      <c r="K7" s="42"/>
      <c r="L7" s="42"/>
      <c r="M7" s="42"/>
      <c r="N7" s="42"/>
    </row>
    <row r="8" spans="1:14" ht="42.75" customHeight="1" x14ac:dyDescent="0.3">
      <c r="A8" s="13" t="s">
        <v>55</v>
      </c>
      <c r="B8" s="14">
        <v>4795</v>
      </c>
      <c r="C8" s="14">
        <v>76.352652589225784</v>
      </c>
      <c r="D8" s="14">
        <v>6.2691291975421288</v>
      </c>
      <c r="E8" s="14">
        <v>213161</v>
      </c>
      <c r="F8" s="14">
        <v>4173</v>
      </c>
      <c r="G8" s="14">
        <v>2</v>
      </c>
      <c r="H8" s="14">
        <v>12.2</v>
      </c>
      <c r="I8" s="14">
        <v>1.7905</v>
      </c>
      <c r="J8" s="14">
        <f t="shared" ref="J8:J25" si="0">B8*C8*D8*1.05538336961069</f>
        <v>2422312.7082507224</v>
      </c>
      <c r="K8" s="37">
        <v>2574000</v>
      </c>
      <c r="L8" s="37">
        <v>789800</v>
      </c>
      <c r="M8" s="38">
        <v>789849</v>
      </c>
      <c r="N8" s="43">
        <f>K8+L8</f>
        <v>3363800</v>
      </c>
    </row>
    <row r="9" spans="1:14" ht="43.5" customHeight="1" x14ac:dyDescent="0.3">
      <c r="A9" s="15" t="s">
        <v>56</v>
      </c>
      <c r="B9" s="14">
        <v>3987</v>
      </c>
      <c r="C9" s="14">
        <v>76.352652589225784</v>
      </c>
      <c r="D9" s="14">
        <v>6.2691291975421288</v>
      </c>
      <c r="E9" s="14">
        <v>160998</v>
      </c>
      <c r="F9" s="14">
        <v>3577</v>
      </c>
      <c r="G9" s="14">
        <v>2</v>
      </c>
      <c r="H9" s="14">
        <v>12.2</v>
      </c>
      <c r="I9" s="14">
        <v>1.7905</v>
      </c>
      <c r="J9" s="14">
        <f t="shared" si="0"/>
        <v>2014131.5469855331</v>
      </c>
      <c r="K9" s="37">
        <v>2140300</v>
      </c>
      <c r="L9" s="37">
        <v>594900</v>
      </c>
      <c r="M9" s="38">
        <v>594957</v>
      </c>
      <c r="N9" s="43">
        <f>K9+L9</f>
        <v>2735200</v>
      </c>
    </row>
    <row r="10" spans="1:14" ht="43.5" customHeight="1" x14ac:dyDescent="0.3">
      <c r="A10" s="15" t="s">
        <v>57</v>
      </c>
      <c r="B10" s="14">
        <v>8111</v>
      </c>
      <c r="C10" s="14">
        <v>76.352652589225784</v>
      </c>
      <c r="D10" s="14">
        <v>6.2691291975421288</v>
      </c>
      <c r="E10" s="14">
        <v>416871</v>
      </c>
      <c r="F10" s="14">
        <v>6745</v>
      </c>
      <c r="G10" s="14">
        <v>2</v>
      </c>
      <c r="H10" s="14">
        <v>12.2</v>
      </c>
      <c r="I10" s="14">
        <v>1.7905</v>
      </c>
      <c r="J10" s="14">
        <f t="shared" si="0"/>
        <v>4097472.028492515</v>
      </c>
      <c r="K10" s="37">
        <v>4353900</v>
      </c>
      <c r="L10" s="37">
        <v>1550100</v>
      </c>
      <c r="M10" s="38">
        <v>1550027</v>
      </c>
      <c r="N10" s="43">
        <f>K10+L10</f>
        <v>5904000</v>
      </c>
    </row>
    <row r="11" spans="1:14" ht="48" customHeight="1" x14ac:dyDescent="0.3">
      <c r="A11" s="15" t="s">
        <v>58</v>
      </c>
      <c r="B11" s="14">
        <v>20785</v>
      </c>
      <c r="C11" s="14">
        <v>76.352652589225784</v>
      </c>
      <c r="D11" s="14">
        <v>6.2691291975421288</v>
      </c>
      <c r="E11" s="14">
        <v>558211</v>
      </c>
      <c r="F11" s="14">
        <v>18538</v>
      </c>
      <c r="G11" s="14">
        <v>2</v>
      </c>
      <c r="H11" s="14">
        <v>12.2</v>
      </c>
      <c r="I11" s="14">
        <v>1.7905</v>
      </c>
      <c r="J11" s="14">
        <f t="shared" si="0"/>
        <v>10500056.23378337</v>
      </c>
      <c r="K11" s="37">
        <v>11157300</v>
      </c>
      <c r="L11" s="37">
        <v>2039600</v>
      </c>
      <c r="M11" s="38">
        <v>2039636</v>
      </c>
      <c r="N11" s="43">
        <f>K11+L11</f>
        <v>13196900</v>
      </c>
    </row>
    <row r="12" spans="1:14" ht="18.75" x14ac:dyDescent="0.3">
      <c r="A12" s="15" t="s">
        <v>19</v>
      </c>
      <c r="B12" s="14">
        <v>16476</v>
      </c>
      <c r="C12" s="14">
        <v>76.352652589225784</v>
      </c>
      <c r="D12" s="14">
        <v>6.2691291975421288</v>
      </c>
      <c r="E12" s="14">
        <v>491428</v>
      </c>
      <c r="F12" s="14">
        <v>13885</v>
      </c>
      <c r="G12" s="14">
        <v>2</v>
      </c>
      <c r="H12" s="14">
        <v>12.2</v>
      </c>
      <c r="I12" s="14">
        <v>1.7905</v>
      </c>
      <c r="J12" s="14">
        <f t="shared" si="0"/>
        <v>8323258.4319372065</v>
      </c>
      <c r="K12" s="37">
        <v>8844200</v>
      </c>
      <c r="L12" s="37">
        <v>1804800</v>
      </c>
      <c r="M12" s="38">
        <v>1804822</v>
      </c>
      <c r="N12" s="43">
        <f>K12+L12</f>
        <v>10649000</v>
      </c>
    </row>
    <row r="13" spans="1:14" ht="40.5" customHeight="1" x14ac:dyDescent="0.3">
      <c r="A13" s="15" t="s">
        <v>59</v>
      </c>
      <c r="B13" s="14">
        <v>19212</v>
      </c>
      <c r="C13" s="14">
        <v>76.352652589225784</v>
      </c>
      <c r="D13" s="14">
        <v>6.2691291975421288</v>
      </c>
      <c r="E13" s="14">
        <v>660774</v>
      </c>
      <c r="F13" s="14">
        <v>17082</v>
      </c>
      <c r="G13" s="14">
        <v>2</v>
      </c>
      <c r="H13" s="14">
        <v>12.2</v>
      </c>
      <c r="I13" s="14">
        <v>1.7905</v>
      </c>
      <c r="J13" s="14">
        <f t="shared" si="0"/>
        <v>9705416.4235480465</v>
      </c>
      <c r="K13" s="37">
        <v>10312800</v>
      </c>
      <c r="L13" s="37">
        <v>2432800</v>
      </c>
      <c r="M13" s="38">
        <v>2432765</v>
      </c>
      <c r="N13" s="43">
        <f>K13+L13</f>
        <v>12745600</v>
      </c>
    </row>
    <row r="14" spans="1:14" ht="45" customHeight="1" x14ac:dyDescent="0.3">
      <c r="A14" s="15" t="s">
        <v>60</v>
      </c>
      <c r="B14" s="14">
        <v>7244</v>
      </c>
      <c r="C14" s="14">
        <v>76.352652589225784</v>
      </c>
      <c r="D14" s="14">
        <v>6.2691291975421288</v>
      </c>
      <c r="E14" s="14">
        <v>257905</v>
      </c>
      <c r="F14" s="14">
        <v>6145</v>
      </c>
      <c r="G14" s="14">
        <v>2</v>
      </c>
      <c r="H14" s="14">
        <v>12.2</v>
      </c>
      <c r="I14" s="14">
        <v>1.7905</v>
      </c>
      <c r="J14" s="14">
        <f t="shared" si="0"/>
        <v>3659485.5596596939</v>
      </c>
      <c r="K14" s="37">
        <v>3888500</v>
      </c>
      <c r="L14" s="37">
        <v>951500</v>
      </c>
      <c r="M14" s="38">
        <v>951499</v>
      </c>
      <c r="N14" s="43">
        <f>K14+L14</f>
        <v>4840000</v>
      </c>
    </row>
    <row r="15" spans="1:14" ht="45.75" customHeight="1" x14ac:dyDescent="0.3">
      <c r="A15" s="16" t="s">
        <v>61</v>
      </c>
      <c r="B15" s="14">
        <v>6248</v>
      </c>
      <c r="C15" s="14">
        <v>76.352652589225784</v>
      </c>
      <c r="D15" s="14">
        <v>6.2691291975421288</v>
      </c>
      <c r="E15" s="14">
        <v>184505</v>
      </c>
      <c r="F15" s="14">
        <v>5296</v>
      </c>
      <c r="G15" s="14">
        <v>2</v>
      </c>
      <c r="H15" s="14">
        <v>12.2</v>
      </c>
      <c r="I15" s="14">
        <v>1.7905</v>
      </c>
      <c r="J15" s="14">
        <f t="shared" si="0"/>
        <v>3156331.5539417127</v>
      </c>
      <c r="K15" s="37">
        <v>3353900</v>
      </c>
      <c r="L15" s="37">
        <v>677300</v>
      </c>
      <c r="M15" s="38">
        <v>677302</v>
      </c>
      <c r="N15" s="43">
        <f>K15+L15</f>
        <v>4031200</v>
      </c>
    </row>
    <row r="16" spans="1:14" ht="45" customHeight="1" x14ac:dyDescent="0.3">
      <c r="A16" s="15" t="s">
        <v>62</v>
      </c>
      <c r="B16" s="14">
        <v>8315</v>
      </c>
      <c r="C16" s="14">
        <v>76.352652589225784</v>
      </c>
      <c r="D16" s="14">
        <v>6.2691291975421288</v>
      </c>
      <c r="E16" s="14">
        <v>248012</v>
      </c>
      <c r="F16" s="14">
        <v>7112</v>
      </c>
      <c r="G16" s="14">
        <v>2</v>
      </c>
      <c r="H16" s="14">
        <v>12.2</v>
      </c>
      <c r="I16" s="14">
        <v>1.7905</v>
      </c>
      <c r="J16" s="14">
        <f t="shared" si="0"/>
        <v>4200527.6682178844</v>
      </c>
      <c r="K16" s="37">
        <v>4463400</v>
      </c>
      <c r="L16" s="37">
        <v>910500</v>
      </c>
      <c r="M16" s="38">
        <v>910456</v>
      </c>
      <c r="N16" s="43">
        <f>K16+L16</f>
        <v>5373900</v>
      </c>
    </row>
    <row r="17" spans="1:14" ht="45.75" customHeight="1" x14ac:dyDescent="0.3">
      <c r="A17" s="15" t="s">
        <v>63</v>
      </c>
      <c r="B17" s="14">
        <v>2762</v>
      </c>
      <c r="C17" s="14">
        <v>76.352652589225784</v>
      </c>
      <c r="D17" s="14">
        <v>6.2691291975421297</v>
      </c>
      <c r="E17" s="14">
        <v>166613</v>
      </c>
      <c r="F17" s="14">
        <v>2416</v>
      </c>
      <c r="G17" s="14">
        <v>2</v>
      </c>
      <c r="H17" s="14">
        <v>12.2</v>
      </c>
      <c r="I17" s="14">
        <v>1.7905</v>
      </c>
      <c r="J17" s="14">
        <f t="shared" si="0"/>
        <v>1395292.533928779</v>
      </c>
      <c r="K17" s="37">
        <v>1482600</v>
      </c>
      <c r="L17" s="37">
        <v>620600</v>
      </c>
      <c r="M17" s="38">
        <v>620565</v>
      </c>
      <c r="N17" s="43">
        <f>K17+L17</f>
        <v>2103200</v>
      </c>
    </row>
    <row r="18" spans="1:14" ht="39.75" customHeight="1" x14ac:dyDescent="0.3">
      <c r="A18" s="15" t="s">
        <v>64</v>
      </c>
      <c r="B18" s="14">
        <v>4932</v>
      </c>
      <c r="C18" s="14">
        <v>76.352652589225784</v>
      </c>
      <c r="D18" s="14">
        <v>6.2691291975421288</v>
      </c>
      <c r="E18" s="14">
        <v>189065</v>
      </c>
      <c r="F18" s="14">
        <v>4360</v>
      </c>
      <c r="G18" s="14">
        <v>2</v>
      </c>
      <c r="H18" s="14">
        <v>12.2</v>
      </c>
      <c r="I18" s="14">
        <v>1.7905</v>
      </c>
      <c r="J18" s="14">
        <f t="shared" si="0"/>
        <v>2491521.6427721716</v>
      </c>
      <c r="K18" s="37">
        <v>2647400</v>
      </c>
      <c r="L18" s="37">
        <v>698100</v>
      </c>
      <c r="M18" s="38">
        <v>698073</v>
      </c>
      <c r="N18" s="43">
        <f>K18+L18</f>
        <v>3345500</v>
      </c>
    </row>
    <row r="19" spans="1:14" ht="42.75" customHeight="1" x14ac:dyDescent="0.3">
      <c r="A19" s="15" t="s">
        <v>65</v>
      </c>
      <c r="B19" s="14">
        <v>7441</v>
      </c>
      <c r="C19" s="14">
        <v>76.352652589225784</v>
      </c>
      <c r="D19" s="14">
        <v>6.2691291975421288</v>
      </c>
      <c r="E19" s="14">
        <f>332047</f>
        <v>332047</v>
      </c>
      <c r="F19" s="14">
        <v>5980</v>
      </c>
      <c r="G19" s="14">
        <v>2</v>
      </c>
      <c r="H19" s="14">
        <v>12.2</v>
      </c>
      <c r="I19" s="14">
        <v>1.7905</v>
      </c>
      <c r="J19" s="14">
        <f t="shared" si="0"/>
        <v>3759004.9764533103</v>
      </c>
      <c r="K19" s="37">
        <v>3994300</v>
      </c>
      <c r="L19" s="37">
        <v>1232300</v>
      </c>
      <c r="M19" s="38">
        <v>1232335</v>
      </c>
      <c r="N19" s="43">
        <f>K19+L19</f>
        <v>5226600</v>
      </c>
    </row>
    <row r="20" spans="1:14" ht="39.75" customHeight="1" x14ac:dyDescent="0.3">
      <c r="A20" s="15" t="s">
        <v>66</v>
      </c>
      <c r="B20" s="14">
        <v>2970</v>
      </c>
      <c r="C20" s="14">
        <v>76.352652589225784</v>
      </c>
      <c r="D20" s="14">
        <v>6.2691291975421288</v>
      </c>
      <c r="E20" s="14">
        <v>170587</v>
      </c>
      <c r="F20" s="14">
        <v>2480</v>
      </c>
      <c r="G20" s="14">
        <v>2</v>
      </c>
      <c r="H20" s="14">
        <v>12.2</v>
      </c>
      <c r="I20" s="14">
        <v>1.7905</v>
      </c>
      <c r="J20" s="14">
        <f t="shared" si="0"/>
        <v>1500368.8724722932</v>
      </c>
      <c r="K20" s="37">
        <v>1594300</v>
      </c>
      <c r="L20" s="37">
        <v>635300</v>
      </c>
      <c r="M20" s="38">
        <v>635344</v>
      </c>
      <c r="N20" s="43">
        <f>K20+L20</f>
        <v>2229600</v>
      </c>
    </row>
    <row r="21" spans="1:14" ht="43.5" customHeight="1" x14ac:dyDescent="0.3">
      <c r="A21" s="15" t="s">
        <v>67</v>
      </c>
      <c r="B21" s="14">
        <v>4917</v>
      </c>
      <c r="C21" s="14">
        <v>76.352652589225784</v>
      </c>
      <c r="D21" s="14">
        <v>6.2691291975421288</v>
      </c>
      <c r="E21" s="14">
        <v>167557</v>
      </c>
      <c r="F21" s="14">
        <v>4426</v>
      </c>
      <c r="G21" s="14">
        <v>2</v>
      </c>
      <c r="H21" s="14">
        <v>12.2</v>
      </c>
      <c r="I21" s="14">
        <v>1.7905</v>
      </c>
      <c r="J21" s="14">
        <f t="shared" si="0"/>
        <v>2483944.02220413</v>
      </c>
      <c r="K21" s="37">
        <v>2639500</v>
      </c>
      <c r="L21" s="37">
        <v>616500</v>
      </c>
      <c r="M21" s="38">
        <v>616538</v>
      </c>
      <c r="N21" s="43">
        <f>K21+L21</f>
        <v>3256000</v>
      </c>
    </row>
    <row r="22" spans="1:14" ht="40.5" customHeight="1" x14ac:dyDescent="0.3">
      <c r="A22" s="15" t="s">
        <v>68</v>
      </c>
      <c r="B22" s="14">
        <v>4253</v>
      </c>
      <c r="C22" s="14">
        <v>76.352652589225784</v>
      </c>
      <c r="D22" s="14">
        <v>6.2691291975421288</v>
      </c>
      <c r="E22" s="14">
        <v>156342</v>
      </c>
      <c r="F22" s="14">
        <v>3411</v>
      </c>
      <c r="G22" s="14">
        <v>2</v>
      </c>
      <c r="H22" s="14">
        <v>12.2</v>
      </c>
      <c r="I22" s="14">
        <v>1.7905</v>
      </c>
      <c r="J22" s="14">
        <f t="shared" si="0"/>
        <v>2148508.0183921424</v>
      </c>
      <c r="K22" s="37">
        <v>2283000</v>
      </c>
      <c r="L22" s="37">
        <v>578000</v>
      </c>
      <c r="M22" s="38">
        <v>577988</v>
      </c>
      <c r="N22" s="43">
        <f>K22+L22</f>
        <v>2861000</v>
      </c>
    </row>
    <row r="23" spans="1:14" ht="40.5" customHeight="1" x14ac:dyDescent="0.3">
      <c r="A23" s="17" t="s">
        <v>69</v>
      </c>
      <c r="B23" s="14">
        <v>6766</v>
      </c>
      <c r="C23" s="14">
        <v>76.352652589225784</v>
      </c>
      <c r="D23" s="14">
        <v>6.2691291975421288</v>
      </c>
      <c r="E23" s="14">
        <v>272296</v>
      </c>
      <c r="F23" s="14">
        <v>5828</v>
      </c>
      <c r="G23" s="14">
        <v>2</v>
      </c>
      <c r="H23" s="14">
        <v>12.2</v>
      </c>
      <c r="I23" s="14">
        <v>1.7905</v>
      </c>
      <c r="J23" s="14">
        <f t="shared" si="0"/>
        <v>3418012.0508914264</v>
      </c>
      <c r="K23" s="37">
        <v>3631900</v>
      </c>
      <c r="L23" s="37">
        <v>1007100</v>
      </c>
      <c r="M23" s="38">
        <v>1007088</v>
      </c>
      <c r="N23" s="43">
        <f>K23+L23</f>
        <v>4639000</v>
      </c>
    </row>
    <row r="24" spans="1:14" ht="18.75" x14ac:dyDescent="0.3">
      <c r="A24" s="17" t="s">
        <v>31</v>
      </c>
      <c r="B24" s="14">
        <v>9336</v>
      </c>
      <c r="C24" s="14">
        <v>76.352652589225784</v>
      </c>
      <c r="D24" s="14">
        <v>6.2691291975421288</v>
      </c>
      <c r="E24" s="14">
        <v>368072</v>
      </c>
      <c r="F24" s="14">
        <v>8228</v>
      </c>
      <c r="G24" s="14">
        <v>2</v>
      </c>
      <c r="H24" s="14">
        <v>12.2</v>
      </c>
      <c r="I24" s="14">
        <v>1.7905</v>
      </c>
      <c r="J24" s="14">
        <f t="shared" si="0"/>
        <v>4716311.0415492682</v>
      </c>
      <c r="K24" s="37">
        <v>5011500</v>
      </c>
      <c r="L24" s="37">
        <v>1360000</v>
      </c>
      <c r="M24" s="38">
        <v>1359993</v>
      </c>
      <c r="N24" s="43">
        <f>K24+L24</f>
        <v>6371500</v>
      </c>
    </row>
    <row r="25" spans="1:14" ht="37.5" x14ac:dyDescent="0.3">
      <c r="A25" s="17" t="s">
        <v>70</v>
      </c>
      <c r="B25" s="14">
        <v>5207</v>
      </c>
      <c r="C25" s="14">
        <v>76.352652589225784</v>
      </c>
      <c r="D25" s="14">
        <v>6.2691291975421288</v>
      </c>
      <c r="E25" s="14">
        <v>95212</v>
      </c>
      <c r="F25" s="14">
        <v>4783</v>
      </c>
      <c r="G25" s="14">
        <v>2</v>
      </c>
      <c r="H25" s="14">
        <v>12.2</v>
      </c>
      <c r="I25" s="14">
        <v>1.7905</v>
      </c>
      <c r="J25" s="14">
        <f t="shared" si="0"/>
        <v>2630444.6865196065</v>
      </c>
      <c r="K25" s="38">
        <v>2795000</v>
      </c>
      <c r="L25" s="38">
        <v>341800</v>
      </c>
      <c r="M25" s="38">
        <v>341763</v>
      </c>
      <c r="N25" s="43">
        <f>K25+L25</f>
        <v>3136800</v>
      </c>
    </row>
    <row r="26" spans="1:14" s="45" customFormat="1" ht="18.75" x14ac:dyDescent="0.3">
      <c r="A26" s="34" t="s">
        <v>33</v>
      </c>
      <c r="B26" s="35">
        <f>SUM(B8:B25)</f>
        <v>143757</v>
      </c>
      <c r="C26" s="36"/>
      <c r="D26" s="36"/>
      <c r="E26" s="36">
        <f>SUM(E8:E25)</f>
        <v>5109656</v>
      </c>
      <c r="F26" s="36">
        <f>SUM(F8:F25)</f>
        <v>124465</v>
      </c>
      <c r="G26" s="36"/>
      <c r="H26" s="36"/>
      <c r="I26" s="36"/>
      <c r="J26" s="36">
        <f t="shared" ref="J26" si="1">SUM(J8:J25)</f>
        <v>72622399.999999821</v>
      </c>
      <c r="K26" s="44">
        <f>SUM(K8:K25)</f>
        <v>77167800</v>
      </c>
      <c r="L26" s="44">
        <f>SUM(L8:L25)</f>
        <v>18841000</v>
      </c>
      <c r="M26" s="44">
        <f t="shared" ref="M26" si="2">SUM(M8:M25)</f>
        <v>18841000</v>
      </c>
      <c r="N26" s="44">
        <f>SUM(N8:N25)</f>
        <v>96008800</v>
      </c>
    </row>
    <row r="30" spans="1:14" x14ac:dyDescent="0.25">
      <c r="M30" s="40">
        <v>14281000</v>
      </c>
    </row>
    <row r="31" spans="1:14" x14ac:dyDescent="0.25">
      <c r="M31" s="40">
        <f>M30/M26*100</f>
        <v>75.797462979671991</v>
      </c>
    </row>
  </sheetData>
  <mergeCells count="1">
    <mergeCell ref="A4:N4"/>
  </mergeCells>
  <pageMargins left="0.31496062992125984" right="0.11811023622047245" top="0.35433070866141736" bottom="0.35433070866141736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3"/>
  <sheetViews>
    <sheetView tabSelected="1" topLeftCell="A37" workbookViewId="0">
      <selection activeCell="D42" sqref="D42"/>
    </sheetView>
  </sheetViews>
  <sheetFormatPr defaultRowHeight="15" x14ac:dyDescent="0.25"/>
  <cols>
    <col min="1" max="1" width="31.85546875" customWidth="1"/>
    <col min="2" max="2" width="14.28515625" customWidth="1"/>
    <col min="3" max="3" width="14.5703125" customWidth="1"/>
    <col min="4" max="4" width="15.5703125" customWidth="1"/>
    <col min="5" max="5" width="12.7109375" customWidth="1"/>
    <col min="6" max="6" width="10.7109375" customWidth="1"/>
    <col min="7" max="7" width="5.28515625" customWidth="1"/>
    <col min="9" max="9" width="9.140625" customWidth="1"/>
    <col min="10" max="10" width="17.42578125" hidden="1" customWidth="1"/>
    <col min="11" max="11" width="16.85546875" hidden="1" customWidth="1"/>
    <col min="12" max="12" width="12.140625" hidden="1" customWidth="1"/>
    <col min="13" max="13" width="16.28515625" customWidth="1"/>
    <col min="14" max="14" width="13" customWidth="1"/>
    <col min="15" max="15" width="16" customWidth="1"/>
    <col min="16" max="16" width="0.28515625" customWidth="1"/>
    <col min="17" max="17" width="13" hidden="1" customWidth="1"/>
    <col min="18" max="18" width="14.7109375" hidden="1" customWidth="1"/>
    <col min="19" max="21" width="11.5703125" hidden="1" customWidth="1"/>
  </cols>
  <sheetData>
    <row r="1" spans="1:12" hidden="1" x14ac:dyDescent="0.25"/>
    <row r="2" spans="1:12" hidden="1" x14ac:dyDescent="0.25">
      <c r="B2" t="s">
        <v>44</v>
      </c>
    </row>
    <row r="3" spans="1:12" hidden="1" x14ac:dyDescent="0.25"/>
    <row r="4" spans="1:12" ht="132.75" hidden="1" customHeight="1" x14ac:dyDescent="0.3">
      <c r="A4" s="1" t="s">
        <v>0</v>
      </c>
      <c r="B4" s="2" t="s">
        <v>40</v>
      </c>
      <c r="C4" s="3" t="s">
        <v>39</v>
      </c>
      <c r="D4" s="4" t="s">
        <v>1</v>
      </c>
      <c r="E4" s="3" t="s">
        <v>2</v>
      </c>
      <c r="F4" s="3" t="s">
        <v>3</v>
      </c>
      <c r="G4" s="4" t="s">
        <v>4</v>
      </c>
      <c r="H4" s="4" t="s">
        <v>5</v>
      </c>
      <c r="I4" s="4" t="s">
        <v>6</v>
      </c>
      <c r="J4" s="5" t="s">
        <v>7</v>
      </c>
      <c r="K4" s="5" t="s">
        <v>8</v>
      </c>
      <c r="L4" s="6" t="s">
        <v>9</v>
      </c>
    </row>
    <row r="5" spans="1:12" ht="78.75" hidden="1" customHeight="1" x14ac:dyDescent="0.3">
      <c r="A5" s="7"/>
      <c r="B5" s="8" t="s">
        <v>10</v>
      </c>
      <c r="C5" s="9" t="s">
        <v>11</v>
      </c>
      <c r="D5" s="9" t="s">
        <v>12</v>
      </c>
      <c r="E5" s="10"/>
      <c r="F5" s="10" t="s">
        <v>13</v>
      </c>
      <c r="G5" s="10" t="s">
        <v>14</v>
      </c>
      <c r="H5" s="9"/>
      <c r="I5" s="9"/>
      <c r="J5" s="11"/>
      <c r="K5" s="11"/>
      <c r="L5" s="12"/>
    </row>
    <row r="6" spans="1:12" ht="18.75" hidden="1" x14ac:dyDescent="0.3">
      <c r="A6" s="13" t="s">
        <v>15</v>
      </c>
      <c r="B6" s="14">
        <v>4795</v>
      </c>
      <c r="C6" s="14">
        <v>76.352652589225784</v>
      </c>
      <c r="D6" s="14">
        <v>6.2691291975421288</v>
      </c>
      <c r="E6" s="14">
        <v>213161</v>
      </c>
      <c r="F6" s="14">
        <v>4173</v>
      </c>
      <c r="G6" s="14">
        <v>2</v>
      </c>
      <c r="H6" s="14">
        <v>12.2</v>
      </c>
      <c r="I6" s="14">
        <v>1.7905</v>
      </c>
      <c r="J6" s="14">
        <f t="shared" ref="J6:J23" si="0">B6*C6*D6*1.05538336961069</f>
        <v>2422312.7082507224</v>
      </c>
      <c r="K6" s="14">
        <v>789849.10040211806</v>
      </c>
      <c r="L6" s="14">
        <f>J6+K6</f>
        <v>3212161.8086528406</v>
      </c>
    </row>
    <row r="7" spans="1:12" ht="18.75" hidden="1" x14ac:dyDescent="0.3">
      <c r="A7" s="15" t="s">
        <v>16</v>
      </c>
      <c r="B7" s="14">
        <v>3987</v>
      </c>
      <c r="C7" s="14">
        <v>76.352652589225784</v>
      </c>
      <c r="D7" s="14">
        <v>6.2691291975421288</v>
      </c>
      <c r="E7" s="14">
        <v>160998</v>
      </c>
      <c r="F7" s="14">
        <v>3577</v>
      </c>
      <c r="G7" s="14">
        <v>2</v>
      </c>
      <c r="H7" s="14">
        <v>12.2</v>
      </c>
      <c r="I7" s="14">
        <v>1.7905</v>
      </c>
      <c r="J7" s="14">
        <f t="shared" si="0"/>
        <v>2014131.5469855331</v>
      </c>
      <c r="K7" s="14">
        <v>594957.31031639106</v>
      </c>
      <c r="L7" s="14">
        <f t="shared" ref="L7:L22" si="1">J7+K7</f>
        <v>2609088.8573019244</v>
      </c>
    </row>
    <row r="8" spans="1:12" ht="18.75" hidden="1" x14ac:dyDescent="0.3">
      <c r="A8" s="15" t="s">
        <v>17</v>
      </c>
      <c r="B8" s="14">
        <v>8111</v>
      </c>
      <c r="C8" s="14">
        <v>76.352652589225784</v>
      </c>
      <c r="D8" s="14">
        <v>6.2691291975421288</v>
      </c>
      <c r="E8" s="14">
        <v>416871</v>
      </c>
      <c r="F8" s="14">
        <v>6745</v>
      </c>
      <c r="G8" s="14">
        <v>2</v>
      </c>
      <c r="H8" s="14">
        <v>12.2</v>
      </c>
      <c r="I8" s="14">
        <v>1.7905</v>
      </c>
      <c r="J8" s="14">
        <f t="shared" si="0"/>
        <v>4097472.028492515</v>
      </c>
      <c r="K8" s="14">
        <v>1550026.99144218</v>
      </c>
      <c r="L8" s="14">
        <f t="shared" si="1"/>
        <v>5647499.0199346952</v>
      </c>
    </row>
    <row r="9" spans="1:12" ht="18.75" hidden="1" x14ac:dyDescent="0.3">
      <c r="A9" s="15" t="s">
        <v>18</v>
      </c>
      <c r="B9" s="14">
        <v>20785</v>
      </c>
      <c r="C9" s="14">
        <v>76.352652589225784</v>
      </c>
      <c r="D9" s="14">
        <v>6.2691291975421288</v>
      </c>
      <c r="E9" s="14">
        <v>558211</v>
      </c>
      <c r="F9" s="14">
        <v>18538</v>
      </c>
      <c r="G9" s="14">
        <v>2</v>
      </c>
      <c r="H9" s="14">
        <v>12.2</v>
      </c>
      <c r="I9" s="14">
        <v>1.7905</v>
      </c>
      <c r="J9" s="14">
        <f t="shared" si="0"/>
        <v>10500056.23378337</v>
      </c>
      <c r="K9" s="14">
        <v>2039635.59249006</v>
      </c>
      <c r="L9" s="14">
        <f t="shared" si="1"/>
        <v>12539691.82627343</v>
      </c>
    </row>
    <row r="10" spans="1:12" ht="18.75" hidden="1" x14ac:dyDescent="0.3">
      <c r="A10" s="15" t="s">
        <v>19</v>
      </c>
      <c r="B10" s="14">
        <v>16476</v>
      </c>
      <c r="C10" s="14">
        <v>76.352652589225784</v>
      </c>
      <c r="D10" s="14">
        <v>6.2691291975421288</v>
      </c>
      <c r="E10" s="14">
        <v>491428</v>
      </c>
      <c r="F10" s="14">
        <v>13885</v>
      </c>
      <c r="G10" s="14">
        <v>2</v>
      </c>
      <c r="H10" s="14">
        <v>12.2</v>
      </c>
      <c r="I10" s="14">
        <v>1.7905</v>
      </c>
      <c r="J10" s="14">
        <f t="shared" si="0"/>
        <v>8323258.4319372065</v>
      </c>
      <c r="K10" s="14">
        <v>1804822.10871116</v>
      </c>
      <c r="L10" s="14">
        <f t="shared" si="1"/>
        <v>10128080.540648367</v>
      </c>
    </row>
    <row r="11" spans="1:12" ht="18.75" hidden="1" x14ac:dyDescent="0.3">
      <c r="A11" s="15" t="s">
        <v>20</v>
      </c>
      <c r="B11" s="14">
        <v>19212</v>
      </c>
      <c r="C11" s="14">
        <v>76.352652589225784</v>
      </c>
      <c r="D11" s="14">
        <v>6.2691291975421288</v>
      </c>
      <c r="E11" s="14">
        <v>660774</v>
      </c>
      <c r="F11" s="14">
        <v>17082</v>
      </c>
      <c r="G11" s="14">
        <v>2</v>
      </c>
      <c r="H11" s="14">
        <v>12.2</v>
      </c>
      <c r="I11" s="14">
        <v>1.7905</v>
      </c>
      <c r="J11" s="14">
        <f t="shared" si="0"/>
        <v>9705416.4235480465</v>
      </c>
      <c r="K11" s="14">
        <v>2432764.9325704798</v>
      </c>
      <c r="L11" s="14">
        <f t="shared" si="1"/>
        <v>12138181.356118526</v>
      </c>
    </row>
    <row r="12" spans="1:12" ht="18.75" hidden="1" x14ac:dyDescent="0.3">
      <c r="A12" s="15" t="s">
        <v>21</v>
      </c>
      <c r="B12" s="14">
        <v>7244</v>
      </c>
      <c r="C12" s="14">
        <v>76.352652589225784</v>
      </c>
      <c r="D12" s="14">
        <v>6.2691291975421288</v>
      </c>
      <c r="E12" s="14">
        <v>257905</v>
      </c>
      <c r="F12" s="14">
        <v>6145</v>
      </c>
      <c r="G12" s="14">
        <v>2</v>
      </c>
      <c r="H12" s="14">
        <v>12.2</v>
      </c>
      <c r="I12" s="14">
        <v>1.7905</v>
      </c>
      <c r="J12" s="14">
        <f t="shared" si="0"/>
        <v>3659485.5596596939</v>
      </c>
      <c r="K12" s="14">
        <v>951499.15783316398</v>
      </c>
      <c r="L12" s="14">
        <f t="shared" si="1"/>
        <v>4610984.7174928579</v>
      </c>
    </row>
    <row r="13" spans="1:12" ht="18.75" hidden="1" x14ac:dyDescent="0.3">
      <c r="A13" s="16" t="s">
        <v>22</v>
      </c>
      <c r="B13" s="14">
        <v>6248</v>
      </c>
      <c r="C13" s="14">
        <v>76.352652589225784</v>
      </c>
      <c r="D13" s="14">
        <v>6.2691291975421288</v>
      </c>
      <c r="E13" s="14">
        <v>184505</v>
      </c>
      <c r="F13" s="14">
        <v>5296</v>
      </c>
      <c r="G13" s="14">
        <v>2</v>
      </c>
      <c r="H13" s="14">
        <v>12.2</v>
      </c>
      <c r="I13" s="14">
        <v>1.7905</v>
      </c>
      <c r="J13" s="14">
        <f t="shared" si="0"/>
        <v>3156331.5539417127</v>
      </c>
      <c r="K13" s="14">
        <v>677301.65370242903</v>
      </c>
      <c r="L13" s="14">
        <f t="shared" si="1"/>
        <v>3833633.2076441417</v>
      </c>
    </row>
    <row r="14" spans="1:12" ht="18.75" hidden="1" x14ac:dyDescent="0.3">
      <c r="A14" s="15" t="s">
        <v>23</v>
      </c>
      <c r="B14" s="14">
        <v>8315</v>
      </c>
      <c r="C14" s="14">
        <v>76.352652589225784</v>
      </c>
      <c r="D14" s="14">
        <v>6.2691291975421288</v>
      </c>
      <c r="E14" s="14">
        <v>248012</v>
      </c>
      <c r="F14" s="14">
        <v>7112</v>
      </c>
      <c r="G14" s="14">
        <v>2</v>
      </c>
      <c r="H14" s="14">
        <v>12.2</v>
      </c>
      <c r="I14" s="14">
        <v>1.7905</v>
      </c>
      <c r="J14" s="14">
        <f t="shared" si="0"/>
        <v>4200527.6682178844</v>
      </c>
      <c r="K14" s="14">
        <v>910455.98539088503</v>
      </c>
      <c r="L14" s="14">
        <f t="shared" si="1"/>
        <v>5110983.6536087692</v>
      </c>
    </row>
    <row r="15" spans="1:12" ht="18.75" hidden="1" x14ac:dyDescent="0.3">
      <c r="A15" s="15" t="s">
        <v>24</v>
      </c>
      <c r="B15" s="14">
        <v>2762</v>
      </c>
      <c r="C15" s="14">
        <v>76.352652589225784</v>
      </c>
      <c r="D15" s="14">
        <v>6.2691291975421297</v>
      </c>
      <c r="E15" s="14">
        <v>166613</v>
      </c>
      <c r="F15" s="14">
        <v>2416</v>
      </c>
      <c r="G15" s="14">
        <v>2</v>
      </c>
      <c r="H15" s="14">
        <v>12.2</v>
      </c>
      <c r="I15" s="14">
        <v>1.7905</v>
      </c>
      <c r="J15" s="14">
        <f t="shared" si="0"/>
        <v>1395292.533928779</v>
      </c>
      <c r="K15" s="14">
        <v>620565.45511094702</v>
      </c>
      <c r="L15" s="14">
        <f t="shared" si="1"/>
        <v>2015857.9890397261</v>
      </c>
    </row>
    <row r="16" spans="1:12" ht="18.75" hidden="1" x14ac:dyDescent="0.3">
      <c r="A16" s="15" t="s">
        <v>25</v>
      </c>
      <c r="B16" s="14">
        <v>4932</v>
      </c>
      <c r="C16" s="14">
        <v>76.352652589225784</v>
      </c>
      <c r="D16" s="14">
        <v>6.2691291975421288</v>
      </c>
      <c r="E16" s="14">
        <v>189065</v>
      </c>
      <c r="F16" s="14">
        <v>4360</v>
      </c>
      <c r="G16" s="14">
        <v>2</v>
      </c>
      <c r="H16" s="14">
        <v>12.2</v>
      </c>
      <c r="I16" s="14">
        <v>1.7905</v>
      </c>
      <c r="J16" s="14">
        <f t="shared" si="0"/>
        <v>2491521.6427721716</v>
      </c>
      <c r="K16" s="14">
        <v>698073.17964559305</v>
      </c>
      <c r="L16" s="14">
        <f t="shared" si="1"/>
        <v>3189594.8224177649</v>
      </c>
    </row>
    <row r="17" spans="1:14" ht="18.75" hidden="1" x14ac:dyDescent="0.3">
      <c r="A17" s="15" t="s">
        <v>26</v>
      </c>
      <c r="B17" s="14">
        <v>7441</v>
      </c>
      <c r="C17" s="14">
        <v>76.352652589225784</v>
      </c>
      <c r="D17" s="14">
        <v>6.2691291975421288</v>
      </c>
      <c r="E17" s="14">
        <f>332047</f>
        <v>332047</v>
      </c>
      <c r="F17" s="14">
        <v>5980</v>
      </c>
      <c r="G17" s="14">
        <v>2</v>
      </c>
      <c r="H17" s="14">
        <v>12.2</v>
      </c>
      <c r="I17" s="14">
        <v>1.7905</v>
      </c>
      <c r="J17" s="14">
        <f t="shared" si="0"/>
        <v>3759004.9764533103</v>
      </c>
      <c r="K17" s="14">
        <v>1232335.27032565</v>
      </c>
      <c r="L17" s="14">
        <f t="shared" si="1"/>
        <v>4991340.2467789603</v>
      </c>
    </row>
    <row r="18" spans="1:14" ht="18.75" hidden="1" x14ac:dyDescent="0.3">
      <c r="A18" s="15" t="s">
        <v>27</v>
      </c>
      <c r="B18" s="14">
        <v>2970</v>
      </c>
      <c r="C18" s="14">
        <v>76.352652589225784</v>
      </c>
      <c r="D18" s="14">
        <v>6.2691291975421288</v>
      </c>
      <c r="E18" s="14">
        <v>170587</v>
      </c>
      <c r="F18" s="14">
        <v>2480</v>
      </c>
      <c r="G18" s="14">
        <v>2</v>
      </c>
      <c r="H18" s="14">
        <v>12.2</v>
      </c>
      <c r="I18" s="14">
        <v>1.7905</v>
      </c>
      <c r="J18" s="14">
        <f t="shared" si="0"/>
        <v>1500368.8724722932</v>
      </c>
      <c r="K18" s="14">
        <v>635343.86894605902</v>
      </c>
      <c r="L18" s="14">
        <f t="shared" si="1"/>
        <v>2135712.7414183524</v>
      </c>
    </row>
    <row r="19" spans="1:14" ht="18.75" hidden="1" x14ac:dyDescent="0.3">
      <c r="A19" s="15" t="s">
        <v>28</v>
      </c>
      <c r="B19" s="14">
        <v>4917</v>
      </c>
      <c r="C19" s="14">
        <v>76.352652589225784</v>
      </c>
      <c r="D19" s="14">
        <v>6.2691291975421288</v>
      </c>
      <c r="E19" s="14">
        <v>167557</v>
      </c>
      <c r="F19" s="14">
        <v>4426</v>
      </c>
      <c r="G19" s="14">
        <v>2</v>
      </c>
      <c r="H19" s="14">
        <v>12.2</v>
      </c>
      <c r="I19" s="14">
        <v>1.7905</v>
      </c>
      <c r="J19" s="14">
        <f t="shared" si="0"/>
        <v>2483944.02220413</v>
      </c>
      <c r="K19" s="14">
        <v>616537.62566127197</v>
      </c>
      <c r="L19" s="14">
        <f t="shared" si="1"/>
        <v>3100481.647865402</v>
      </c>
    </row>
    <row r="20" spans="1:14" ht="18.75" hidden="1" x14ac:dyDescent="0.3">
      <c r="A20" s="15" t="s">
        <v>29</v>
      </c>
      <c r="B20" s="14">
        <v>4253</v>
      </c>
      <c r="C20" s="14">
        <v>76.352652589225784</v>
      </c>
      <c r="D20" s="14">
        <v>6.2691291975421288</v>
      </c>
      <c r="E20" s="14">
        <v>156342</v>
      </c>
      <c r="F20" s="14">
        <v>3411</v>
      </c>
      <c r="G20" s="14">
        <v>2</v>
      </c>
      <c r="H20" s="14">
        <v>12.2</v>
      </c>
      <c r="I20" s="14">
        <v>1.7905</v>
      </c>
      <c r="J20" s="14">
        <f t="shared" si="0"/>
        <v>2148508.0183921424</v>
      </c>
      <c r="K20" s="14">
        <v>577987.85043924197</v>
      </c>
      <c r="L20" s="14">
        <f t="shared" si="1"/>
        <v>2726495.8688313845</v>
      </c>
    </row>
    <row r="21" spans="1:14" ht="18.75" hidden="1" x14ac:dyDescent="0.3">
      <c r="A21" s="17" t="s">
        <v>30</v>
      </c>
      <c r="B21" s="14">
        <v>6766</v>
      </c>
      <c r="C21" s="14">
        <v>76.352652589225784</v>
      </c>
      <c r="D21" s="14">
        <v>6.2691291975421288</v>
      </c>
      <c r="E21" s="14">
        <v>272296</v>
      </c>
      <c r="F21" s="14">
        <v>5828</v>
      </c>
      <c r="G21" s="14">
        <v>2</v>
      </c>
      <c r="H21" s="14">
        <v>12.2</v>
      </c>
      <c r="I21" s="14">
        <v>1.7905</v>
      </c>
      <c r="J21" s="14">
        <f t="shared" si="0"/>
        <v>3418012.0508914264</v>
      </c>
      <c r="K21" s="14">
        <v>1007088.42194744</v>
      </c>
      <c r="L21" s="14">
        <f t="shared" si="1"/>
        <v>4425100.4728388665</v>
      </c>
    </row>
    <row r="22" spans="1:14" ht="18.75" hidden="1" x14ac:dyDescent="0.3">
      <c r="A22" s="17" t="s">
        <v>31</v>
      </c>
      <c r="B22" s="14">
        <v>9336</v>
      </c>
      <c r="C22" s="14">
        <v>76.352652589225784</v>
      </c>
      <c r="D22" s="14">
        <v>6.2691291975421288</v>
      </c>
      <c r="E22" s="14">
        <v>368072</v>
      </c>
      <c r="F22" s="14">
        <v>8228</v>
      </c>
      <c r="G22" s="14">
        <v>2</v>
      </c>
      <c r="H22" s="14">
        <v>12.2</v>
      </c>
      <c r="I22" s="14">
        <v>1.7905</v>
      </c>
      <c r="J22" s="14">
        <f t="shared" si="0"/>
        <v>4716311.0415492682</v>
      </c>
      <c r="K22" s="14">
        <v>1359992.7171564901</v>
      </c>
      <c r="L22" s="14">
        <f t="shared" si="1"/>
        <v>6076303.7587057585</v>
      </c>
    </row>
    <row r="23" spans="1:14" ht="37.5" hidden="1" x14ac:dyDescent="0.3">
      <c r="A23" s="17" t="s">
        <v>32</v>
      </c>
      <c r="B23" s="14">
        <v>5207</v>
      </c>
      <c r="C23" s="14">
        <v>76.352652589225784</v>
      </c>
      <c r="D23" s="14">
        <v>6.2691291975421288</v>
      </c>
      <c r="E23" s="14">
        <v>95212</v>
      </c>
      <c r="F23" s="14">
        <v>4783</v>
      </c>
      <c r="G23" s="14">
        <v>2</v>
      </c>
      <c r="H23" s="14">
        <v>12.2</v>
      </c>
      <c r="I23" s="14">
        <v>1.7905</v>
      </c>
      <c r="J23" s="14">
        <f t="shared" si="0"/>
        <v>2630444.6865196065</v>
      </c>
      <c r="K23" s="14">
        <v>341763.43368166202</v>
      </c>
      <c r="L23" s="14">
        <f>J23+K23</f>
        <v>2972208.1202012687</v>
      </c>
    </row>
    <row r="24" spans="1:14" ht="18.75" hidden="1" x14ac:dyDescent="0.3">
      <c r="A24" s="18" t="s">
        <v>33</v>
      </c>
      <c r="B24" s="19">
        <f>SUM(B6:B23)</f>
        <v>143757</v>
      </c>
      <c r="C24" s="14"/>
      <c r="D24" s="14"/>
      <c r="E24" s="14">
        <f>SUM(E6:E23)</f>
        <v>5109656</v>
      </c>
      <c r="F24" s="14">
        <f>SUM(F6:F23)</f>
        <v>124465</v>
      </c>
      <c r="G24" s="14"/>
      <c r="H24" s="14"/>
      <c r="I24" s="14"/>
      <c r="J24" s="14">
        <f>SUM(J6:J23)</f>
        <v>72622399.999999821</v>
      </c>
      <c r="K24" s="14">
        <f>SUM(K6:K23)</f>
        <v>18841000.655773219</v>
      </c>
      <c r="L24" s="14">
        <f>SUM(L6:L23)</f>
        <v>91463400.655773029</v>
      </c>
      <c r="N24" s="20"/>
    </row>
    <row r="25" spans="1:14" hidden="1" x14ac:dyDescent="0.25">
      <c r="J25" t="s">
        <v>42</v>
      </c>
    </row>
    <row r="26" spans="1:14" ht="18.75" hidden="1" x14ac:dyDescent="0.3">
      <c r="A26" s="22" t="s">
        <v>41</v>
      </c>
      <c r="B26">
        <f>69869400/(145967.33*D23)</f>
        <v>76.352652589225784</v>
      </c>
    </row>
    <row r="27" spans="1:14" hidden="1" x14ac:dyDescent="0.25">
      <c r="A27" t="s">
        <v>43</v>
      </c>
    </row>
    <row r="28" spans="1:14" hidden="1" x14ac:dyDescent="0.25"/>
    <row r="29" spans="1:14" hidden="1" x14ac:dyDescent="0.25"/>
    <row r="30" spans="1:14" hidden="1" x14ac:dyDescent="0.25">
      <c r="A30" t="s">
        <v>34</v>
      </c>
    </row>
    <row r="31" spans="1:14" hidden="1" x14ac:dyDescent="0.25">
      <c r="A31" t="s">
        <v>35</v>
      </c>
    </row>
    <row r="32" spans="1:14" hidden="1" x14ac:dyDescent="0.25"/>
    <row r="33" spans="1:21" hidden="1" x14ac:dyDescent="0.25">
      <c r="A33" t="s">
        <v>36</v>
      </c>
      <c r="B33">
        <f>(E24*1.8+F24*1.4)/ (E24+F24)</f>
        <v>1.7904881832116608</v>
      </c>
    </row>
    <row r="34" spans="1:21" hidden="1" x14ac:dyDescent="0.25"/>
    <row r="35" spans="1:21" hidden="1" x14ac:dyDescent="0.25">
      <c r="A35" t="s">
        <v>37</v>
      </c>
    </row>
    <row r="36" spans="1:21" hidden="1" x14ac:dyDescent="0.25">
      <c r="A36" t="s">
        <v>38</v>
      </c>
    </row>
    <row r="37" spans="1:21" x14ac:dyDescent="0.25">
      <c r="O37" s="31" t="s">
        <v>73</v>
      </c>
    </row>
    <row r="38" spans="1:21" x14ac:dyDescent="0.25">
      <c r="O38" s="31" t="s">
        <v>72</v>
      </c>
    </row>
    <row r="39" spans="1:21" x14ac:dyDescent="0.2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</row>
    <row r="40" spans="1:21" ht="44.25" customHeight="1" x14ac:dyDescent="0.25">
      <c r="A40" s="48" t="s">
        <v>75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</row>
    <row r="42" spans="1:21" ht="128.25" customHeight="1" x14ac:dyDescent="0.3">
      <c r="A42" s="25" t="s">
        <v>0</v>
      </c>
      <c r="B42" s="26" t="s">
        <v>54</v>
      </c>
      <c r="C42" s="25" t="s">
        <v>39</v>
      </c>
      <c r="D42" s="25" t="s">
        <v>1</v>
      </c>
      <c r="E42" s="25" t="s">
        <v>2</v>
      </c>
      <c r="F42" s="25" t="s">
        <v>3</v>
      </c>
      <c r="G42" s="27" t="s">
        <v>4</v>
      </c>
      <c r="H42" s="27" t="s">
        <v>5</v>
      </c>
      <c r="I42" s="27" t="s">
        <v>6</v>
      </c>
      <c r="J42" s="28" t="s">
        <v>7</v>
      </c>
      <c r="K42" s="28" t="s">
        <v>8</v>
      </c>
      <c r="L42" s="29" t="s">
        <v>9</v>
      </c>
      <c r="M42" s="25" t="s">
        <v>52</v>
      </c>
      <c r="N42" s="28" t="s">
        <v>51</v>
      </c>
      <c r="O42" s="28" t="s">
        <v>53</v>
      </c>
      <c r="P42" s="1" t="s">
        <v>45</v>
      </c>
      <c r="Q42" s="1" t="s">
        <v>46</v>
      </c>
      <c r="R42" s="1" t="s">
        <v>47</v>
      </c>
      <c r="S42" s="1" t="s">
        <v>48</v>
      </c>
      <c r="T42" s="1" t="s">
        <v>49</v>
      </c>
      <c r="U42" s="1" t="s">
        <v>50</v>
      </c>
    </row>
    <row r="43" spans="1:21" ht="14.25" customHeight="1" x14ac:dyDescent="0.3">
      <c r="A43" s="7"/>
      <c r="B43" s="8" t="s">
        <v>10</v>
      </c>
      <c r="C43" s="9" t="s">
        <v>11</v>
      </c>
      <c r="D43" s="9" t="s">
        <v>12</v>
      </c>
      <c r="E43" s="10"/>
      <c r="F43" s="10"/>
      <c r="G43" s="10"/>
      <c r="H43" s="9"/>
      <c r="I43" s="9"/>
      <c r="J43" s="11"/>
      <c r="K43" s="11"/>
      <c r="L43" s="12"/>
      <c r="M43" s="23"/>
      <c r="N43" s="23"/>
      <c r="O43" s="14"/>
      <c r="P43" s="14"/>
      <c r="Q43" s="14"/>
      <c r="R43" s="14"/>
      <c r="S43" s="14"/>
      <c r="T43" s="14"/>
      <c r="U43" s="14"/>
    </row>
    <row r="44" spans="1:21" ht="37.5" x14ac:dyDescent="0.3">
      <c r="A44" s="13" t="s">
        <v>55</v>
      </c>
      <c r="B44" s="14">
        <v>4795</v>
      </c>
      <c r="C44" s="14">
        <v>76.352652589225784</v>
      </c>
      <c r="D44" s="14">
        <v>6.2691291975421288</v>
      </c>
      <c r="E44" s="14">
        <v>213161</v>
      </c>
      <c r="F44" s="14">
        <v>4173</v>
      </c>
      <c r="G44" s="14">
        <v>2</v>
      </c>
      <c r="H44" s="14">
        <v>12.2</v>
      </c>
      <c r="I44" s="14">
        <v>1.7905</v>
      </c>
      <c r="J44" s="14">
        <f t="shared" ref="J44:J61" si="2">B44*C44*D44*1.05538336961069</f>
        <v>2422312.7082507224</v>
      </c>
      <c r="K44" s="14">
        <v>789849.10040211806</v>
      </c>
      <c r="L44" s="14">
        <f>J44+K44</f>
        <v>3212161.8086528406</v>
      </c>
      <c r="M44" s="30">
        <v>2632800</v>
      </c>
      <c r="N44" s="30"/>
      <c r="O44" s="30">
        <f>M44+N44</f>
        <v>2632800</v>
      </c>
      <c r="P44" s="24">
        <v>3133700</v>
      </c>
      <c r="Q44" s="24">
        <v>789849</v>
      </c>
      <c r="R44" s="14">
        <f t="shared" ref="R44:R61" si="3">P44-Q44</f>
        <v>2343851</v>
      </c>
      <c r="S44" s="14">
        <v>3133200</v>
      </c>
      <c r="T44" s="14">
        <v>789849</v>
      </c>
      <c r="U44" s="14">
        <f t="shared" ref="U44:U61" si="4">S44-T44</f>
        <v>2343351</v>
      </c>
    </row>
    <row r="45" spans="1:21" ht="37.5" x14ac:dyDescent="0.3">
      <c r="A45" s="15" t="s">
        <v>56</v>
      </c>
      <c r="B45" s="14">
        <v>3987</v>
      </c>
      <c r="C45" s="14">
        <v>76.352652589225784</v>
      </c>
      <c r="D45" s="14">
        <v>6.2691291975421288</v>
      </c>
      <c r="E45" s="14">
        <v>160998</v>
      </c>
      <c r="F45" s="14">
        <v>3577</v>
      </c>
      <c r="G45" s="14">
        <v>2</v>
      </c>
      <c r="H45" s="14">
        <v>12.2</v>
      </c>
      <c r="I45" s="14">
        <v>1.7905</v>
      </c>
      <c r="J45" s="14">
        <f t="shared" si="2"/>
        <v>2014131.5469855331</v>
      </c>
      <c r="K45" s="14">
        <v>594957.31031639106</v>
      </c>
      <c r="L45" s="14">
        <f t="shared" ref="L45:L60" si="5">J45+K45</f>
        <v>2609088.8573019244</v>
      </c>
      <c r="M45" s="30">
        <v>2189100</v>
      </c>
      <c r="N45" s="30"/>
      <c r="O45" s="30">
        <f t="shared" ref="O45:O61" si="6">M45+N45</f>
        <v>2189100</v>
      </c>
      <c r="P45" s="24">
        <v>2668700</v>
      </c>
      <c r="Q45" s="24">
        <v>594957</v>
      </c>
      <c r="R45" s="14">
        <f t="shared" si="3"/>
        <v>2073743</v>
      </c>
      <c r="S45" s="14">
        <v>2668300</v>
      </c>
      <c r="T45" s="14">
        <v>594957</v>
      </c>
      <c r="U45" s="14">
        <f t="shared" si="4"/>
        <v>2073343</v>
      </c>
    </row>
    <row r="46" spans="1:21" ht="37.5" x14ac:dyDescent="0.3">
      <c r="A46" s="15" t="s">
        <v>57</v>
      </c>
      <c r="B46" s="14">
        <v>8111</v>
      </c>
      <c r="C46" s="14">
        <v>76.352652589225784</v>
      </c>
      <c r="D46" s="14">
        <v>6.2691291975421288</v>
      </c>
      <c r="E46" s="14">
        <v>416871</v>
      </c>
      <c r="F46" s="14">
        <v>6745</v>
      </c>
      <c r="G46" s="14">
        <v>2</v>
      </c>
      <c r="H46" s="14">
        <v>12.2</v>
      </c>
      <c r="I46" s="14">
        <v>1.7905</v>
      </c>
      <c r="J46" s="14">
        <f t="shared" si="2"/>
        <v>4097472.028492515</v>
      </c>
      <c r="K46" s="14">
        <v>1550026.99144218</v>
      </c>
      <c r="L46" s="14">
        <f t="shared" si="5"/>
        <v>5647499.0199346952</v>
      </c>
      <c r="M46" s="30">
        <v>4453500</v>
      </c>
      <c r="N46" s="30"/>
      <c r="O46" s="30">
        <f t="shared" si="6"/>
        <v>4453500</v>
      </c>
      <c r="P46" s="24">
        <v>5129200</v>
      </c>
      <c r="Q46" s="24">
        <v>1550027</v>
      </c>
      <c r="R46" s="14">
        <f t="shared" si="3"/>
        <v>3579173</v>
      </c>
      <c r="S46" s="14">
        <v>5128300</v>
      </c>
      <c r="T46" s="14">
        <v>1550027</v>
      </c>
      <c r="U46" s="14">
        <f t="shared" si="4"/>
        <v>3578273</v>
      </c>
    </row>
    <row r="47" spans="1:21" ht="37.5" x14ac:dyDescent="0.3">
      <c r="A47" s="15" t="s">
        <v>58</v>
      </c>
      <c r="B47" s="14">
        <v>20785</v>
      </c>
      <c r="C47" s="14">
        <v>76.352652589225784</v>
      </c>
      <c r="D47" s="14">
        <v>6.2691291975421288</v>
      </c>
      <c r="E47" s="14">
        <v>558211</v>
      </c>
      <c r="F47" s="14">
        <v>18538</v>
      </c>
      <c r="G47" s="14">
        <v>2</v>
      </c>
      <c r="H47" s="14">
        <v>12.2</v>
      </c>
      <c r="I47" s="14">
        <v>1.7905</v>
      </c>
      <c r="J47" s="14">
        <f t="shared" si="2"/>
        <v>10500056.23378337</v>
      </c>
      <c r="K47" s="14">
        <v>2039635.59249006</v>
      </c>
      <c r="L47" s="14">
        <f t="shared" si="5"/>
        <v>12539691.82627343</v>
      </c>
      <c r="M47" s="30">
        <v>11412300</v>
      </c>
      <c r="N47" s="30"/>
      <c r="O47" s="30">
        <f t="shared" si="6"/>
        <v>11412300</v>
      </c>
      <c r="P47" s="24">
        <v>12256900</v>
      </c>
      <c r="Q47" s="24">
        <v>2039636</v>
      </c>
      <c r="R47" s="14">
        <f t="shared" si="3"/>
        <v>10217264</v>
      </c>
      <c r="S47" s="14">
        <v>12254900</v>
      </c>
      <c r="T47" s="14">
        <v>2039636</v>
      </c>
      <c r="U47" s="14">
        <f t="shared" si="4"/>
        <v>10215264</v>
      </c>
    </row>
    <row r="48" spans="1:21" ht="18.75" x14ac:dyDescent="0.3">
      <c r="A48" s="15" t="s">
        <v>19</v>
      </c>
      <c r="B48" s="14">
        <v>16476</v>
      </c>
      <c r="C48" s="14">
        <v>76.352652589225784</v>
      </c>
      <c r="D48" s="14">
        <v>6.2691291975421288</v>
      </c>
      <c r="E48" s="14">
        <v>491428</v>
      </c>
      <c r="F48" s="14">
        <v>13885</v>
      </c>
      <c r="G48" s="14">
        <v>2</v>
      </c>
      <c r="H48" s="14">
        <v>12.2</v>
      </c>
      <c r="I48" s="14">
        <v>1.7905</v>
      </c>
      <c r="J48" s="14">
        <f t="shared" si="2"/>
        <v>8323258.4319372065</v>
      </c>
      <c r="K48" s="14">
        <v>1804822.10871116</v>
      </c>
      <c r="L48" s="14">
        <f t="shared" si="5"/>
        <v>10128080.540648367</v>
      </c>
      <c r="M48" s="30">
        <v>9046500</v>
      </c>
      <c r="N48" s="30"/>
      <c r="O48" s="30">
        <f t="shared" si="6"/>
        <v>9046500</v>
      </c>
      <c r="P48" s="24">
        <v>10529700</v>
      </c>
      <c r="Q48" s="24">
        <v>1804822</v>
      </c>
      <c r="R48" s="14">
        <f t="shared" si="3"/>
        <v>8724878</v>
      </c>
      <c r="S48" s="14">
        <v>10528000</v>
      </c>
      <c r="T48" s="14">
        <v>1804822</v>
      </c>
      <c r="U48" s="14">
        <f t="shared" si="4"/>
        <v>8723178</v>
      </c>
    </row>
    <row r="49" spans="1:21" ht="37.5" x14ac:dyDescent="0.3">
      <c r="A49" s="15" t="s">
        <v>59</v>
      </c>
      <c r="B49" s="14">
        <v>19212</v>
      </c>
      <c r="C49" s="14">
        <v>76.352652589225784</v>
      </c>
      <c r="D49" s="14">
        <v>6.2691291975421288</v>
      </c>
      <c r="E49" s="14">
        <v>660774</v>
      </c>
      <c r="F49" s="14">
        <v>17082</v>
      </c>
      <c r="G49" s="14">
        <v>2</v>
      </c>
      <c r="H49" s="14">
        <v>12.2</v>
      </c>
      <c r="I49" s="14">
        <v>1.7905</v>
      </c>
      <c r="J49" s="14">
        <f t="shared" si="2"/>
        <v>9705416.4235480465</v>
      </c>
      <c r="K49" s="14">
        <v>2432764.9325704798</v>
      </c>
      <c r="L49" s="14">
        <f t="shared" si="5"/>
        <v>12138181.356118526</v>
      </c>
      <c r="M49" s="30">
        <v>10548700</v>
      </c>
      <c r="N49" s="30"/>
      <c r="O49" s="30">
        <f t="shared" si="6"/>
        <v>10548700</v>
      </c>
      <c r="P49" s="24">
        <v>12472200</v>
      </c>
      <c r="Q49" s="24">
        <v>2432765</v>
      </c>
      <c r="R49" s="14">
        <f t="shared" si="3"/>
        <v>10039435</v>
      </c>
      <c r="S49" s="14">
        <v>12470200</v>
      </c>
      <c r="T49" s="14">
        <v>2432765</v>
      </c>
      <c r="U49" s="14">
        <f t="shared" si="4"/>
        <v>10037435</v>
      </c>
    </row>
    <row r="50" spans="1:21" ht="37.5" x14ac:dyDescent="0.3">
      <c r="A50" s="15" t="s">
        <v>60</v>
      </c>
      <c r="B50" s="14">
        <v>7244</v>
      </c>
      <c r="C50" s="14">
        <v>76.352652589225784</v>
      </c>
      <c r="D50" s="14">
        <v>6.2691291975421288</v>
      </c>
      <c r="E50" s="14">
        <v>257905</v>
      </c>
      <c r="F50" s="14">
        <v>6145</v>
      </c>
      <c r="G50" s="14">
        <v>2</v>
      </c>
      <c r="H50" s="14">
        <v>12.2</v>
      </c>
      <c r="I50" s="14">
        <v>1.7905</v>
      </c>
      <c r="J50" s="14">
        <f t="shared" si="2"/>
        <v>3659485.5596596939</v>
      </c>
      <c r="K50" s="14">
        <v>951499.15783316398</v>
      </c>
      <c r="L50" s="14">
        <f t="shared" si="5"/>
        <v>4610984.7174928579</v>
      </c>
      <c r="M50" s="30">
        <v>3977500</v>
      </c>
      <c r="N50" s="30"/>
      <c r="O50" s="30">
        <f t="shared" si="6"/>
        <v>3977500</v>
      </c>
      <c r="P50" s="24">
        <v>4735600</v>
      </c>
      <c r="Q50" s="24">
        <v>951499</v>
      </c>
      <c r="R50" s="14">
        <f t="shared" si="3"/>
        <v>3784101</v>
      </c>
      <c r="S50" s="14">
        <v>4734800</v>
      </c>
      <c r="T50" s="14">
        <v>951499</v>
      </c>
      <c r="U50" s="14">
        <f t="shared" si="4"/>
        <v>3783301</v>
      </c>
    </row>
    <row r="51" spans="1:21" ht="37.5" x14ac:dyDescent="0.3">
      <c r="A51" s="16" t="s">
        <v>61</v>
      </c>
      <c r="B51" s="14">
        <v>6248</v>
      </c>
      <c r="C51" s="14">
        <v>76.352652589225784</v>
      </c>
      <c r="D51" s="14">
        <v>6.2691291975421288</v>
      </c>
      <c r="E51" s="14">
        <v>184505</v>
      </c>
      <c r="F51" s="14">
        <v>5296</v>
      </c>
      <c r="G51" s="14">
        <v>2</v>
      </c>
      <c r="H51" s="14">
        <v>12.2</v>
      </c>
      <c r="I51" s="14">
        <v>1.7905</v>
      </c>
      <c r="J51" s="14">
        <f t="shared" si="2"/>
        <v>3156331.5539417127</v>
      </c>
      <c r="K51" s="14">
        <v>677301.65370242903</v>
      </c>
      <c r="L51" s="14">
        <f t="shared" si="5"/>
        <v>3833633.2076441417</v>
      </c>
      <c r="M51" s="30">
        <v>3430600</v>
      </c>
      <c r="N51" s="30"/>
      <c r="O51" s="30">
        <f t="shared" si="6"/>
        <v>3430600</v>
      </c>
      <c r="P51" s="24">
        <v>3956000</v>
      </c>
      <c r="Q51" s="24">
        <v>677302</v>
      </c>
      <c r="R51" s="14">
        <f t="shared" si="3"/>
        <v>3278698</v>
      </c>
      <c r="S51" s="14">
        <v>3955400</v>
      </c>
      <c r="T51" s="14">
        <v>677302</v>
      </c>
      <c r="U51" s="14">
        <f t="shared" si="4"/>
        <v>3278098</v>
      </c>
    </row>
    <row r="52" spans="1:21" ht="37.5" x14ac:dyDescent="0.3">
      <c r="A52" s="15" t="s">
        <v>62</v>
      </c>
      <c r="B52" s="14">
        <v>8315</v>
      </c>
      <c r="C52" s="14">
        <v>76.352652589225784</v>
      </c>
      <c r="D52" s="14">
        <v>6.2691291975421288</v>
      </c>
      <c r="E52" s="14">
        <v>248012</v>
      </c>
      <c r="F52" s="14">
        <v>7112</v>
      </c>
      <c r="G52" s="14">
        <v>2</v>
      </c>
      <c r="H52" s="14">
        <v>12.2</v>
      </c>
      <c r="I52" s="14">
        <v>1.7905</v>
      </c>
      <c r="J52" s="14">
        <f t="shared" si="2"/>
        <v>4200527.6682178844</v>
      </c>
      <c r="K52" s="14">
        <v>910455.98539088503</v>
      </c>
      <c r="L52" s="14">
        <f t="shared" si="5"/>
        <v>5110983.6536087692</v>
      </c>
      <c r="M52" s="30">
        <v>4565500</v>
      </c>
      <c r="N52" s="30"/>
      <c r="O52" s="30">
        <f t="shared" si="6"/>
        <v>4565500</v>
      </c>
      <c r="P52" s="24">
        <v>5168800</v>
      </c>
      <c r="Q52" s="24">
        <v>910456</v>
      </c>
      <c r="R52" s="14">
        <f t="shared" si="3"/>
        <v>4258344</v>
      </c>
      <c r="S52" s="14">
        <v>5167900</v>
      </c>
      <c r="T52" s="14">
        <v>910456</v>
      </c>
      <c r="U52" s="14">
        <f t="shared" si="4"/>
        <v>4257444</v>
      </c>
    </row>
    <row r="53" spans="1:21" ht="37.5" x14ac:dyDescent="0.3">
      <c r="A53" s="15" t="s">
        <v>63</v>
      </c>
      <c r="B53" s="14">
        <v>2762</v>
      </c>
      <c r="C53" s="14">
        <v>76.352652589225784</v>
      </c>
      <c r="D53" s="14">
        <v>6.2691291975421297</v>
      </c>
      <c r="E53" s="14">
        <v>166613</v>
      </c>
      <c r="F53" s="14">
        <v>2416</v>
      </c>
      <c r="G53" s="14">
        <v>2</v>
      </c>
      <c r="H53" s="14">
        <v>12.2</v>
      </c>
      <c r="I53" s="14">
        <v>1.7905</v>
      </c>
      <c r="J53" s="14">
        <f t="shared" si="2"/>
        <v>1395292.533928779</v>
      </c>
      <c r="K53" s="14">
        <v>620565.45511094702</v>
      </c>
      <c r="L53" s="14">
        <f t="shared" si="5"/>
        <v>2015857.9890397261</v>
      </c>
      <c r="M53" s="30">
        <v>1516500</v>
      </c>
      <c r="N53" s="30"/>
      <c r="O53" s="30">
        <f t="shared" si="6"/>
        <v>1516500</v>
      </c>
      <c r="P53" s="24">
        <v>1820600</v>
      </c>
      <c r="Q53" s="24">
        <v>620565</v>
      </c>
      <c r="R53" s="14">
        <f t="shared" si="3"/>
        <v>1200035</v>
      </c>
      <c r="S53" s="14">
        <v>1820400</v>
      </c>
      <c r="T53" s="14">
        <v>620565</v>
      </c>
      <c r="U53" s="14">
        <f t="shared" si="4"/>
        <v>1199835</v>
      </c>
    </row>
    <row r="54" spans="1:21" ht="37.5" x14ac:dyDescent="0.3">
      <c r="A54" s="15" t="s">
        <v>64</v>
      </c>
      <c r="B54" s="14">
        <v>4932</v>
      </c>
      <c r="C54" s="14">
        <v>76.352652589225784</v>
      </c>
      <c r="D54" s="14">
        <v>6.2691291975421288</v>
      </c>
      <c r="E54" s="14">
        <v>189065</v>
      </c>
      <c r="F54" s="14">
        <v>4360</v>
      </c>
      <c r="G54" s="14">
        <v>2</v>
      </c>
      <c r="H54" s="14">
        <v>12.2</v>
      </c>
      <c r="I54" s="14">
        <v>1.7905</v>
      </c>
      <c r="J54" s="14">
        <f t="shared" si="2"/>
        <v>2491521.6427721716</v>
      </c>
      <c r="K54" s="14">
        <v>698073.17964559305</v>
      </c>
      <c r="L54" s="14">
        <f t="shared" si="5"/>
        <v>3189594.8224177649</v>
      </c>
      <c r="M54" s="30">
        <v>2708000</v>
      </c>
      <c r="N54" s="30"/>
      <c r="O54" s="30">
        <f t="shared" si="6"/>
        <v>2708000</v>
      </c>
      <c r="P54" s="24">
        <v>3024600</v>
      </c>
      <c r="Q54" s="24">
        <v>698073</v>
      </c>
      <c r="R54" s="14">
        <f t="shared" si="3"/>
        <v>2326527</v>
      </c>
      <c r="S54" s="14">
        <v>3024100</v>
      </c>
      <c r="T54" s="14">
        <v>698073</v>
      </c>
      <c r="U54" s="14">
        <f t="shared" si="4"/>
        <v>2326027</v>
      </c>
    </row>
    <row r="55" spans="1:21" ht="37.5" x14ac:dyDescent="0.3">
      <c r="A55" s="15" t="s">
        <v>65</v>
      </c>
      <c r="B55" s="14">
        <v>7441</v>
      </c>
      <c r="C55" s="14">
        <v>76.352652589225784</v>
      </c>
      <c r="D55" s="14">
        <v>6.2691291975421288</v>
      </c>
      <c r="E55" s="14">
        <f>332047</f>
        <v>332047</v>
      </c>
      <c r="F55" s="14">
        <v>5980</v>
      </c>
      <c r="G55" s="14">
        <v>2</v>
      </c>
      <c r="H55" s="14">
        <v>12.2</v>
      </c>
      <c r="I55" s="14">
        <v>1.7905</v>
      </c>
      <c r="J55" s="14">
        <f t="shared" si="2"/>
        <v>3759004.9764533103</v>
      </c>
      <c r="K55" s="14">
        <v>1232335.27032565</v>
      </c>
      <c r="L55" s="14">
        <f t="shared" si="5"/>
        <v>4991340.2467789603</v>
      </c>
      <c r="M55" s="30">
        <v>4085600</v>
      </c>
      <c r="N55" s="30"/>
      <c r="O55" s="30">
        <f t="shared" si="6"/>
        <v>4085600</v>
      </c>
      <c r="P55" s="24">
        <v>4637200</v>
      </c>
      <c r="Q55" s="24">
        <v>1232335</v>
      </c>
      <c r="R55" s="14">
        <f t="shared" si="3"/>
        <v>3404865</v>
      </c>
      <c r="S55" s="14">
        <v>4636500</v>
      </c>
      <c r="T55" s="14">
        <v>1232335</v>
      </c>
      <c r="U55" s="14">
        <f t="shared" si="4"/>
        <v>3404165</v>
      </c>
    </row>
    <row r="56" spans="1:21" ht="37.5" x14ac:dyDescent="0.3">
      <c r="A56" s="15" t="s">
        <v>66</v>
      </c>
      <c r="B56" s="14">
        <v>2970</v>
      </c>
      <c r="C56" s="14">
        <v>76.352652589225784</v>
      </c>
      <c r="D56" s="14">
        <v>6.2691291975421288</v>
      </c>
      <c r="E56" s="14">
        <v>170587</v>
      </c>
      <c r="F56" s="14">
        <v>2480</v>
      </c>
      <c r="G56" s="14">
        <v>2</v>
      </c>
      <c r="H56" s="14">
        <v>12.2</v>
      </c>
      <c r="I56" s="14">
        <v>1.7905</v>
      </c>
      <c r="J56" s="14">
        <f t="shared" si="2"/>
        <v>1500368.8724722932</v>
      </c>
      <c r="K56" s="14">
        <v>635343.86894605902</v>
      </c>
      <c r="L56" s="14">
        <f t="shared" si="5"/>
        <v>2135712.7414183524</v>
      </c>
      <c r="M56" s="30">
        <v>1630700</v>
      </c>
      <c r="N56" s="30"/>
      <c r="O56" s="30">
        <f t="shared" si="6"/>
        <v>1630700</v>
      </c>
      <c r="P56" s="24">
        <v>1974200</v>
      </c>
      <c r="Q56" s="24">
        <v>635344</v>
      </c>
      <c r="R56" s="14">
        <f t="shared" si="3"/>
        <v>1338856</v>
      </c>
      <c r="S56" s="14">
        <v>1973900</v>
      </c>
      <c r="T56" s="14">
        <v>635344</v>
      </c>
      <c r="U56" s="14">
        <f t="shared" si="4"/>
        <v>1338556</v>
      </c>
    </row>
    <row r="57" spans="1:21" ht="37.5" x14ac:dyDescent="0.3">
      <c r="A57" s="15" t="s">
        <v>67</v>
      </c>
      <c r="B57" s="14">
        <v>4917</v>
      </c>
      <c r="C57" s="14">
        <v>76.352652589225784</v>
      </c>
      <c r="D57" s="14">
        <v>6.2691291975421288</v>
      </c>
      <c r="E57" s="14">
        <v>167557</v>
      </c>
      <c r="F57" s="14">
        <v>4426</v>
      </c>
      <c r="G57" s="14">
        <v>2</v>
      </c>
      <c r="H57" s="14">
        <v>12.2</v>
      </c>
      <c r="I57" s="14">
        <v>1.7905</v>
      </c>
      <c r="J57" s="14">
        <f t="shared" si="2"/>
        <v>2483944.02220413</v>
      </c>
      <c r="K57" s="14">
        <v>616537.62566127197</v>
      </c>
      <c r="L57" s="14">
        <f t="shared" si="5"/>
        <v>3100481.647865402</v>
      </c>
      <c r="M57" s="30">
        <v>2699800</v>
      </c>
      <c r="N57" s="30"/>
      <c r="O57" s="30">
        <f t="shared" si="6"/>
        <v>2699800</v>
      </c>
      <c r="P57" s="24">
        <v>3265400</v>
      </c>
      <c r="Q57" s="24">
        <v>616538</v>
      </c>
      <c r="R57" s="14">
        <f t="shared" si="3"/>
        <v>2648862</v>
      </c>
      <c r="S57" s="14">
        <v>3264900</v>
      </c>
      <c r="T57" s="14">
        <v>616538</v>
      </c>
      <c r="U57" s="14">
        <f t="shared" si="4"/>
        <v>2648362</v>
      </c>
    </row>
    <row r="58" spans="1:21" ht="37.5" x14ac:dyDescent="0.3">
      <c r="A58" s="15" t="s">
        <v>68</v>
      </c>
      <c r="B58" s="14">
        <v>4253</v>
      </c>
      <c r="C58" s="14">
        <v>76.352652589225784</v>
      </c>
      <c r="D58" s="14">
        <v>6.2691291975421288</v>
      </c>
      <c r="E58" s="14">
        <v>156342</v>
      </c>
      <c r="F58" s="14">
        <v>3411</v>
      </c>
      <c r="G58" s="14">
        <v>2</v>
      </c>
      <c r="H58" s="14">
        <v>12.2</v>
      </c>
      <c r="I58" s="14">
        <v>1.7905</v>
      </c>
      <c r="J58" s="14">
        <f t="shared" si="2"/>
        <v>2148508.0183921424</v>
      </c>
      <c r="K58" s="14">
        <v>577987.85043924197</v>
      </c>
      <c r="L58" s="14">
        <f t="shared" si="5"/>
        <v>2726495.8688313845</v>
      </c>
      <c r="M58" s="30">
        <v>2335200</v>
      </c>
      <c r="N58" s="30"/>
      <c r="O58" s="30">
        <f t="shared" si="6"/>
        <v>2335200</v>
      </c>
      <c r="P58" s="24">
        <v>2604200</v>
      </c>
      <c r="Q58" s="24">
        <v>577988</v>
      </c>
      <c r="R58" s="14">
        <f t="shared" si="3"/>
        <v>2026212</v>
      </c>
      <c r="S58" s="14">
        <v>2603800</v>
      </c>
      <c r="T58" s="14">
        <v>577988</v>
      </c>
      <c r="U58" s="14">
        <f t="shared" si="4"/>
        <v>2025812</v>
      </c>
    </row>
    <row r="59" spans="1:21" ht="37.5" x14ac:dyDescent="0.3">
      <c r="A59" s="17" t="s">
        <v>69</v>
      </c>
      <c r="B59" s="14">
        <v>6766</v>
      </c>
      <c r="C59" s="14">
        <v>76.352652589225784</v>
      </c>
      <c r="D59" s="14">
        <v>6.2691291975421288</v>
      </c>
      <c r="E59" s="14">
        <v>272296</v>
      </c>
      <c r="F59" s="14">
        <v>5828</v>
      </c>
      <c r="G59" s="14">
        <v>2</v>
      </c>
      <c r="H59" s="14">
        <v>12.2</v>
      </c>
      <c r="I59" s="14">
        <v>1.7905</v>
      </c>
      <c r="J59" s="14">
        <f t="shared" si="2"/>
        <v>3418012.0508914264</v>
      </c>
      <c r="K59" s="14">
        <v>1007088.42194744</v>
      </c>
      <c r="L59" s="14">
        <f t="shared" si="5"/>
        <v>4425100.4728388665</v>
      </c>
      <c r="M59" s="30">
        <v>3715000</v>
      </c>
      <c r="N59" s="30"/>
      <c r="O59" s="30">
        <f t="shared" si="6"/>
        <v>3715000</v>
      </c>
      <c r="P59" s="24">
        <v>4490100</v>
      </c>
      <c r="Q59" s="24">
        <v>1007088</v>
      </c>
      <c r="R59" s="14">
        <f t="shared" si="3"/>
        <v>3483012</v>
      </c>
      <c r="S59" s="14">
        <v>4489400</v>
      </c>
      <c r="T59" s="14">
        <v>1007088</v>
      </c>
      <c r="U59" s="14">
        <f t="shared" si="4"/>
        <v>3482312</v>
      </c>
    </row>
    <row r="60" spans="1:21" ht="18.75" x14ac:dyDescent="0.3">
      <c r="A60" s="17" t="s">
        <v>31</v>
      </c>
      <c r="B60" s="14">
        <v>9336</v>
      </c>
      <c r="C60" s="14">
        <v>76.352652589225784</v>
      </c>
      <c r="D60" s="14">
        <v>6.2691291975421288</v>
      </c>
      <c r="E60" s="14">
        <v>368072</v>
      </c>
      <c r="F60" s="14">
        <v>8228</v>
      </c>
      <c r="G60" s="14">
        <v>2</v>
      </c>
      <c r="H60" s="14">
        <v>12.2</v>
      </c>
      <c r="I60" s="14">
        <v>1.7905</v>
      </c>
      <c r="J60" s="14">
        <f t="shared" si="2"/>
        <v>4716311.0415492682</v>
      </c>
      <c r="K60" s="14">
        <v>1359992.7171564901</v>
      </c>
      <c r="L60" s="14">
        <f t="shared" si="5"/>
        <v>6076303.7587057585</v>
      </c>
      <c r="M60" s="30">
        <v>5126100</v>
      </c>
      <c r="N60" s="30"/>
      <c r="O60" s="30">
        <f t="shared" si="6"/>
        <v>5126100</v>
      </c>
      <c r="P60" s="24">
        <v>6287100</v>
      </c>
      <c r="Q60" s="24">
        <v>1359993</v>
      </c>
      <c r="R60" s="14">
        <f t="shared" si="3"/>
        <v>4927107</v>
      </c>
      <c r="S60" s="14">
        <v>6286100</v>
      </c>
      <c r="T60" s="14">
        <v>1359993</v>
      </c>
      <c r="U60" s="14">
        <f t="shared" si="4"/>
        <v>4926107</v>
      </c>
    </row>
    <row r="61" spans="1:21" ht="37.5" x14ac:dyDescent="0.3">
      <c r="A61" s="17" t="s">
        <v>70</v>
      </c>
      <c r="B61" s="14">
        <v>5207</v>
      </c>
      <c r="C61" s="14">
        <v>76.352652589225784</v>
      </c>
      <c r="D61" s="14">
        <v>6.2691291975421288</v>
      </c>
      <c r="E61" s="14">
        <v>95212</v>
      </c>
      <c r="F61" s="14">
        <v>4783</v>
      </c>
      <c r="G61" s="14">
        <v>2</v>
      </c>
      <c r="H61" s="14">
        <v>12.2</v>
      </c>
      <c r="I61" s="14">
        <v>1.7905</v>
      </c>
      <c r="J61" s="14">
        <f t="shared" si="2"/>
        <v>2630444.6865196065</v>
      </c>
      <c r="K61" s="14">
        <v>341763.43368166202</v>
      </c>
      <c r="L61" s="14">
        <f>J61+K61</f>
        <v>2972208.1202012687</v>
      </c>
      <c r="M61" s="30">
        <v>2859000</v>
      </c>
      <c r="N61" s="30"/>
      <c r="O61" s="30">
        <f t="shared" si="6"/>
        <v>2859000</v>
      </c>
      <c r="P61" s="24">
        <v>3309200</v>
      </c>
      <c r="Q61" s="24">
        <v>341763</v>
      </c>
      <c r="R61" s="14">
        <f t="shared" si="3"/>
        <v>2967437</v>
      </c>
      <c r="S61" s="14">
        <v>3308700</v>
      </c>
      <c r="T61" s="14">
        <v>341763</v>
      </c>
      <c r="U61" s="14">
        <f t="shared" si="4"/>
        <v>2966937</v>
      </c>
    </row>
    <row r="62" spans="1:21" s="47" customFormat="1" ht="18.75" x14ac:dyDescent="0.3">
      <c r="A62" s="34" t="s">
        <v>33</v>
      </c>
      <c r="B62" s="35">
        <f>SUM(B44:B61)</f>
        <v>143757</v>
      </c>
      <c r="C62" s="36"/>
      <c r="D62" s="36"/>
      <c r="E62" s="36">
        <f>SUM(E44:E61)</f>
        <v>5109656</v>
      </c>
      <c r="F62" s="36">
        <f>SUM(F44:F61)</f>
        <v>124465</v>
      </c>
      <c r="G62" s="36"/>
      <c r="H62" s="36"/>
      <c r="I62" s="36"/>
      <c r="J62" s="36">
        <f t="shared" ref="J62:N62" si="7">SUM(J44:J61)</f>
        <v>72622399.999999821</v>
      </c>
      <c r="K62" s="36">
        <f t="shared" si="7"/>
        <v>18841000.655773219</v>
      </c>
      <c r="L62" s="36">
        <f t="shared" si="7"/>
        <v>91463400.655773029</v>
      </c>
      <c r="M62" s="32">
        <f t="shared" si="7"/>
        <v>78932400</v>
      </c>
      <c r="N62" s="32">
        <f t="shared" si="7"/>
        <v>0</v>
      </c>
      <c r="O62" s="33">
        <f>SUM(O44:O61)</f>
        <v>78932400</v>
      </c>
      <c r="P62" s="46">
        <f>SUM(P44:P61)</f>
        <v>91463400</v>
      </c>
      <c r="Q62" s="36">
        <v>18841000</v>
      </c>
      <c r="R62" s="46">
        <f>SUM(R44:R61)</f>
        <v>72622400</v>
      </c>
      <c r="S62" s="46">
        <f>SUM(S44:S61)</f>
        <v>91448800</v>
      </c>
      <c r="T62" s="46">
        <f>SUM(T44:T61)</f>
        <v>18841000</v>
      </c>
      <c r="U62" s="46">
        <f>SUM(U44:U61)</f>
        <v>72607800</v>
      </c>
    </row>
    <row r="63" spans="1:21" x14ac:dyDescent="0.25">
      <c r="E63" s="21"/>
    </row>
  </sheetData>
  <mergeCells count="1">
    <mergeCell ref="A40:O40"/>
  </mergeCells>
  <pageMargins left="0.31496062992125984" right="0.11811023622047245" top="0.74803149606299213" bottom="0.7480314960629921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на 2019 год</vt:lpstr>
      <vt:lpstr>Расчет на 2020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 Николаевна Ивановская</dc:creator>
  <cp:lastModifiedBy>Рыженкова Елена Николаевна</cp:lastModifiedBy>
  <cp:lastPrinted>2018-10-15T08:11:15Z</cp:lastPrinted>
  <dcterms:created xsi:type="dcterms:W3CDTF">2017-08-31T07:56:22Z</dcterms:created>
  <dcterms:modified xsi:type="dcterms:W3CDTF">2018-10-15T08:11:18Z</dcterms:modified>
</cp:coreProperties>
</file>