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2695" windowHeight="9600"/>
  </bookViews>
  <sheets>
    <sheet name="безнадз" sheetId="1" r:id="rId1"/>
  </sheets>
  <calcPr calcId="145621"/>
</workbook>
</file>

<file path=xl/calcChain.xml><?xml version="1.0" encoding="utf-8"?>
<calcChain xmlns="http://schemas.openxmlformats.org/spreadsheetml/2006/main">
  <c r="G36" i="1" l="1"/>
  <c r="H36" i="1" s="1"/>
  <c r="I36" i="1" s="1"/>
  <c r="G35" i="1"/>
  <c r="H35" i="1" s="1"/>
  <c r="I35" i="1" s="1"/>
  <c r="J35" i="1" s="1"/>
  <c r="M35" i="1" s="1"/>
  <c r="G34" i="1"/>
  <c r="H34" i="1" s="1"/>
  <c r="I34" i="1" s="1"/>
  <c r="J34" i="1" s="1"/>
  <c r="M34" i="1" s="1"/>
  <c r="G33" i="1"/>
  <c r="H33" i="1" s="1"/>
  <c r="I33" i="1" s="1"/>
  <c r="J33" i="1" s="1"/>
  <c r="M33" i="1" s="1"/>
  <c r="G32" i="1"/>
  <c r="H32" i="1" s="1"/>
  <c r="I32" i="1" s="1"/>
  <c r="J32" i="1" s="1"/>
  <c r="M32" i="1" s="1"/>
  <c r="G31" i="1"/>
  <c r="H31" i="1" s="1"/>
  <c r="I31" i="1" s="1"/>
  <c r="J31" i="1" s="1"/>
  <c r="M31" i="1" s="1"/>
  <c r="G30" i="1"/>
  <c r="H30" i="1" s="1"/>
  <c r="I30" i="1" s="1"/>
  <c r="J30" i="1" s="1"/>
  <c r="M30" i="1" s="1"/>
  <c r="G29" i="1"/>
  <c r="H29" i="1" s="1"/>
  <c r="I29" i="1" s="1"/>
  <c r="J29" i="1" s="1"/>
  <c r="M29" i="1" s="1"/>
  <c r="G28" i="1"/>
  <c r="H28" i="1" s="1"/>
  <c r="I28" i="1" s="1"/>
  <c r="J28" i="1" s="1"/>
  <c r="M28" i="1" s="1"/>
  <c r="G27" i="1"/>
  <c r="H27" i="1" s="1"/>
  <c r="I27" i="1" s="1"/>
  <c r="J27" i="1" s="1"/>
  <c r="M27" i="1" s="1"/>
  <c r="G26" i="1"/>
  <c r="H26" i="1" s="1"/>
  <c r="I26" i="1" s="1"/>
  <c r="J26" i="1" s="1"/>
  <c r="M26" i="1" s="1"/>
  <c r="G25" i="1"/>
  <c r="H25" i="1" s="1"/>
  <c r="I25" i="1" s="1"/>
  <c r="J25" i="1" s="1"/>
  <c r="M25" i="1" s="1"/>
  <c r="G24" i="1"/>
  <c r="H24" i="1" s="1"/>
  <c r="I24" i="1" s="1"/>
  <c r="J24" i="1" s="1"/>
  <c r="M24" i="1" s="1"/>
  <c r="G23" i="1"/>
  <c r="H23" i="1" s="1"/>
  <c r="I23" i="1" s="1"/>
  <c r="J23" i="1" s="1"/>
  <c r="M23" i="1" s="1"/>
  <c r="G22" i="1"/>
  <c r="H22" i="1" s="1"/>
  <c r="I22" i="1" s="1"/>
  <c r="J22" i="1" s="1"/>
  <c r="M22" i="1" s="1"/>
  <c r="G21" i="1"/>
  <c r="H21" i="1" s="1"/>
  <c r="I21" i="1" s="1"/>
  <c r="J21" i="1" s="1"/>
  <c r="M21" i="1" s="1"/>
  <c r="G20" i="1"/>
  <c r="H20" i="1" s="1"/>
  <c r="I20" i="1" s="1"/>
  <c r="J20" i="1" s="1"/>
  <c r="M20" i="1" s="1"/>
  <c r="G19" i="1"/>
  <c r="H19" i="1" s="1"/>
  <c r="I19" i="1" s="1"/>
  <c r="J19" i="1" s="1"/>
  <c r="M19" i="1" s="1"/>
  <c r="G18" i="1"/>
  <c r="H18" i="1" s="1"/>
  <c r="I18" i="1" s="1"/>
  <c r="J18" i="1" s="1"/>
  <c r="M18" i="1" s="1"/>
  <c r="G17" i="1"/>
  <c r="H17" i="1" s="1"/>
  <c r="I17" i="1" s="1"/>
  <c r="J17" i="1" s="1"/>
  <c r="M17" i="1" s="1"/>
  <c r="G16" i="1"/>
  <c r="H16" i="1" s="1"/>
  <c r="I16" i="1" s="1"/>
  <c r="J16" i="1" s="1"/>
  <c r="M16" i="1" s="1"/>
  <c r="G15" i="1"/>
  <c r="H15" i="1" s="1"/>
  <c r="I15" i="1" s="1"/>
  <c r="J15" i="1" s="1"/>
  <c r="M15" i="1" s="1"/>
  <c r="G14" i="1"/>
  <c r="H14" i="1" s="1"/>
  <c r="I14" i="1" s="1"/>
  <c r="J14" i="1" s="1"/>
  <c r="M14" i="1" s="1"/>
  <c r="G13" i="1"/>
  <c r="H13" i="1" s="1"/>
  <c r="I13" i="1" s="1"/>
  <c r="J13" i="1" s="1"/>
  <c r="M13" i="1" s="1"/>
  <c r="G12" i="1"/>
  <c r="H12" i="1" s="1"/>
  <c r="I12" i="1" s="1"/>
  <c r="J12" i="1" s="1"/>
  <c r="M12" i="1" s="1"/>
  <c r="G11" i="1"/>
  <c r="H11" i="1" s="1"/>
  <c r="I11" i="1" s="1"/>
  <c r="J11" i="1" s="1"/>
  <c r="M11" i="1" s="1"/>
  <c r="G10" i="1"/>
  <c r="H10" i="1" s="1"/>
  <c r="I10" i="1" s="1"/>
  <c r="J10" i="1" s="1"/>
  <c r="M10" i="1" s="1"/>
  <c r="G9" i="1"/>
  <c r="H9" i="1" s="1"/>
  <c r="I9" i="1" s="1"/>
  <c r="J9" i="1" s="1"/>
  <c r="M9" i="1" s="1"/>
  <c r="G8" i="1"/>
  <c r="H8" i="1" s="1"/>
  <c r="I8" i="1" s="1"/>
  <c r="J8" i="1" s="1"/>
  <c r="M8" i="1" s="1"/>
  <c r="G7" i="1"/>
  <c r="H7" i="1" s="1"/>
  <c r="I7" i="1" s="1"/>
  <c r="J7" i="1" s="1"/>
  <c r="M7" i="1" s="1"/>
  <c r="G6" i="1"/>
  <c r="H6" i="1" s="1"/>
  <c r="H37" i="1" l="1"/>
  <c r="I6" i="1"/>
  <c r="J6" i="1" s="1"/>
  <c r="M6" i="1" s="1"/>
  <c r="J36" i="1"/>
  <c r="I37" i="1"/>
  <c r="J37" i="1" l="1"/>
  <c r="M36" i="1"/>
</calcChain>
</file>

<file path=xl/sharedStrings.xml><?xml version="1.0" encoding="utf-8"?>
<sst xmlns="http://schemas.openxmlformats.org/spreadsheetml/2006/main" count="268" uniqueCount="116">
  <si>
    <t>га</t>
  </si>
  <si>
    <t xml:space="preserve">Среднемесячна я заработная плата муниципальны х служащих на 2019 год с К=1,04 с учетом повышения 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</si>
  <si>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 в сфере профилактики безнадзорности и правонарушений несовершеннолетних на 2019 год и плановый период 2020 и 2021 годов</t>
  </si>
  <si>
    <t>№ п/п</t>
  </si>
  <si>
    <t>Наименование муниципального образования</t>
  </si>
  <si>
    <t>Количество работников комиссии по делам несовершен но-летних, (чел.)</t>
  </si>
  <si>
    <t>Группа по оплате труда МО (м.р., Г.О., г. п.)</t>
  </si>
  <si>
    <t>Среднемесячна я заработная плата муниципальны х служащих на 2014 год с К=1,015 с учетом повышения с 1.10.2014 на 6%</t>
  </si>
  <si>
    <t>Среднемесячна я заработная плата муниципальны х служащих на 2015 год с К=1,1 с учетом повышения с 1.01.2015 на 10%</t>
  </si>
  <si>
    <t>Фонд оплаты труда в год (руб)</t>
  </si>
  <si>
    <t>Начисления на выплаты по оплате труда (норматив 30,2%) (руб)</t>
  </si>
  <si>
    <t>Фонд оплаты труда муниципальных служащих и взносы по обязательному социальному страхованию</t>
  </si>
  <si>
    <t>Норматив расходов на содержание одного штатного работника комиссии (руб)</t>
  </si>
  <si>
    <t>Сумма затрат на содержание штатных работников (руб)</t>
  </si>
  <si>
    <t>Всего расходов на содержание стециалистов (руб.)</t>
  </si>
  <si>
    <t>Всего расходов на содержание стециалистов (тыс. руб.)</t>
  </si>
  <si>
    <t>1</t>
  </si>
  <si>
    <t>Бокситогорский муниципальный район</t>
  </si>
  <si>
    <t>2</t>
  </si>
  <si>
    <t>III</t>
  </si>
  <si>
    <t>36 428</t>
  </si>
  <si>
    <t>40 071</t>
  </si>
  <si>
    <t>25 195,0</t>
  </si>
  <si>
    <t>50 390,0</t>
  </si>
  <si>
    <t>Пикалевское городское поселение</t>
  </si>
  <si>
    <t>II</t>
  </si>
  <si>
    <t>33 914</t>
  </si>
  <si>
    <t>37 305</t>
  </si>
  <si>
    <t>3</t>
  </si>
  <si>
    <t>Волосовскнй муниципальный район</t>
  </si>
  <si>
    <t>4</t>
  </si>
  <si>
    <t>Волховский муниципальный район</t>
  </si>
  <si>
    <t>37 055</t>
  </si>
  <si>
    <t>40 761</t>
  </si>
  <si>
    <t>100 780,0</t>
  </si>
  <si>
    <t>Новоладожское городское поселение</t>
  </si>
  <si>
    <t>IV</t>
  </si>
  <si>
    <t>30 523</t>
  </si>
  <si>
    <t>33 575</t>
  </si>
  <si>
    <t>6</t>
  </si>
  <si>
    <t>Всеволожский муниципальный район</t>
  </si>
  <si>
    <t>I</t>
  </si>
  <si>
    <t>37 683</t>
  </si>
  <si>
    <t>41 451</t>
  </si>
  <si>
    <t>151 170,0</t>
  </si>
  <si>
    <t>7</t>
  </si>
  <si>
    <t>Всеволожское городское поселение</t>
  </si>
  <si>
    <t>• 2</t>
  </si>
  <si>
    <t>35 799</t>
  </si>
  <si>
    <t>39 379</t>
  </si>
  <si>
    <t>8</t>
  </si>
  <si>
    <t>Сертоловское городское поселение</t>
  </si>
  <si>
    <t>33914</t>
  </si>
  <si>
    <t>9</t>
  </si>
  <si>
    <t>Выборгский муниципальный район</t>
  </si>
  <si>
    <t>5</t>
  </si>
  <si>
    <t>125 975,0</t>
  </si>
  <si>
    <t>10</t>
  </si>
  <si>
    <t>Высоцкое городское поселение</t>
  </si>
  <si>
    <t>11</t>
  </si>
  <si>
    <t>Приморское городское поселение</t>
  </si>
  <si>
    <t>32 660</t>
  </si>
  <si>
    <t>35 926</t>
  </si>
  <si>
    <t>12</t>
  </si>
  <si>
    <t>Светогорское городское поселение</t>
  </si>
  <si>
    <t>13</t>
  </si>
  <si>
    <t>Гатчинский муниципальный район</t>
  </si>
  <si>
    <t>201 560,0</t>
  </si>
  <si>
    <t>14</t>
  </si>
  <si>
    <t>Коммунаровское городское поселение</t>
  </si>
  <si>
    <t>15</t>
  </si>
  <si>
    <t>Кингисеппский муниципальный район</t>
  </si>
  <si>
    <t>75 585,0</t>
  </si>
  <si>
    <t>16</t>
  </si>
  <si>
    <t>Ивангородское городское поселение</t>
  </si>
  <si>
    <t>17</t>
  </si>
  <si>
    <t>Кнришскнй муниципальный район</t>
  </si>
  <si>
    <t>18</t>
  </si>
  <si>
    <t>Кировский муниципальный район</t>
  </si>
  <si>
    <t>19</t>
  </si>
  <si>
    <t>Оградненское городское поселение</t>
  </si>
  <si>
    <t>20</t>
  </si>
  <si>
    <t>Шлиссельбургское городское поселение</t>
  </si>
  <si>
    <t>21</t>
  </si>
  <si>
    <t>Лодейнокольский муниципальный район</t>
  </si>
  <si>
    <t>22</t>
  </si>
  <si>
    <t>Ломоносовский муниципальный район</t>
  </si>
  <si>
    <t>25195,0</t>
  </si>
  <si>
    <t>23</t>
  </si>
  <si>
    <t>Лужский муниципальный район</t>
  </si>
  <si>
    <t>25 195,9</t>
  </si>
  <si>
    <t>24</t>
  </si>
  <si>
    <t>Подпорожскнй муниципальный район</t>
  </si>
  <si>
    <t>25</t>
  </si>
  <si>
    <t>Приозерский муниципальный район</t>
  </si>
  <si>
    <t>26</t>
  </si>
  <si>
    <t>Сланцевский муниципальный район</t>
  </si>
  <si>
    <t>27</t>
  </si>
  <si>
    <t>Сосновоборский городской округ</t>
  </si>
  <si>
    <t>ш</t>
  </si>
  <si>
    <t>28</t>
  </si>
  <si>
    <t>Тихвинский муниципальный район</t>
  </si>
  <si>
    <t>29</t>
  </si>
  <si>
    <t>Тосненский муниципальный район</t>
  </si>
  <si>
    <t>п</t>
  </si>
  <si>
    <t>30</t>
  </si>
  <si>
    <t>Любанское городское поселение</t>
  </si>
  <si>
    <t>31</t>
  </si>
  <si>
    <t>Итого</t>
  </si>
  <si>
    <t>72</t>
  </si>
  <si>
    <t>X</t>
  </si>
  <si>
    <t>1 814 040</t>
  </si>
  <si>
    <r>
      <rPr>
        <i/>
        <sz val="9"/>
        <rFont val="Times New Roman"/>
        <family val="1"/>
        <charset val="204"/>
      </rPr>
      <t>5</t>
    </r>
  </si>
  <si>
    <r>
      <rPr>
        <i/>
        <sz val="9"/>
        <rFont val="Times New Roman"/>
        <family val="1"/>
        <charset val="204"/>
      </rPr>
      <t>2</t>
    </r>
  </si>
  <si>
    <t>Никольское городское поселение</t>
  </si>
  <si>
    <t>Приложение 24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</si>
</sst>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2" fillId="0" borderId="0" xfId="0" applyFont="1"/>
    <xf numFmtId="164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="150" zoomScaleNormal="150" workbookViewId="0">
      <selection activeCell="H17" sqref="H17"/>
    </sheetView>
  </sheetViews>
  <sheetFormatPr defaultRowHeight="12.75" x14ac:dyDescent="0.2"/>
  <cols>
    <col min="1" max="1" width="3.5703125" customWidth="1"/>
    <col min="2" max="2" width="32" bestFit="1" customWidth="1"/>
    <col min="3" max="3" width="9" bestFit="1" customWidth="1"/>
    <col min="4" max="4" width="7.5703125" customWidth="1"/>
    <col min="5" max="5" width="12.42578125" customWidth="1"/>
    <col min="6" max="6" width="13.42578125" customWidth="1"/>
    <col min="7" max="7" width="12.42578125" customWidth="1"/>
    <col min="8" max="8" width="10.5703125" customWidth="1"/>
    <col min="9" max="9" width="10.42578125" customWidth="1"/>
    <col min="10" max="10" width="12.28515625" customWidth="1"/>
    <col min="11" max="11" width="9.7109375" customWidth="1"/>
    <col min="12" max="12" width="11.7109375" customWidth="1"/>
    <col min="13" max="13" width="10.28515625" customWidth="1"/>
    <col min="14" max="14" width="10.7109375" customWidth="1"/>
  </cols>
  <sheetData>
    <row r="1" spans="1:14" x14ac:dyDescent="0.2">
      <c r="N1" s="1" t="s">
        <v>115</v>
      </c>
    </row>
    <row r="3" spans="1:14" ht="35.25" customHeight="1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87" customHeight="1" x14ac:dyDescent="0.2">
      <c r="A5" s="12" t="s">
        <v>3</v>
      </c>
      <c r="B5" s="12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1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</row>
    <row r="6" spans="1:14" x14ac:dyDescent="0.2">
      <c r="A6" s="7" t="s">
        <v>16</v>
      </c>
      <c r="B6" s="8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3">
        <f t="shared" ref="G6:G36" si="0">F6*1.04</f>
        <v>41673.840000000004</v>
      </c>
      <c r="H6" s="3">
        <f>G6*12*2</f>
        <v>1000172.1600000001</v>
      </c>
      <c r="I6" s="3">
        <f t="shared" ref="I6:I36" si="1">H6*30.2%</f>
        <v>302051.99232000002</v>
      </c>
      <c r="J6" s="3">
        <f t="shared" ref="J6:J36" si="2">I6+H6</f>
        <v>1302224.1523200001</v>
      </c>
      <c r="K6" s="4" t="s">
        <v>22</v>
      </c>
      <c r="L6" s="4" t="s">
        <v>23</v>
      </c>
      <c r="M6" s="3">
        <f t="shared" ref="M6:M36" si="3">L6+J6</f>
        <v>1352614.1523200001</v>
      </c>
      <c r="N6" s="4">
        <v>1352.6</v>
      </c>
    </row>
    <row r="7" spans="1:14" x14ac:dyDescent="0.2">
      <c r="A7" s="7" t="s">
        <v>18</v>
      </c>
      <c r="B7" s="9" t="s">
        <v>24</v>
      </c>
      <c r="C7" s="6" t="s">
        <v>16</v>
      </c>
      <c r="D7" s="6" t="s">
        <v>25</v>
      </c>
      <c r="E7" s="6" t="s">
        <v>26</v>
      </c>
      <c r="F7" s="6" t="s">
        <v>27</v>
      </c>
      <c r="G7" s="5">
        <f t="shared" si="0"/>
        <v>38797.200000000004</v>
      </c>
      <c r="H7" s="5">
        <f>G7*12</f>
        <v>465566.4</v>
      </c>
      <c r="I7" s="5">
        <f t="shared" si="1"/>
        <v>140601.0528</v>
      </c>
      <c r="J7" s="5">
        <f t="shared" si="2"/>
        <v>606167.45280000009</v>
      </c>
      <c r="K7" s="6" t="s">
        <v>22</v>
      </c>
      <c r="L7" s="6" t="s">
        <v>22</v>
      </c>
      <c r="M7" s="5">
        <f t="shared" si="3"/>
        <v>631362.45280000009</v>
      </c>
      <c r="N7" s="6">
        <v>631.4</v>
      </c>
    </row>
    <row r="8" spans="1:14" x14ac:dyDescent="0.2">
      <c r="A8" s="7" t="s">
        <v>28</v>
      </c>
      <c r="B8" s="9" t="s">
        <v>29</v>
      </c>
      <c r="C8" s="6" t="s">
        <v>18</v>
      </c>
      <c r="D8" s="6" t="s">
        <v>19</v>
      </c>
      <c r="E8" s="6" t="s">
        <v>20</v>
      </c>
      <c r="F8" s="6" t="s">
        <v>21</v>
      </c>
      <c r="G8" s="5">
        <f t="shared" si="0"/>
        <v>41673.840000000004</v>
      </c>
      <c r="H8" s="5">
        <f>G8*12*2</f>
        <v>1000172.1600000001</v>
      </c>
      <c r="I8" s="5">
        <f t="shared" si="1"/>
        <v>302051.99232000002</v>
      </c>
      <c r="J8" s="5">
        <f t="shared" si="2"/>
        <v>1302224.1523200001</v>
      </c>
      <c r="K8" s="6" t="s">
        <v>22</v>
      </c>
      <c r="L8" s="6" t="s">
        <v>23</v>
      </c>
      <c r="M8" s="5">
        <f t="shared" si="3"/>
        <v>1352614.1523200001</v>
      </c>
      <c r="N8" s="6">
        <v>1352.6</v>
      </c>
    </row>
    <row r="9" spans="1:14" x14ac:dyDescent="0.2">
      <c r="A9" s="7" t="s">
        <v>30</v>
      </c>
      <c r="B9" s="9" t="s">
        <v>31</v>
      </c>
      <c r="C9" s="6" t="s">
        <v>30</v>
      </c>
      <c r="D9" s="6" t="s">
        <v>25</v>
      </c>
      <c r="E9" s="6" t="s">
        <v>32</v>
      </c>
      <c r="F9" s="6" t="s">
        <v>33</v>
      </c>
      <c r="G9" s="5">
        <f t="shared" si="0"/>
        <v>42391.44</v>
      </c>
      <c r="H9" s="5">
        <f>G9*12*4</f>
        <v>2034789.12</v>
      </c>
      <c r="I9" s="5">
        <f t="shared" si="1"/>
        <v>614506.31423999998</v>
      </c>
      <c r="J9" s="5">
        <f t="shared" si="2"/>
        <v>2649295.4342400003</v>
      </c>
      <c r="K9" s="6" t="s">
        <v>22</v>
      </c>
      <c r="L9" s="6" t="s">
        <v>34</v>
      </c>
      <c r="M9" s="5">
        <f t="shared" si="3"/>
        <v>2750075.4342400003</v>
      </c>
      <c r="N9" s="6">
        <v>2750.1</v>
      </c>
    </row>
    <row r="10" spans="1:14" x14ac:dyDescent="0.2">
      <c r="A10" s="7" t="s">
        <v>112</v>
      </c>
      <c r="B10" s="9" t="s">
        <v>35</v>
      </c>
      <c r="C10" s="6" t="s">
        <v>16</v>
      </c>
      <c r="D10" s="6" t="s">
        <v>36</v>
      </c>
      <c r="E10" s="6" t="s">
        <v>37</v>
      </c>
      <c r="F10" s="6" t="s">
        <v>38</v>
      </c>
      <c r="G10" s="6">
        <f t="shared" si="0"/>
        <v>34918</v>
      </c>
      <c r="H10" s="6">
        <f>G10*12</f>
        <v>419016</v>
      </c>
      <c r="I10" s="5">
        <f t="shared" si="1"/>
        <v>126542.83199999999</v>
      </c>
      <c r="J10" s="5">
        <f t="shared" si="2"/>
        <v>545558.83199999994</v>
      </c>
      <c r="K10" s="6" t="s">
        <v>22</v>
      </c>
      <c r="L10" s="6" t="s">
        <v>22</v>
      </c>
      <c r="M10" s="5">
        <f t="shared" si="3"/>
        <v>570753.83199999994</v>
      </c>
      <c r="N10" s="6">
        <v>570.70000000000005</v>
      </c>
    </row>
    <row r="11" spans="1:14" x14ac:dyDescent="0.2">
      <c r="A11" s="7" t="s">
        <v>39</v>
      </c>
      <c r="B11" s="9" t="s">
        <v>40</v>
      </c>
      <c r="C11" s="6" t="s">
        <v>39</v>
      </c>
      <c r="D11" s="6" t="s">
        <v>41</v>
      </c>
      <c r="E11" s="6" t="s">
        <v>42</v>
      </c>
      <c r="F11" s="6" t="s">
        <v>43</v>
      </c>
      <c r="G11" s="5">
        <f t="shared" si="0"/>
        <v>43109.04</v>
      </c>
      <c r="H11" s="5">
        <f>G11*12*6</f>
        <v>3103850.88</v>
      </c>
      <c r="I11" s="5">
        <f t="shared" si="1"/>
        <v>937362.96575999993</v>
      </c>
      <c r="J11" s="5">
        <f t="shared" si="2"/>
        <v>4041213.8457599999</v>
      </c>
      <c r="K11" s="6" t="s">
        <v>22</v>
      </c>
      <c r="L11" s="6" t="s">
        <v>44</v>
      </c>
      <c r="M11" s="5">
        <f t="shared" si="3"/>
        <v>4192383.8457599999</v>
      </c>
      <c r="N11" s="6">
        <v>4192.3999999999996</v>
      </c>
    </row>
    <row r="12" spans="1:14" x14ac:dyDescent="0.2">
      <c r="A12" s="7" t="s">
        <v>45</v>
      </c>
      <c r="B12" s="9" t="s">
        <v>46</v>
      </c>
      <c r="C12" s="6" t="s">
        <v>47</v>
      </c>
      <c r="D12" s="6" t="s">
        <v>41</v>
      </c>
      <c r="E12" s="6" t="s">
        <v>48</v>
      </c>
      <c r="F12" s="6" t="s">
        <v>49</v>
      </c>
      <c r="G12" s="5">
        <f t="shared" si="0"/>
        <v>40954.160000000003</v>
      </c>
      <c r="H12" s="5">
        <f>G12*12*2</f>
        <v>982899.84000000008</v>
      </c>
      <c r="I12" s="5">
        <f t="shared" si="1"/>
        <v>296835.75168000004</v>
      </c>
      <c r="J12" s="5">
        <f t="shared" si="2"/>
        <v>1279735.5916800001</v>
      </c>
      <c r="K12" s="6" t="s">
        <v>22</v>
      </c>
      <c r="L12" s="6" t="s">
        <v>23</v>
      </c>
      <c r="M12" s="5">
        <f t="shared" si="3"/>
        <v>1330125.5916800001</v>
      </c>
      <c r="N12" s="6">
        <v>1330.1</v>
      </c>
    </row>
    <row r="13" spans="1:14" x14ac:dyDescent="0.2">
      <c r="A13" s="7" t="s">
        <v>50</v>
      </c>
      <c r="B13" s="9" t="s">
        <v>51</v>
      </c>
      <c r="C13" s="6" t="s">
        <v>18</v>
      </c>
      <c r="D13" s="6" t="s">
        <v>25</v>
      </c>
      <c r="E13" s="6" t="s">
        <v>52</v>
      </c>
      <c r="F13" s="6" t="s">
        <v>27</v>
      </c>
      <c r="G13" s="5">
        <f t="shared" si="0"/>
        <v>38797.200000000004</v>
      </c>
      <c r="H13" s="5">
        <f>G13*12*2</f>
        <v>931132.8</v>
      </c>
      <c r="I13" s="5">
        <f t="shared" si="1"/>
        <v>281202.10560000001</v>
      </c>
      <c r="J13" s="5">
        <f t="shared" si="2"/>
        <v>1212334.9056000002</v>
      </c>
      <c r="K13" s="6" t="s">
        <v>22</v>
      </c>
      <c r="L13" s="6" t="s">
        <v>23</v>
      </c>
      <c r="M13" s="5">
        <f t="shared" si="3"/>
        <v>1262724.9056000002</v>
      </c>
      <c r="N13" s="6">
        <v>1262.7</v>
      </c>
    </row>
    <row r="14" spans="1:14" x14ac:dyDescent="0.2">
      <c r="A14" s="7" t="s">
        <v>53</v>
      </c>
      <c r="B14" s="9" t="s">
        <v>54</v>
      </c>
      <c r="C14" s="6" t="s">
        <v>55</v>
      </c>
      <c r="D14" s="6" t="s">
        <v>41</v>
      </c>
      <c r="E14" s="6" t="s">
        <v>42</v>
      </c>
      <c r="F14" s="6" t="s">
        <v>43</v>
      </c>
      <c r="G14" s="5">
        <f t="shared" si="0"/>
        <v>43109.04</v>
      </c>
      <c r="H14" s="5">
        <f>G14*12*5</f>
        <v>2586542.4</v>
      </c>
      <c r="I14" s="5">
        <f t="shared" si="1"/>
        <v>781135.80479999993</v>
      </c>
      <c r="J14" s="5">
        <f t="shared" si="2"/>
        <v>3367678.2047999999</v>
      </c>
      <c r="K14" s="6" t="s">
        <v>22</v>
      </c>
      <c r="L14" s="6" t="s">
        <v>56</v>
      </c>
      <c r="M14" s="5">
        <f t="shared" si="3"/>
        <v>3493653.2047999999</v>
      </c>
      <c r="N14" s="6">
        <v>3493.6</v>
      </c>
    </row>
    <row r="15" spans="1:14" x14ac:dyDescent="0.2">
      <c r="A15" s="7" t="s">
        <v>57</v>
      </c>
      <c r="B15" s="9" t="s">
        <v>58</v>
      </c>
      <c r="C15" s="6" t="s">
        <v>16</v>
      </c>
      <c r="D15" s="10"/>
      <c r="E15" s="6" t="s">
        <v>37</v>
      </c>
      <c r="F15" s="6" t="s">
        <v>38</v>
      </c>
      <c r="G15" s="6">
        <f t="shared" si="0"/>
        <v>34918</v>
      </c>
      <c r="H15" s="6">
        <f>G15*12</f>
        <v>419016</v>
      </c>
      <c r="I15" s="5">
        <f t="shared" si="1"/>
        <v>126542.83199999999</v>
      </c>
      <c r="J15" s="5">
        <f t="shared" si="2"/>
        <v>545558.83199999994</v>
      </c>
      <c r="K15" s="6" t="s">
        <v>22</v>
      </c>
      <c r="L15" s="6" t="s">
        <v>22</v>
      </c>
      <c r="M15" s="5">
        <f t="shared" si="3"/>
        <v>570753.83199999994</v>
      </c>
      <c r="N15" s="6">
        <v>570.70000000000005</v>
      </c>
    </row>
    <row r="16" spans="1:14" x14ac:dyDescent="0.2">
      <c r="A16" s="7" t="s">
        <v>59</v>
      </c>
      <c r="B16" s="9" t="s">
        <v>60</v>
      </c>
      <c r="C16" s="6" t="s">
        <v>16</v>
      </c>
      <c r="D16" s="6" t="s">
        <v>19</v>
      </c>
      <c r="E16" s="6" t="s">
        <v>61</v>
      </c>
      <c r="F16" s="6" t="s">
        <v>62</v>
      </c>
      <c r="G16" s="5">
        <f t="shared" si="0"/>
        <v>37363.040000000001</v>
      </c>
      <c r="H16" s="5">
        <f>G16*12</f>
        <v>448356.48</v>
      </c>
      <c r="I16" s="5">
        <f t="shared" si="1"/>
        <v>135403.65695999999</v>
      </c>
      <c r="J16" s="5">
        <f t="shared" si="2"/>
        <v>583760.13696000003</v>
      </c>
      <c r="K16" s="6" t="s">
        <v>22</v>
      </c>
      <c r="L16" s="6" t="s">
        <v>22</v>
      </c>
      <c r="M16" s="5">
        <f t="shared" si="3"/>
        <v>608955.13696000003</v>
      </c>
      <c r="N16" s="6">
        <v>609</v>
      </c>
    </row>
    <row r="17" spans="1:14" x14ac:dyDescent="0.2">
      <c r="A17" s="7" t="s">
        <v>63</v>
      </c>
      <c r="B17" s="9" t="s">
        <v>64</v>
      </c>
      <c r="C17" s="6" t="s">
        <v>18</v>
      </c>
      <c r="D17" s="6" t="s">
        <v>25</v>
      </c>
      <c r="E17" s="6" t="s">
        <v>26</v>
      </c>
      <c r="F17" s="6" t="s">
        <v>27</v>
      </c>
      <c r="G17" s="5">
        <f t="shared" si="0"/>
        <v>38797.200000000004</v>
      </c>
      <c r="H17" s="5">
        <f>G17*12*2</f>
        <v>931132.8</v>
      </c>
      <c r="I17" s="5">
        <f t="shared" si="1"/>
        <v>281202.10560000001</v>
      </c>
      <c r="J17" s="5">
        <f t="shared" si="2"/>
        <v>1212334.9056000002</v>
      </c>
      <c r="K17" s="6" t="s">
        <v>22</v>
      </c>
      <c r="L17" s="6" t="s">
        <v>23</v>
      </c>
      <c r="M17" s="5">
        <f t="shared" si="3"/>
        <v>1262724.9056000002</v>
      </c>
      <c r="N17" s="6">
        <v>1262.7</v>
      </c>
    </row>
    <row r="18" spans="1:14" x14ac:dyDescent="0.2">
      <c r="A18" s="7" t="s">
        <v>65</v>
      </c>
      <c r="B18" s="9" t="s">
        <v>66</v>
      </c>
      <c r="C18" s="6" t="s">
        <v>50</v>
      </c>
      <c r="D18" s="6" t="s">
        <v>41</v>
      </c>
      <c r="E18" s="6" t="s">
        <v>42</v>
      </c>
      <c r="F18" s="6" t="s">
        <v>43</v>
      </c>
      <c r="G18" s="5">
        <f t="shared" si="0"/>
        <v>43109.04</v>
      </c>
      <c r="H18" s="5">
        <f>G18*12*8</f>
        <v>4138467.84</v>
      </c>
      <c r="I18" s="5">
        <f t="shared" si="1"/>
        <v>1249817.2876799998</v>
      </c>
      <c r="J18" s="5">
        <f t="shared" si="2"/>
        <v>5388285.1276799999</v>
      </c>
      <c r="K18" s="6" t="s">
        <v>22</v>
      </c>
      <c r="L18" s="6" t="s">
        <v>67</v>
      </c>
      <c r="M18" s="5">
        <f t="shared" si="3"/>
        <v>5589845.1276799999</v>
      </c>
      <c r="N18" s="6">
        <v>5589.8</v>
      </c>
    </row>
    <row r="19" spans="1:14" x14ac:dyDescent="0.2">
      <c r="A19" s="7" t="s">
        <v>68</v>
      </c>
      <c r="B19" s="9" t="s">
        <v>69</v>
      </c>
      <c r="C19" s="6" t="s">
        <v>41</v>
      </c>
      <c r="D19" s="6" t="s">
        <v>59</v>
      </c>
      <c r="E19" s="6" t="s">
        <v>26</v>
      </c>
      <c r="F19" s="6" t="s">
        <v>27</v>
      </c>
      <c r="G19" s="5">
        <f t="shared" si="0"/>
        <v>38797.200000000004</v>
      </c>
      <c r="H19" s="5">
        <f>G19*12</f>
        <v>465566.4</v>
      </c>
      <c r="I19" s="5">
        <f t="shared" si="1"/>
        <v>140601.0528</v>
      </c>
      <c r="J19" s="5">
        <f t="shared" si="2"/>
        <v>606167.45280000009</v>
      </c>
      <c r="K19" s="6" t="s">
        <v>22</v>
      </c>
      <c r="L19" s="6" t="s">
        <v>22</v>
      </c>
      <c r="M19" s="5">
        <f t="shared" si="3"/>
        <v>631362.45280000009</v>
      </c>
      <c r="N19" s="6">
        <v>631.4</v>
      </c>
    </row>
    <row r="20" spans="1:14" x14ac:dyDescent="0.2">
      <c r="A20" s="7" t="s">
        <v>70</v>
      </c>
      <c r="B20" s="9" t="s">
        <v>71</v>
      </c>
      <c r="C20" s="6" t="s">
        <v>28</v>
      </c>
      <c r="D20" s="6" t="s">
        <v>19</v>
      </c>
      <c r="E20" s="6" t="s">
        <v>20</v>
      </c>
      <c r="F20" s="6" t="s">
        <v>21</v>
      </c>
      <c r="G20" s="5">
        <f t="shared" si="0"/>
        <v>41673.840000000004</v>
      </c>
      <c r="H20" s="5">
        <f>G20*12*3</f>
        <v>1500258.2400000002</v>
      </c>
      <c r="I20" s="5">
        <f t="shared" si="1"/>
        <v>453077.98848000006</v>
      </c>
      <c r="J20" s="5">
        <f t="shared" si="2"/>
        <v>1953336.2284800003</v>
      </c>
      <c r="K20" s="6" t="s">
        <v>22</v>
      </c>
      <c r="L20" s="6" t="s">
        <v>72</v>
      </c>
      <c r="M20" s="5">
        <f t="shared" si="3"/>
        <v>2028921.2284800003</v>
      </c>
      <c r="N20" s="6">
        <v>2028.9</v>
      </c>
    </row>
    <row r="21" spans="1:14" x14ac:dyDescent="0.2">
      <c r="A21" s="7" t="s">
        <v>73</v>
      </c>
      <c r="B21" s="9" t="s">
        <v>74</v>
      </c>
      <c r="C21" s="6" t="s">
        <v>16</v>
      </c>
      <c r="D21" s="6" t="s">
        <v>19</v>
      </c>
      <c r="E21" s="6" t="s">
        <v>61</v>
      </c>
      <c r="F21" s="6" t="s">
        <v>62</v>
      </c>
      <c r="G21" s="5">
        <f t="shared" si="0"/>
        <v>37363.040000000001</v>
      </c>
      <c r="H21" s="5">
        <f>G21*12</f>
        <v>448356.48</v>
      </c>
      <c r="I21" s="5">
        <f t="shared" si="1"/>
        <v>135403.65695999999</v>
      </c>
      <c r="J21" s="5">
        <f t="shared" si="2"/>
        <v>583760.13696000003</v>
      </c>
      <c r="K21" s="6" t="s">
        <v>22</v>
      </c>
      <c r="L21" s="6" t="s">
        <v>22</v>
      </c>
      <c r="M21" s="5">
        <f t="shared" si="3"/>
        <v>608955.13696000003</v>
      </c>
      <c r="N21" s="6">
        <v>609</v>
      </c>
    </row>
    <row r="22" spans="1:14" x14ac:dyDescent="0.2">
      <c r="A22" s="7" t="s">
        <v>75</v>
      </c>
      <c r="B22" s="9" t="s">
        <v>76</v>
      </c>
      <c r="C22" s="6" t="s">
        <v>18</v>
      </c>
      <c r="D22" s="6" t="s">
        <v>19</v>
      </c>
      <c r="E22" s="6" t="s">
        <v>20</v>
      </c>
      <c r="F22" s="6" t="s">
        <v>21</v>
      </c>
      <c r="G22" s="5">
        <f t="shared" si="0"/>
        <v>41673.840000000004</v>
      </c>
      <c r="H22" s="5">
        <f>G22*12*2</f>
        <v>1000172.1600000001</v>
      </c>
      <c r="I22" s="5">
        <f t="shared" si="1"/>
        <v>302051.99232000002</v>
      </c>
      <c r="J22" s="5">
        <f t="shared" si="2"/>
        <v>1302224.1523200001</v>
      </c>
      <c r="K22" s="6" t="s">
        <v>22</v>
      </c>
      <c r="L22" s="6" t="s">
        <v>23</v>
      </c>
      <c r="M22" s="5">
        <f t="shared" si="3"/>
        <v>1352614.1523200001</v>
      </c>
      <c r="N22" s="6">
        <v>1352.6</v>
      </c>
    </row>
    <row r="23" spans="1:14" x14ac:dyDescent="0.2">
      <c r="A23" s="7" t="s">
        <v>77</v>
      </c>
      <c r="B23" s="9" t="s">
        <v>78</v>
      </c>
      <c r="C23" s="6" t="s">
        <v>18</v>
      </c>
      <c r="D23" s="6" t="s">
        <v>25</v>
      </c>
      <c r="E23" s="6" t="s">
        <v>32</v>
      </c>
      <c r="F23" s="6" t="s">
        <v>33</v>
      </c>
      <c r="G23" s="5">
        <f t="shared" si="0"/>
        <v>42391.44</v>
      </c>
      <c r="H23" s="5">
        <f>G23*12*2</f>
        <v>1017394.56</v>
      </c>
      <c r="I23" s="5">
        <f t="shared" si="1"/>
        <v>307253.15711999999</v>
      </c>
      <c r="J23" s="5">
        <f t="shared" si="2"/>
        <v>1324647.7171200002</v>
      </c>
      <c r="K23" s="6" t="s">
        <v>22</v>
      </c>
      <c r="L23" s="6" t="s">
        <v>23</v>
      </c>
      <c r="M23" s="5">
        <f t="shared" si="3"/>
        <v>1375037.7171200002</v>
      </c>
      <c r="N23" s="6">
        <v>1375</v>
      </c>
    </row>
    <row r="24" spans="1:14" x14ac:dyDescent="0.2">
      <c r="A24" s="7" t="s">
        <v>79</v>
      </c>
      <c r="B24" s="9" t="s">
        <v>80</v>
      </c>
      <c r="C24" s="6" t="s">
        <v>41</v>
      </c>
      <c r="D24" s="6" t="s">
        <v>25</v>
      </c>
      <c r="E24" s="6" t="s">
        <v>26</v>
      </c>
      <c r="F24" s="6" t="s">
        <v>27</v>
      </c>
      <c r="G24" s="5">
        <f t="shared" si="0"/>
        <v>38797.200000000004</v>
      </c>
      <c r="H24" s="5">
        <f>G24*12</f>
        <v>465566.4</v>
      </c>
      <c r="I24" s="5">
        <f t="shared" si="1"/>
        <v>140601.0528</v>
      </c>
      <c r="J24" s="5">
        <f t="shared" si="2"/>
        <v>606167.45280000009</v>
      </c>
      <c r="K24" s="6" t="s">
        <v>22</v>
      </c>
      <c r="L24" s="6" t="s">
        <v>22</v>
      </c>
      <c r="M24" s="5">
        <f t="shared" si="3"/>
        <v>631362.45280000009</v>
      </c>
      <c r="N24" s="6">
        <v>631.4</v>
      </c>
    </row>
    <row r="25" spans="1:14" x14ac:dyDescent="0.2">
      <c r="A25" s="7" t="s">
        <v>81</v>
      </c>
      <c r="B25" s="9" t="s">
        <v>82</v>
      </c>
      <c r="C25" s="6" t="s">
        <v>16</v>
      </c>
      <c r="D25" s="6" t="s">
        <v>19</v>
      </c>
      <c r="E25" s="6" t="s">
        <v>61</v>
      </c>
      <c r="F25" s="6" t="s">
        <v>62</v>
      </c>
      <c r="G25" s="5">
        <f t="shared" si="0"/>
        <v>37363.040000000001</v>
      </c>
      <c r="H25" s="5">
        <f>G25*12</f>
        <v>448356.48</v>
      </c>
      <c r="I25" s="5">
        <f t="shared" si="1"/>
        <v>135403.65695999999</v>
      </c>
      <c r="J25" s="5">
        <f t="shared" si="2"/>
        <v>583760.13696000003</v>
      </c>
      <c r="K25" s="6" t="s">
        <v>22</v>
      </c>
      <c r="L25" s="6" t="s">
        <v>22</v>
      </c>
      <c r="M25" s="5">
        <f t="shared" si="3"/>
        <v>608955.13696000003</v>
      </c>
      <c r="N25" s="6">
        <v>609</v>
      </c>
    </row>
    <row r="26" spans="1:14" x14ac:dyDescent="0.2">
      <c r="A26" s="7" t="s">
        <v>83</v>
      </c>
      <c r="B26" s="9" t="s">
        <v>84</v>
      </c>
      <c r="C26" s="6" t="s">
        <v>18</v>
      </c>
      <c r="D26" s="6" t="s">
        <v>36</v>
      </c>
      <c r="E26" s="6" t="s">
        <v>20</v>
      </c>
      <c r="F26" s="6" t="s">
        <v>21</v>
      </c>
      <c r="G26" s="5">
        <f t="shared" si="0"/>
        <v>41673.840000000004</v>
      </c>
      <c r="H26" s="5">
        <f>G26*12*2</f>
        <v>1000172.1600000001</v>
      </c>
      <c r="I26" s="5">
        <f t="shared" si="1"/>
        <v>302051.99232000002</v>
      </c>
      <c r="J26" s="5">
        <f t="shared" si="2"/>
        <v>1302224.1523200001</v>
      </c>
      <c r="K26" s="6" t="s">
        <v>22</v>
      </c>
      <c r="L26" s="6" t="s">
        <v>23</v>
      </c>
      <c r="M26" s="5">
        <f t="shared" si="3"/>
        <v>1352614.1523200001</v>
      </c>
      <c r="N26" s="6">
        <v>1352.6</v>
      </c>
    </row>
    <row r="27" spans="1:14" x14ac:dyDescent="0.2">
      <c r="A27" s="7" t="s">
        <v>85</v>
      </c>
      <c r="B27" s="9" t="s">
        <v>86</v>
      </c>
      <c r="C27" s="6" t="s">
        <v>18</v>
      </c>
      <c r="D27" s="6" t="s">
        <v>19</v>
      </c>
      <c r="E27" s="6" t="s">
        <v>20</v>
      </c>
      <c r="F27" s="6" t="s">
        <v>21</v>
      </c>
      <c r="G27" s="5">
        <f t="shared" si="0"/>
        <v>41673.840000000004</v>
      </c>
      <c r="H27" s="5">
        <f>G27*12*2</f>
        <v>1000172.1600000001</v>
      </c>
      <c r="I27" s="5">
        <f t="shared" si="1"/>
        <v>302051.99232000002</v>
      </c>
      <c r="J27" s="5">
        <f t="shared" si="2"/>
        <v>1302224.1523200001</v>
      </c>
      <c r="K27" s="6" t="s">
        <v>87</v>
      </c>
      <c r="L27" s="6" t="s">
        <v>23</v>
      </c>
      <c r="M27" s="5">
        <f t="shared" si="3"/>
        <v>1352614.1523200001</v>
      </c>
      <c r="N27" s="6">
        <v>1352.6</v>
      </c>
    </row>
    <row r="28" spans="1:14" x14ac:dyDescent="0.2">
      <c r="A28" s="7" t="s">
        <v>88</v>
      </c>
      <c r="B28" s="9" t="s">
        <v>89</v>
      </c>
      <c r="C28" s="6" t="s">
        <v>28</v>
      </c>
      <c r="D28" s="6" t="s">
        <v>19</v>
      </c>
      <c r="E28" s="6" t="s">
        <v>20</v>
      </c>
      <c r="F28" s="6" t="s">
        <v>21</v>
      </c>
      <c r="G28" s="5">
        <f t="shared" si="0"/>
        <v>41673.840000000004</v>
      </c>
      <c r="H28" s="5">
        <f>G28*12*3</f>
        <v>1500258.2400000002</v>
      </c>
      <c r="I28" s="5">
        <f t="shared" si="1"/>
        <v>453077.98848000006</v>
      </c>
      <c r="J28" s="5">
        <f t="shared" si="2"/>
        <v>1953336.2284800003</v>
      </c>
      <c r="K28" s="6" t="s">
        <v>90</v>
      </c>
      <c r="L28" s="6" t="s">
        <v>72</v>
      </c>
      <c r="M28" s="5">
        <f t="shared" si="3"/>
        <v>2028921.2284800003</v>
      </c>
      <c r="N28" s="6">
        <v>2028.9</v>
      </c>
    </row>
    <row r="29" spans="1:14" x14ac:dyDescent="0.2">
      <c r="A29" s="7" t="s">
        <v>91</v>
      </c>
      <c r="B29" s="9" t="s">
        <v>92</v>
      </c>
      <c r="C29" s="6" t="s">
        <v>18</v>
      </c>
      <c r="D29" s="6" t="s">
        <v>36</v>
      </c>
      <c r="E29" s="6" t="s">
        <v>20</v>
      </c>
      <c r="F29" s="6" t="s">
        <v>21</v>
      </c>
      <c r="G29" s="5">
        <f t="shared" si="0"/>
        <v>41673.840000000004</v>
      </c>
      <c r="H29" s="5">
        <f>G29*12*2</f>
        <v>1000172.1600000001</v>
      </c>
      <c r="I29" s="5">
        <f t="shared" si="1"/>
        <v>302051.99232000002</v>
      </c>
      <c r="J29" s="5">
        <f t="shared" si="2"/>
        <v>1302224.1523200001</v>
      </c>
      <c r="K29" s="6" t="s">
        <v>90</v>
      </c>
      <c r="L29" s="6" t="s">
        <v>23</v>
      </c>
      <c r="M29" s="5">
        <f t="shared" si="3"/>
        <v>1352614.1523200001</v>
      </c>
      <c r="N29" s="6">
        <v>1352.6</v>
      </c>
    </row>
    <row r="30" spans="1:14" x14ac:dyDescent="0.2">
      <c r="A30" s="7" t="s">
        <v>93</v>
      </c>
      <c r="B30" s="9" t="s">
        <v>94</v>
      </c>
      <c r="C30" s="6" t="s">
        <v>18</v>
      </c>
      <c r="D30" s="6" t="s">
        <v>0</v>
      </c>
      <c r="E30" s="6" t="s">
        <v>20</v>
      </c>
      <c r="F30" s="6" t="s">
        <v>21</v>
      </c>
      <c r="G30" s="5">
        <f t="shared" si="0"/>
        <v>41673.840000000004</v>
      </c>
      <c r="H30" s="5">
        <f>G30*12*2</f>
        <v>1000172.1600000001</v>
      </c>
      <c r="I30" s="5">
        <f t="shared" si="1"/>
        <v>302051.99232000002</v>
      </c>
      <c r="J30" s="5">
        <f t="shared" si="2"/>
        <v>1302224.1523200001</v>
      </c>
      <c r="K30" s="6" t="s">
        <v>90</v>
      </c>
      <c r="L30" s="6" t="s">
        <v>23</v>
      </c>
      <c r="M30" s="5">
        <f t="shared" si="3"/>
        <v>1352614.1523200001</v>
      </c>
      <c r="N30" s="6">
        <v>1352.6</v>
      </c>
    </row>
    <row r="31" spans="1:14" x14ac:dyDescent="0.2">
      <c r="A31" s="7" t="s">
        <v>95</v>
      </c>
      <c r="B31" s="9" t="s">
        <v>96</v>
      </c>
      <c r="C31" s="6" t="s">
        <v>18</v>
      </c>
      <c r="D31" s="6" t="s">
        <v>36</v>
      </c>
      <c r="E31" s="6" t="s">
        <v>20</v>
      </c>
      <c r="F31" s="6" t="s">
        <v>21</v>
      </c>
      <c r="G31" s="5">
        <f t="shared" si="0"/>
        <v>41673.840000000004</v>
      </c>
      <c r="H31" s="5">
        <f>G31*12*2</f>
        <v>1000172.1600000001</v>
      </c>
      <c r="I31" s="5">
        <f t="shared" si="1"/>
        <v>302051.99232000002</v>
      </c>
      <c r="J31" s="5">
        <f t="shared" si="2"/>
        <v>1302224.1523200001</v>
      </c>
      <c r="K31" s="6" t="s">
        <v>22</v>
      </c>
      <c r="L31" s="6" t="s">
        <v>23</v>
      </c>
      <c r="M31" s="5">
        <f t="shared" si="3"/>
        <v>1352614.1523200001</v>
      </c>
      <c r="N31" s="6">
        <v>1352.6</v>
      </c>
    </row>
    <row r="32" spans="1:14" x14ac:dyDescent="0.2">
      <c r="A32" s="7" t="s">
        <v>97</v>
      </c>
      <c r="B32" s="9" t="s">
        <v>98</v>
      </c>
      <c r="C32" s="6" t="s">
        <v>113</v>
      </c>
      <c r="D32" s="6" t="s">
        <v>99</v>
      </c>
      <c r="E32" s="6" t="s">
        <v>20</v>
      </c>
      <c r="F32" s="6" t="s">
        <v>21</v>
      </c>
      <c r="G32" s="5">
        <f t="shared" si="0"/>
        <v>41673.840000000004</v>
      </c>
      <c r="H32" s="5">
        <f>G32*12*2</f>
        <v>1000172.1600000001</v>
      </c>
      <c r="I32" s="5">
        <f t="shared" si="1"/>
        <v>302051.99232000002</v>
      </c>
      <c r="J32" s="5">
        <f t="shared" si="2"/>
        <v>1302224.1523200001</v>
      </c>
      <c r="K32" s="6" t="s">
        <v>22</v>
      </c>
      <c r="L32" s="6" t="s">
        <v>23</v>
      </c>
      <c r="M32" s="5">
        <f t="shared" si="3"/>
        <v>1352614.1523200001</v>
      </c>
      <c r="N32" s="6">
        <v>1352.6</v>
      </c>
    </row>
    <row r="33" spans="1:14" x14ac:dyDescent="0.2">
      <c r="A33" s="7" t="s">
        <v>100</v>
      </c>
      <c r="B33" s="9" t="s">
        <v>101</v>
      </c>
      <c r="C33" s="6" t="s">
        <v>28</v>
      </c>
      <c r="D33" s="6" t="s">
        <v>0</v>
      </c>
      <c r="E33" s="6" t="s">
        <v>20</v>
      </c>
      <c r="F33" s="6" t="s">
        <v>21</v>
      </c>
      <c r="G33" s="5">
        <f t="shared" si="0"/>
        <v>41673.840000000004</v>
      </c>
      <c r="H33" s="5">
        <f>G33*12*3</f>
        <v>1500258.2400000002</v>
      </c>
      <c r="I33" s="5">
        <f t="shared" si="1"/>
        <v>453077.98848000006</v>
      </c>
      <c r="J33" s="5">
        <f t="shared" si="2"/>
        <v>1953336.2284800003</v>
      </c>
      <c r="K33" s="6" t="s">
        <v>22</v>
      </c>
      <c r="L33" s="6" t="s">
        <v>72</v>
      </c>
      <c r="M33" s="5">
        <f t="shared" si="3"/>
        <v>2028921.2284800003</v>
      </c>
      <c r="N33" s="6">
        <v>2028.9</v>
      </c>
    </row>
    <row r="34" spans="1:14" x14ac:dyDescent="0.2">
      <c r="A34" s="7" t="s">
        <v>102</v>
      </c>
      <c r="B34" s="9" t="s">
        <v>103</v>
      </c>
      <c r="C34" s="6" t="s">
        <v>28</v>
      </c>
      <c r="D34" s="6" t="s">
        <v>104</v>
      </c>
      <c r="E34" s="6" t="s">
        <v>32</v>
      </c>
      <c r="F34" s="6" t="s">
        <v>33</v>
      </c>
      <c r="G34" s="5">
        <f t="shared" si="0"/>
        <v>42391.44</v>
      </c>
      <c r="H34" s="5">
        <f>G34*12*3</f>
        <v>1526091.84</v>
      </c>
      <c r="I34" s="5">
        <f t="shared" si="1"/>
        <v>460879.73567999998</v>
      </c>
      <c r="J34" s="5">
        <f t="shared" si="2"/>
        <v>1986971.57568</v>
      </c>
      <c r="K34" s="6" t="s">
        <v>22</v>
      </c>
      <c r="L34" s="6" t="s">
        <v>72</v>
      </c>
      <c r="M34" s="5">
        <f t="shared" si="3"/>
        <v>2062556.57568</v>
      </c>
      <c r="N34" s="6">
        <v>2062.6</v>
      </c>
    </row>
    <row r="35" spans="1:14" x14ac:dyDescent="0.2">
      <c r="A35" s="7" t="s">
        <v>105</v>
      </c>
      <c r="B35" s="9" t="s">
        <v>106</v>
      </c>
      <c r="C35" s="6" t="s">
        <v>16</v>
      </c>
      <c r="D35" s="6" t="s">
        <v>36</v>
      </c>
      <c r="E35" s="6" t="s">
        <v>37</v>
      </c>
      <c r="F35" s="6" t="s">
        <v>38</v>
      </c>
      <c r="G35" s="6">
        <f t="shared" si="0"/>
        <v>34918</v>
      </c>
      <c r="H35" s="6">
        <f>G35*12</f>
        <v>419016</v>
      </c>
      <c r="I35" s="5">
        <f t="shared" si="1"/>
        <v>126542.83199999999</v>
      </c>
      <c r="J35" s="5">
        <f t="shared" si="2"/>
        <v>545558.83199999994</v>
      </c>
      <c r="K35" s="6" t="s">
        <v>22</v>
      </c>
      <c r="L35" s="6" t="s">
        <v>22</v>
      </c>
      <c r="M35" s="5">
        <f t="shared" si="3"/>
        <v>570753.83199999994</v>
      </c>
      <c r="N35" s="6">
        <v>570.70000000000005</v>
      </c>
    </row>
    <row r="36" spans="1:14" x14ac:dyDescent="0.2">
      <c r="A36" s="7" t="s">
        <v>107</v>
      </c>
      <c r="B36" s="9" t="s">
        <v>114</v>
      </c>
      <c r="C36" s="6" t="s">
        <v>18</v>
      </c>
      <c r="D36" s="6" t="s">
        <v>25</v>
      </c>
      <c r="E36" s="6" t="s">
        <v>52</v>
      </c>
      <c r="F36" s="6" t="s">
        <v>27</v>
      </c>
      <c r="G36" s="5">
        <f t="shared" si="0"/>
        <v>38797.200000000004</v>
      </c>
      <c r="H36" s="5">
        <f>G36*12*2</f>
        <v>931132.8</v>
      </c>
      <c r="I36" s="5">
        <f t="shared" si="1"/>
        <v>281202.10560000001</v>
      </c>
      <c r="J36" s="5">
        <f t="shared" si="2"/>
        <v>1212334.9056000002</v>
      </c>
      <c r="K36" s="6" t="s">
        <v>22</v>
      </c>
      <c r="L36" s="6" t="s">
        <v>23</v>
      </c>
      <c r="M36" s="5">
        <f t="shared" si="3"/>
        <v>1262724.9056000002</v>
      </c>
      <c r="N36" s="6">
        <v>1262.7</v>
      </c>
    </row>
    <row r="37" spans="1:14" s="16" customFormat="1" x14ac:dyDescent="0.2">
      <c r="A37" s="14"/>
      <c r="B37" s="14" t="s">
        <v>108</v>
      </c>
      <c r="C37" s="15" t="s">
        <v>109</v>
      </c>
      <c r="D37" s="14"/>
      <c r="E37" s="15" t="s">
        <v>110</v>
      </c>
      <c r="F37" s="15" t="s">
        <v>110</v>
      </c>
      <c r="G37" s="15"/>
      <c r="H37" s="19">
        <f>H6+H7+H8+H9+H10+H11+H12+H13+H14+H15+H16+H17+H18+H19+H20+H21+H22+H23+H24+H25+H26+H27+H28+H29+H30+H31+H32+H33+H34+H35+H36</f>
        <v>35684575.680000007</v>
      </c>
      <c r="I37" s="19">
        <f>I36+I35+I34+I33+I32+I31+I30+I29+I28+I27+I26+I25+I24+I23+I22+I21+I20+I19+I18+I17+I16+I15+I14+I13+I12+I11+I10+I9+I8+I7+I6</f>
        <v>10776741.855359999</v>
      </c>
      <c r="J37" s="19">
        <f>J36+J35+J34+J33+J32+J31+J30+J29+J28+J27+J26+J25+J24+J23+J22+J21+J20+J19+J18+J17+J16+J15+J14+J13+J12+J11+J10+J9+J8+J7+J6</f>
        <v>46461317.535359994</v>
      </c>
      <c r="K37" s="18"/>
      <c r="L37" s="17" t="s">
        <v>111</v>
      </c>
      <c r="M37" s="17">
        <v>48275355</v>
      </c>
      <c r="N37" s="17">
        <v>48275.4</v>
      </c>
    </row>
  </sheetData>
  <mergeCells count="2">
    <mergeCell ref="A3:N3"/>
    <mergeCell ref="A4:N4"/>
  </mergeCells>
  <pageMargins left="0.31496062992125984" right="0.31496062992125984" top="0.55118110236220474" bottom="0.35433070866141736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безнадз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Михайловна Рвачева</dc:creator>
  <cp:lastModifiedBy>Старостина Рузанна Левоновна</cp:lastModifiedBy>
  <cp:lastPrinted>2018-08-28T11:53:51Z</cp:lastPrinted>
  <dcterms:created xsi:type="dcterms:W3CDTF">2017-08-24T12:29:50Z</dcterms:created>
  <dcterms:modified xsi:type="dcterms:W3CDTF">2018-08-28T11:54:06Z</dcterms:modified>
</cp:coreProperties>
</file>