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ГП" sheetId="3" r:id="rId1"/>
    <sheet name="разделы,подразделы" sheetId="4" r:id="rId2"/>
  </sheets>
  <definedNames>
    <definedName name="_xlnm.Print_Titles" localSheetId="0">ГП!$6:$7</definedName>
    <definedName name="_xlnm.Print_Titles" localSheetId="1">'разделы,подразделы'!$7:$8</definedName>
    <definedName name="_xlnm.Print_Area" localSheetId="1">'разделы,подразделы'!$A$1:$G$90</definedName>
  </definedNames>
  <calcPr calcId="145621"/>
</workbook>
</file>

<file path=xl/calcChain.xml><?xml version="1.0" encoding="utf-8"?>
<calcChain xmlns="http://schemas.openxmlformats.org/spreadsheetml/2006/main">
  <c r="G85" i="4" l="1"/>
  <c r="F85" i="4"/>
  <c r="E85" i="4"/>
  <c r="D85" i="4"/>
  <c r="C85" i="4"/>
  <c r="G83" i="4"/>
  <c r="F83" i="4"/>
  <c r="E83" i="4"/>
  <c r="D83" i="4"/>
  <c r="C83" i="4"/>
  <c r="G80" i="4"/>
  <c r="F80" i="4"/>
  <c r="E80" i="4"/>
  <c r="D80" i="4"/>
  <c r="C80" i="4"/>
  <c r="G76" i="4"/>
  <c r="F76" i="4"/>
  <c r="E76" i="4"/>
  <c r="D76" i="4"/>
  <c r="C76" i="4"/>
  <c r="G70" i="4"/>
  <c r="F70" i="4"/>
  <c r="E70" i="4"/>
  <c r="D70" i="4"/>
  <c r="C70" i="4"/>
  <c r="G64" i="4"/>
  <c r="F64" i="4"/>
  <c r="G63" i="4"/>
  <c r="G62" i="4" s="1"/>
  <c r="F63" i="4"/>
  <c r="F62" i="4"/>
  <c r="E62" i="4"/>
  <c r="D62" i="4"/>
  <c r="C62" i="4"/>
  <c r="G58" i="4"/>
  <c r="F58" i="4"/>
  <c r="E58" i="4"/>
  <c r="D58" i="4"/>
  <c r="C58" i="4"/>
  <c r="G49" i="4"/>
  <c r="F49" i="4"/>
  <c r="E49" i="4"/>
  <c r="D49" i="4"/>
  <c r="C49" i="4"/>
  <c r="G45" i="4"/>
  <c r="F45" i="4"/>
  <c r="E45" i="4"/>
  <c r="D45" i="4"/>
  <c r="C45" i="4"/>
  <c r="G39" i="4"/>
  <c r="F39" i="4"/>
  <c r="E39" i="4"/>
  <c r="D39" i="4"/>
  <c r="C39" i="4"/>
  <c r="G28" i="4"/>
  <c r="F28" i="4"/>
  <c r="E28" i="4"/>
  <c r="D28" i="4"/>
  <c r="C28" i="4"/>
  <c r="G24" i="4"/>
  <c r="F24" i="4"/>
  <c r="E24" i="4"/>
  <c r="D24" i="4"/>
  <c r="C24" i="4"/>
  <c r="G22" i="4"/>
  <c r="F22" i="4"/>
  <c r="E22" i="4"/>
  <c r="E9" i="4" s="1"/>
  <c r="E90" i="4" s="1"/>
  <c r="D22" i="4"/>
  <c r="C22" i="4"/>
  <c r="D21" i="4"/>
  <c r="G11" i="4"/>
  <c r="F11" i="4"/>
  <c r="F9" i="4" s="1"/>
  <c r="F90" i="4" s="1"/>
  <c r="E11" i="4"/>
  <c r="D11" i="4"/>
  <c r="C11" i="4"/>
  <c r="C9" i="4" s="1"/>
  <c r="C90" i="4" s="1"/>
  <c r="D9" i="4"/>
  <c r="D90" i="4" s="1"/>
  <c r="G9" i="4" l="1"/>
  <c r="G90" i="4" s="1"/>
  <c r="C13" i="3" l="1"/>
  <c r="C14" i="3"/>
  <c r="C12" i="3"/>
  <c r="C18" i="3"/>
  <c r="C22" i="3"/>
  <c r="C23" i="3"/>
  <c r="C29" i="3" l="1"/>
  <c r="B31" i="3" l="1"/>
  <c r="B29" i="3" l="1"/>
  <c r="B8" i="3" l="1"/>
  <c r="D8" i="3"/>
  <c r="D31" i="3" s="1"/>
  <c r="C8" i="3" l="1"/>
  <c r="C31" i="3" s="1"/>
  <c r="F8" i="3"/>
  <c r="F31" i="3" s="1"/>
  <c r="E8" i="3"/>
  <c r="E31" i="3" s="1"/>
</calcChain>
</file>

<file path=xl/sharedStrings.xml><?xml version="1.0" encoding="utf-8"?>
<sst xmlns="http://schemas.openxmlformats.org/spreadsheetml/2006/main" count="192" uniqueCount="180">
  <si>
    <t>Непрограммные расходы органов исполнительной власти Ленинградской области</t>
  </si>
  <si>
    <t>тыс. руб.</t>
  </si>
  <si>
    <t>Наименование государственной программы Ленинградской области</t>
  </si>
  <si>
    <t>Содействие занятости населения Ленинградской области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</si>
  <si>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</si>
  <si>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</si>
  <si>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</si>
  <si>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</si>
  <si>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</si>
  <si>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</si>
  <si>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</si>
  <si>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Информационное общество в Ленинградской области</t>
  </si>
  <si>
    <t>Стимулирование экономической активности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</si>
  <si>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</si>
  <si>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</si>
  <si>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</t>
  </si>
  <si>
    <t>Устойчивое общественное развитие в Ленинградской области</t>
  </si>
  <si>
    <t>ВСЕГО</t>
  </si>
  <si>
    <t>в том числе по государственным программам:</t>
  </si>
  <si>
    <t>Оценка текущего финансового года</t>
  </si>
  <si>
    <t xml:space="preserve">Проект </t>
  </si>
  <si>
    <t>Отчет</t>
  </si>
  <si>
    <t>2017 год</t>
  </si>
  <si>
    <t>2018 год</t>
  </si>
  <si>
    <t xml:space="preserve">2019 год </t>
  </si>
  <si>
    <t xml:space="preserve">2020 год </t>
  </si>
  <si>
    <t xml:space="preserve">2021 год </t>
  </si>
  <si>
    <t>Расходы областного бюджета Ленинградской области 
по государственным программам Ленинградской области в 2017 - 2021 годах</t>
  </si>
  <si>
    <t>Формирование городской среды и обеспечение качественным жильем граждан на территории Ленинградской области</t>
  </si>
  <si>
    <t>Условно утвержденные расходы</t>
  </si>
  <si>
    <t>Всего</t>
  </si>
  <si>
    <t>Развитие транспортной системы Ленинградской области</t>
  </si>
  <si>
    <t>Развитие культуры и туризма в Ленинградской области</t>
  </si>
  <si>
    <t>Расходы областного бюджета Ленинградской области 
по разделам и подразделам классификации расходов в 2017 - 2021 годах</t>
  </si>
  <si>
    <t>КФСР</t>
  </si>
  <si>
    <t xml:space="preserve">Наименование раздела/подраздела классифцикации расходов 
</t>
  </si>
  <si>
    <t>2019 год</t>
  </si>
  <si>
    <t>2020 год</t>
  </si>
  <si>
    <t>2021 год</t>
  </si>
  <si>
    <t xml:space="preserve">Проект  </t>
  </si>
  <si>
    <t>в том числе по разделам/подразделам: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</si>
  <si>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</si>
  <si>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</si>
  <si>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</si>
  <si>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</si>
  <si>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</si>
  <si>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</si>
  <si>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</si>
  <si>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</si>
  <si>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</si>
  <si>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</si>
  <si>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</si>
  <si>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</si>
  <si>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</si>
  <si>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</si>
  <si>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0108</t>
  </si>
  <si>
    <t>Международные отношения и международное сотрудничество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</si>
  <si>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</si>
  <si>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</si>
  <si>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</si>
  <si>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</si>
  <si>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</si>
  <si>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</si>
  <si>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</si>
  <si>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</si>
  <si>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</si>
  <si>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</si>
  <si>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</si>
  <si>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</si>
  <si>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</si>
  <si>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</si>
  <si>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</si>
  <si>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</si>
  <si>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</si>
  <si>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</si>
  <si>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</si>
  <si>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</si>
  <si>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</si>
  <si>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</si>
  <si>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</si>
  <si>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</si>
  <si>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</si>
  <si>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</si>
  <si>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</si>
  <si>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</si>
  <si>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</si>
  <si>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</si>
  <si>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</si>
  <si>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</si>
  <si>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</si>
  <si>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</si>
  <si>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</si>
  <si>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</si>
  <si>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</si>
  <si>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</si>
  <si>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</si>
  <si>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</si>
  <si>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</si>
  <si>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</si>
  <si>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</si>
  <si>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</si>
  <si>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</si>
  <si>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</si>
  <si>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</si>
  <si>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</si>
  <si>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</si>
  <si>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 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</si>
  <si>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</si>
  <si>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</si>
  <si>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</si>
  <si>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</si>
  <si>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</si>
  <si>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</si>
  <si>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</si>
  <si>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</si>
  <si>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</si>
  <si>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</si>
  <si>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</si>
  <si>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</si>
  <si>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</si>
  <si>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</si>
  <si>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</si>
  <si>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</si>
  <si>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</si>
  <si>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</si>
  <si>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</si>
  <si>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</si>
  <si>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</si>
  <si>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</si>
  <si>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</si>
  <si>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</si>
  <si>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</si>
  <si>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</si>
  <si>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</si>
  <si>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</si>
  <si>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</si>
  <si>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</si>
  <si>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</si>
  <si>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</si>
  <si>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</si>
  <si>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</si>
  <si>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</si>
  <si>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</si>
  <si>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</si>
  <si>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</si>
  <si>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</si>
  <si>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</si>
  <si>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</si>
  <si>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</si>
  <si>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</si>
  <si>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</si>
  <si>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</si>
  <si>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</si>
  <si>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</si>
  <si>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</si>
  <si>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</si>
  <si>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</si>
  <si>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</si>
  <si>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</si>
  <si>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</si>
  <si>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</si>
  <si>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</si>
  <si>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</si>
  <si>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</si>
  <si>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</si>
  <si>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</si>
  <si>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</si>
  <si>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</si>
  <si>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</si>
  <si>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</si>
  <si>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</si>
  <si>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</si>
  <si>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</si>
  <si>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</si>
  <si>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</si>
  <si>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</si>
  <si>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</si>
  <si>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</si>
  <si>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Приложение 3 к пояснительной записке 2019 года (таблица 1)</t>
  </si>
  <si>
    <t>Приложение 3 к пояснительной записке 2019 года (таблица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</si>
</sst>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 applyAlignment="1" applyProtection="1">
      <alignment vertical="top" wrapText="1"/>
    </xf>
    <xf numFmtId="49" fontId="3" fillId="0" borderId="2" xfId="0" applyNumberFormat="1" applyFont="1" applyBorder="1" applyAlignment="1" applyProtection="1">
      <alignment horizontal="left" wrapText="1"/>
    </xf>
    <xf numFmtId="49" fontId="5" fillId="0" borderId="2" xfId="0" applyNumberFormat="1" applyFont="1" applyBorder="1" applyAlignment="1" applyProtection="1">
      <alignment horizontal="left" wrapText="1"/>
    </xf>
    <xf numFmtId="49" fontId="2" fillId="0" borderId="2" xfId="0" applyNumberFormat="1" applyFont="1" applyBorder="1" applyAlignment="1" applyProtection="1">
      <alignment horizontal="left" wrapText="1"/>
    </xf>
    <xf numFmtId="164" fontId="3" fillId="0" borderId="2" xfId="0" applyNumberFormat="1" applyFont="1" applyBorder="1" applyAlignment="1" applyProtection="1">
      <alignment horizontal="center" vertical="center" wrapText="1"/>
    </xf>
    <xf numFmtId="164" fontId="3" fillId="0" borderId="2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64" fontId="2" fillId="0" borderId="4" xfId="0" applyNumberFormat="1" applyFont="1" applyBorder="1" applyAlignment="1" applyProtection="1">
      <alignment horizontal="center" vertical="center" wrapText="1"/>
    </xf>
    <xf numFmtId="164" fontId="2" fillId="0" borderId="2" xfId="0" applyNumberFormat="1" applyFont="1" applyBorder="1" applyAlignment="1" applyProtection="1">
      <alignment horizontal="center" vertical="center" wrapText="1"/>
    </xf>
    <xf numFmtId="164" fontId="3" fillId="0" borderId="2" xfId="0" applyNumberFormat="1" applyFont="1" applyFill="1" applyBorder="1" applyAlignment="1" applyProtection="1">
      <alignment horizontal="center" vertical="center"/>
    </xf>
    <xf numFmtId="164" fontId="2" fillId="0" borderId="2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64" fontId="1" fillId="0" borderId="0" xfId="0" applyNumberFormat="1" applyFont="1"/>
    <xf numFmtId="49" fontId="2" fillId="0" borderId="2" xfId="0" applyNumberFormat="1" applyFont="1" applyFill="1" applyBorder="1" applyAlignment="1" applyProtection="1">
      <alignment horizontal="left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/>
    <xf numFmtId="0" fontId="6" fillId="0" borderId="1" xfId="0" applyFont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33"/>
  <sheetViews>
    <sheetView showGridLines="0" tabSelected="1" zoomScale="110" zoomScaleNormal="110" workbookViewId="0">
      <selection activeCell="A2" sqref="A2"/>
    </sheetView>
  </sheetViews>
  <sheetFormatPr defaultColWidth="9.140625" defaultRowHeight="15.75" x14ac:dyDescent="0.25"/>
  <cols>
    <col min="1" max="1" width="49.28515625" style="5" customWidth="1"/>
    <col min="2" max="2" width="15.7109375" style="1" customWidth="1"/>
    <col min="3" max="4" width="15.140625" style="1" customWidth="1"/>
    <col min="5" max="5" width="15" style="1" customWidth="1"/>
    <col min="6" max="6" width="15.140625" style="1" customWidth="1"/>
    <col min="7" max="8" width="9.140625" style="1" customWidth="1"/>
    <col min="9" max="16384" width="9.140625" style="1"/>
  </cols>
  <sheetData>
    <row r="1" spans="1:6" x14ac:dyDescent="0.25">
      <c r="F1" s="4" t="s">
        <v>178</v>
      </c>
    </row>
    <row r="3" spans="1:6" ht="45" customHeight="1" x14ac:dyDescent="0.2">
      <c r="A3" s="39" t="s">
        <v>27</v>
      </c>
      <c r="B3" s="39"/>
      <c r="C3" s="39"/>
      <c r="D3" s="39"/>
      <c r="E3" s="39"/>
      <c r="F3" s="39"/>
    </row>
    <row r="4" spans="1:6" x14ac:dyDescent="0.2">
      <c r="A4" s="6"/>
      <c r="B4" s="2"/>
      <c r="C4" s="2"/>
      <c r="D4" s="2"/>
      <c r="E4" s="2"/>
      <c r="F4" s="2"/>
    </row>
    <row r="5" spans="1:6" x14ac:dyDescent="0.25">
      <c r="F5" s="3" t="s">
        <v>1</v>
      </c>
    </row>
    <row r="6" spans="1:6" x14ac:dyDescent="0.2">
      <c r="A6" s="40" t="s">
        <v>2</v>
      </c>
      <c r="B6" s="12" t="s">
        <v>22</v>
      </c>
      <c r="C6" s="16" t="s">
        <v>23</v>
      </c>
      <c r="D6" s="13" t="s">
        <v>24</v>
      </c>
      <c r="E6" s="14" t="s">
        <v>25</v>
      </c>
      <c r="F6" s="14" t="s">
        <v>26</v>
      </c>
    </row>
    <row r="7" spans="1:6" ht="63" x14ac:dyDescent="0.2">
      <c r="A7" s="40"/>
      <c r="B7" s="13" t="s">
        <v>21</v>
      </c>
      <c r="C7" s="16" t="s">
        <v>19</v>
      </c>
      <c r="D7" s="13" t="s">
        <v>20</v>
      </c>
      <c r="E7" s="13" t="s">
        <v>20</v>
      </c>
      <c r="F7" s="13" t="s">
        <v>20</v>
      </c>
    </row>
    <row r="8" spans="1:6" x14ac:dyDescent="0.25">
      <c r="A8" s="7" t="s">
        <v>17</v>
      </c>
      <c r="B8" s="10">
        <f>SUM(B11:B29)</f>
        <v>113159528.80000001</v>
      </c>
      <c r="C8" s="19">
        <f>SUM(C11:C29)</f>
        <v>124636265.50000001</v>
      </c>
      <c r="D8" s="11">
        <f>SUM(D11:D29)</f>
        <v>120356648.89999999</v>
      </c>
      <c r="E8" s="11">
        <f>SUM(E11:E29)</f>
        <v>120489937.8</v>
      </c>
      <c r="F8" s="11">
        <f>SUM(F11:F29)</f>
        <v>115761859.29999997</v>
      </c>
    </row>
    <row r="9" spans="1:6" x14ac:dyDescent="0.25">
      <c r="A9" s="7"/>
      <c r="B9" s="10"/>
      <c r="C9" s="20"/>
      <c r="D9" s="11"/>
      <c r="E9" s="11"/>
      <c r="F9" s="11"/>
    </row>
    <row r="10" spans="1:6" x14ac:dyDescent="0.25">
      <c r="A10" s="8" t="s">
        <v>18</v>
      </c>
      <c r="B10" s="10"/>
      <c r="C10" s="20"/>
      <c r="D10" s="11"/>
      <c r="E10" s="11"/>
      <c r="F10" s="11"/>
    </row>
    <row r="11" spans="1:6" ht="31.5" x14ac:dyDescent="0.25">
      <c r="A11" s="9" t="s">
        <v>3</v>
      </c>
      <c r="B11" s="17">
        <v>580614.69999999995</v>
      </c>
      <c r="C11" s="21">
        <v>578269.19999999995</v>
      </c>
      <c r="D11" s="17">
        <v>653585.80000000005</v>
      </c>
      <c r="E11" s="18">
        <v>641356</v>
      </c>
      <c r="F11" s="18">
        <v>427039</v>
      </c>
    </row>
    <row r="12" spans="1:6" ht="31.5" x14ac:dyDescent="0.25">
      <c r="A12" s="9" t="s">
        <v>4</v>
      </c>
      <c r="B12" s="17">
        <v>20851597.199999999</v>
      </c>
      <c r="C12" s="21">
        <f>21377384.6+867777.2</f>
        <v>22245161.800000001</v>
      </c>
      <c r="D12" s="17">
        <v>22353213.5</v>
      </c>
      <c r="E12" s="18">
        <v>21299919.300000001</v>
      </c>
      <c r="F12" s="18">
        <v>19700814.600000001</v>
      </c>
    </row>
    <row r="13" spans="1:6" ht="31.5" x14ac:dyDescent="0.25">
      <c r="A13" s="9" t="s">
        <v>5</v>
      </c>
      <c r="B13" s="17">
        <v>27347848.800000001</v>
      </c>
      <c r="C13" s="21">
        <f>30459679.4+565608.1</f>
        <v>31025287.5</v>
      </c>
      <c r="D13" s="17">
        <v>30600679.699999999</v>
      </c>
      <c r="E13" s="18">
        <v>31346734.199999999</v>
      </c>
      <c r="F13" s="18">
        <v>33050828.600000001</v>
      </c>
    </row>
    <row r="14" spans="1:6" ht="31.5" x14ac:dyDescent="0.25">
      <c r="A14" s="9" t="s">
        <v>6</v>
      </c>
      <c r="B14" s="17">
        <v>15581644.5</v>
      </c>
      <c r="C14" s="21">
        <f>16478222.5+213476.5</f>
        <v>16691699</v>
      </c>
      <c r="D14" s="17">
        <v>16972252.699999999</v>
      </c>
      <c r="E14" s="18">
        <v>17030399.399999999</v>
      </c>
      <c r="F14" s="18">
        <v>14784796.800000001</v>
      </c>
    </row>
    <row r="15" spans="1:6" ht="31.5" x14ac:dyDescent="0.25">
      <c r="A15" s="23" t="s">
        <v>7</v>
      </c>
      <c r="B15" s="17">
        <v>1549529.4</v>
      </c>
      <c r="C15" s="21">
        <v>1464758.2</v>
      </c>
      <c r="D15" s="17">
        <v>1788754.5</v>
      </c>
      <c r="E15" s="18">
        <v>1305898.2</v>
      </c>
      <c r="F15" s="18">
        <v>1157478.7</v>
      </c>
    </row>
    <row r="16" spans="1:6" ht="31.5" x14ac:dyDescent="0.25">
      <c r="A16" s="23" t="s">
        <v>32</v>
      </c>
      <c r="B16" s="17">
        <v>2315432.1</v>
      </c>
      <c r="C16" s="21">
        <v>2930959.3000000003</v>
      </c>
      <c r="D16" s="17">
        <v>3170620.8</v>
      </c>
      <c r="E16" s="18">
        <v>3173386.7</v>
      </c>
      <c r="F16" s="18">
        <v>3203701.2</v>
      </c>
    </row>
    <row r="17" spans="1:6" ht="47.25" x14ac:dyDescent="0.25">
      <c r="A17" s="23" t="s">
        <v>28</v>
      </c>
      <c r="B17" s="17">
        <v>2255088.6</v>
      </c>
      <c r="C17" s="21">
        <v>3941882.4000000004</v>
      </c>
      <c r="D17" s="17">
        <v>3392402.7</v>
      </c>
      <c r="E17" s="18">
        <v>4060339.3</v>
      </c>
      <c r="F17" s="18">
        <v>2965838.4</v>
      </c>
    </row>
    <row r="18" spans="1:6" ht="63" x14ac:dyDescent="0.25">
      <c r="A18" s="23" t="s">
        <v>8</v>
      </c>
      <c r="B18" s="17">
        <v>8329617.9000000004</v>
      </c>
      <c r="C18" s="21">
        <f>7899531.5+690372.7</f>
        <v>8589904.1999999993</v>
      </c>
      <c r="D18" s="17">
        <v>7342507.0999999996</v>
      </c>
      <c r="E18" s="18">
        <v>7215494.2000000002</v>
      </c>
      <c r="F18" s="18">
        <v>7229929.5999999996</v>
      </c>
    </row>
    <row r="19" spans="1:6" x14ac:dyDescent="0.25">
      <c r="A19" s="23" t="s">
        <v>9</v>
      </c>
      <c r="B19" s="17">
        <v>1862277.2</v>
      </c>
      <c r="C19" s="21">
        <v>2083776.9999999998</v>
      </c>
      <c r="D19" s="17">
        <v>2532628.6</v>
      </c>
      <c r="E19" s="18">
        <v>2725317.6</v>
      </c>
      <c r="F19" s="18">
        <v>2644399.2999999998</v>
      </c>
    </row>
    <row r="20" spans="1:6" ht="31.5" x14ac:dyDescent="0.25">
      <c r="A20" s="23" t="s">
        <v>10</v>
      </c>
      <c r="B20" s="17">
        <v>1601345.2</v>
      </c>
      <c r="C20" s="21">
        <v>1709659.0999999999</v>
      </c>
      <c r="D20" s="17">
        <v>1925386.5</v>
      </c>
      <c r="E20" s="18">
        <v>1907802.7</v>
      </c>
      <c r="F20" s="18">
        <v>1442655.7</v>
      </c>
    </row>
    <row r="21" spans="1:6" ht="31.5" x14ac:dyDescent="0.25">
      <c r="A21" s="23" t="s">
        <v>11</v>
      </c>
      <c r="B21" s="17">
        <v>994953.2</v>
      </c>
      <c r="C21" s="21">
        <v>944943.4</v>
      </c>
      <c r="D21" s="17">
        <v>1033013.5</v>
      </c>
      <c r="E21" s="18">
        <v>1028207.6</v>
      </c>
      <c r="F21" s="18">
        <v>1028207.6</v>
      </c>
    </row>
    <row r="22" spans="1:6" ht="31.5" x14ac:dyDescent="0.25">
      <c r="A22" s="23" t="s">
        <v>12</v>
      </c>
      <c r="B22" s="17">
        <v>2539080</v>
      </c>
      <c r="C22" s="21">
        <f>2905677.9+2292698.5</f>
        <v>5198376.4000000004</v>
      </c>
      <c r="D22" s="17">
        <v>1533293.8</v>
      </c>
      <c r="E22" s="18">
        <v>1520597.5</v>
      </c>
      <c r="F22" s="18">
        <v>1499067.6</v>
      </c>
    </row>
    <row r="23" spans="1:6" ht="31.5" x14ac:dyDescent="0.25">
      <c r="A23" s="23" t="s">
        <v>31</v>
      </c>
      <c r="B23" s="17">
        <v>8531054</v>
      </c>
      <c r="C23" s="21">
        <f>8402054.4+70501.2</f>
        <v>8472555.5999999996</v>
      </c>
      <c r="D23" s="17">
        <v>7907297</v>
      </c>
      <c r="E23" s="18">
        <v>8199598.5</v>
      </c>
      <c r="F23" s="18">
        <v>8567978.5999999996</v>
      </c>
    </row>
    <row r="24" spans="1:6" ht="31.5" x14ac:dyDescent="0.25">
      <c r="A24" s="23" t="s">
        <v>13</v>
      </c>
      <c r="B24" s="17">
        <v>6519063</v>
      </c>
      <c r="C24" s="21">
        <v>5879245.5</v>
      </c>
      <c r="D24" s="17">
        <v>5694251.7000000002</v>
      </c>
      <c r="E24" s="18">
        <v>5588911.7000000002</v>
      </c>
      <c r="F24" s="18">
        <v>4782581</v>
      </c>
    </row>
    <row r="25" spans="1:6" ht="51" customHeight="1" x14ac:dyDescent="0.25">
      <c r="A25" s="23" t="s">
        <v>14</v>
      </c>
      <c r="B25" s="17">
        <v>3335706.7</v>
      </c>
      <c r="C25" s="21">
        <v>3118980.9</v>
      </c>
      <c r="D25" s="17">
        <v>3424685.6</v>
      </c>
      <c r="E25" s="18">
        <v>3525310.3</v>
      </c>
      <c r="F25" s="18">
        <v>3699591.6</v>
      </c>
    </row>
    <row r="26" spans="1:6" ht="79.5" customHeight="1" x14ac:dyDescent="0.25">
      <c r="A26" s="23" t="s">
        <v>15</v>
      </c>
      <c r="B26" s="17">
        <v>901874.6</v>
      </c>
      <c r="C26" s="21">
        <v>1034636.7</v>
      </c>
      <c r="D26" s="17">
        <v>1374598.9</v>
      </c>
      <c r="E26" s="18">
        <v>1350565.6</v>
      </c>
      <c r="F26" s="18">
        <v>1374953.6</v>
      </c>
    </row>
    <row r="27" spans="1:6" ht="31.5" x14ac:dyDescent="0.25">
      <c r="A27" s="9" t="s">
        <v>16</v>
      </c>
      <c r="B27" s="17">
        <v>1003594</v>
      </c>
      <c r="C27" s="21">
        <v>1019422.7999999999</v>
      </c>
      <c r="D27" s="17">
        <v>1077956.1000000001</v>
      </c>
      <c r="E27" s="18">
        <v>1170801</v>
      </c>
      <c r="F27" s="18">
        <v>1075494.3</v>
      </c>
    </row>
    <row r="28" spans="1:6" x14ac:dyDescent="0.25">
      <c r="A28" s="9"/>
      <c r="B28" s="17"/>
      <c r="C28" s="21"/>
      <c r="D28" s="17"/>
      <c r="E28" s="18"/>
      <c r="F28" s="18"/>
    </row>
    <row r="29" spans="1:6" ht="47.25" x14ac:dyDescent="0.25">
      <c r="A29" s="9" t="s">
        <v>0</v>
      </c>
      <c r="B29" s="17">
        <f>3514072+3545135.8-0.1</f>
        <v>7059207.7000000002</v>
      </c>
      <c r="C29" s="21">
        <f>3945880.5+3500582.5+260283.5</f>
        <v>7706746.5</v>
      </c>
      <c r="D29" s="18">
        <v>7579520.4000000004</v>
      </c>
      <c r="E29" s="18">
        <v>7399298</v>
      </c>
      <c r="F29" s="18">
        <v>7126503.0999999996</v>
      </c>
    </row>
    <row r="30" spans="1:6" x14ac:dyDescent="0.25">
      <c r="A30" s="9" t="s">
        <v>29</v>
      </c>
      <c r="B30" s="18">
        <v>0</v>
      </c>
      <c r="C30" s="18">
        <v>0</v>
      </c>
      <c r="D30" s="18">
        <v>0</v>
      </c>
      <c r="E30" s="18">
        <v>4666502.5999999791</v>
      </c>
      <c r="F30" s="18">
        <v>6756137.299999997</v>
      </c>
    </row>
    <row r="31" spans="1:6" x14ac:dyDescent="0.2">
      <c r="A31" s="15" t="s">
        <v>30</v>
      </c>
      <c r="B31" s="10">
        <f>B8+B30</f>
        <v>113159528.80000001</v>
      </c>
      <c r="C31" s="10">
        <f t="shared" ref="C31:F31" si="0">C8+C30</f>
        <v>124636265.50000001</v>
      </c>
      <c r="D31" s="10">
        <f t="shared" si="0"/>
        <v>120356648.89999999</v>
      </c>
      <c r="E31" s="10">
        <f t="shared" si="0"/>
        <v>125156440.39999998</v>
      </c>
      <c r="F31" s="10">
        <f t="shared" si="0"/>
        <v>122517996.59999996</v>
      </c>
    </row>
    <row r="33" spans="3:3" x14ac:dyDescent="0.25">
      <c r="C33" s="22"/>
    </row>
  </sheetData>
  <mergeCells count="2">
    <mergeCell ref="A3:F3"/>
    <mergeCell ref="A6:A7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"/>
  <sheetViews>
    <sheetView zoomScaleNormal="100" workbookViewId="0">
      <selection activeCell="G6" sqref="G6"/>
    </sheetView>
  </sheetViews>
  <sheetFormatPr defaultColWidth="9.140625" defaultRowHeight="12.75" x14ac:dyDescent="0.2"/>
  <cols>
    <col min="1" max="1" width="5.5703125" style="1" customWidth="1"/>
    <col min="2" max="2" width="40.140625" style="1" customWidth="1"/>
    <col min="3" max="4" width="14.42578125" style="24" customWidth="1"/>
    <col min="5" max="5" width="15" style="25" customWidth="1"/>
    <col min="6" max="6" width="15.28515625" style="25" customWidth="1"/>
    <col min="7" max="7" width="13.85546875" style="25" customWidth="1"/>
    <col min="8" max="8" width="9.140625" style="1"/>
    <col min="9" max="9" width="11.7109375" style="1" customWidth="1"/>
    <col min="10" max="16384" width="9.140625" style="1"/>
  </cols>
  <sheetData>
    <row r="1" spans="1:7" x14ac:dyDescent="0.2">
      <c r="G1" s="4" t="s">
        <v>179</v>
      </c>
    </row>
    <row r="2" spans="1:7" x14ac:dyDescent="0.2">
      <c r="G2" s="4"/>
    </row>
    <row r="4" spans="1:7" ht="36" customHeight="1" x14ac:dyDescent="0.2">
      <c r="A4" s="41" t="s">
        <v>33</v>
      </c>
      <c r="B4" s="41"/>
      <c r="C4" s="41"/>
      <c r="D4" s="41"/>
      <c r="E4" s="41"/>
      <c r="F4" s="41"/>
      <c r="G4" s="41"/>
    </row>
    <row r="6" spans="1:7" x14ac:dyDescent="0.2">
      <c r="G6" s="26" t="s">
        <v>1</v>
      </c>
    </row>
    <row r="7" spans="1:7" ht="18.75" customHeight="1" x14ac:dyDescent="0.2">
      <c r="A7" s="42" t="s">
        <v>34</v>
      </c>
      <c r="B7" s="43" t="s">
        <v>35</v>
      </c>
      <c r="C7" s="27" t="s">
        <v>22</v>
      </c>
      <c r="D7" s="27" t="s">
        <v>23</v>
      </c>
      <c r="E7" s="27" t="s">
        <v>36</v>
      </c>
      <c r="F7" s="27" t="s">
        <v>37</v>
      </c>
      <c r="G7" s="27" t="s">
        <v>38</v>
      </c>
    </row>
    <row r="8" spans="1:7" ht="62.25" customHeight="1" x14ac:dyDescent="0.2">
      <c r="A8" s="42"/>
      <c r="B8" s="43"/>
      <c r="C8" s="27" t="s">
        <v>21</v>
      </c>
      <c r="D8" s="27" t="s">
        <v>19</v>
      </c>
      <c r="E8" s="27" t="s">
        <v>39</v>
      </c>
      <c r="F8" s="27" t="s">
        <v>20</v>
      </c>
      <c r="G8" s="27" t="s">
        <v>20</v>
      </c>
    </row>
    <row r="9" spans="1:7" ht="15.75" x14ac:dyDescent="0.2">
      <c r="A9" s="28"/>
      <c r="B9" s="29" t="s">
        <v>17</v>
      </c>
      <c r="C9" s="30">
        <f>C11+C22+C24+C28+C39+C45+C49+C58+C62+C70+C76+C80+C83+C85</f>
        <v>113159528.8</v>
      </c>
      <c r="D9" s="30">
        <f>D11+D22+D24+D28+D39+D45+D49+D58+D62+D70+D76+D80+D83+D85</f>
        <v>124636265.5</v>
      </c>
      <c r="E9" s="30">
        <f>E11+E22+E24+E28+E39+E45+E49+E58+E62+E70+E76+E80+E83+E85</f>
        <v>120356648.90000001</v>
      </c>
      <c r="F9" s="30">
        <f>F11+F22+F24+F28+F39+F45+F49+F58+F62+F70+F76+F80+F83+F85</f>
        <v>120489937.80000001</v>
      </c>
      <c r="G9" s="30">
        <f>G11+G22+G24+G28+G39+G45+G49+G58+G62+G70+G76+G80+G83+G85</f>
        <v>115761859.30000001</v>
      </c>
    </row>
    <row r="10" spans="1:7" ht="15.75" x14ac:dyDescent="0.2">
      <c r="A10" s="28"/>
      <c r="B10" s="31" t="s">
        <v>40</v>
      </c>
      <c r="C10" s="30"/>
      <c r="D10" s="32"/>
      <c r="E10" s="30"/>
      <c r="F10" s="30"/>
      <c r="G10" s="30"/>
    </row>
    <row r="11" spans="1:7" ht="15.75" x14ac:dyDescent="0.2">
      <c r="A11" s="33" t="s">
        <v>41</v>
      </c>
      <c r="B11" s="34" t="s">
        <v>42</v>
      </c>
      <c r="C11" s="35">
        <f>SUM(C12:C21)</f>
        <v>6512428.7000000002</v>
      </c>
      <c r="D11" s="35">
        <f>SUM(D12:D21)</f>
        <v>7309816.2000000002</v>
      </c>
      <c r="E11" s="35">
        <f t="shared" ref="E11:G11" si="0">SUM(E12:E21)</f>
        <v>7884369.2999999989</v>
      </c>
      <c r="F11" s="35">
        <f t="shared" si="0"/>
        <v>7763277.2999999998</v>
      </c>
      <c r="G11" s="35">
        <f t="shared" si="0"/>
        <v>7696793.7999999998</v>
      </c>
    </row>
    <row r="12" spans="1:7" ht="38.25" x14ac:dyDescent="0.2">
      <c r="A12" s="36" t="s">
        <v>43</v>
      </c>
      <c r="B12" s="37" t="s">
        <v>44</v>
      </c>
      <c r="C12" s="38">
        <v>4654.2</v>
      </c>
      <c r="D12" s="38">
        <v>6797.9</v>
      </c>
      <c r="E12" s="38">
        <v>5377.5</v>
      </c>
      <c r="F12" s="38">
        <v>5377.5</v>
      </c>
      <c r="G12" s="38">
        <v>5524.3</v>
      </c>
    </row>
    <row r="13" spans="1:7" ht="51" x14ac:dyDescent="0.2">
      <c r="A13" s="36" t="s">
        <v>45</v>
      </c>
      <c r="B13" s="37" t="s">
        <v>46</v>
      </c>
      <c r="C13" s="38">
        <v>467009</v>
      </c>
      <c r="D13" s="38">
        <v>644597.5</v>
      </c>
      <c r="E13" s="38">
        <v>534986.4</v>
      </c>
      <c r="F13" s="38">
        <v>521984.8</v>
      </c>
      <c r="G13" s="38">
        <v>521984.8</v>
      </c>
    </row>
    <row r="14" spans="1:7" ht="51" x14ac:dyDescent="0.2">
      <c r="A14" s="36" t="s">
        <v>47</v>
      </c>
      <c r="B14" s="37" t="s">
        <v>48</v>
      </c>
      <c r="C14" s="38">
        <v>2553512.1</v>
      </c>
      <c r="D14" s="38">
        <v>2811388.8000000003</v>
      </c>
      <c r="E14" s="38">
        <v>2797153.9</v>
      </c>
      <c r="F14" s="38">
        <v>2796963.2</v>
      </c>
      <c r="G14" s="38">
        <v>2879315.4</v>
      </c>
    </row>
    <row r="15" spans="1:7" ht="15.75" x14ac:dyDescent="0.2">
      <c r="A15" s="36" t="s">
        <v>49</v>
      </c>
      <c r="B15" s="37" t="s">
        <v>50</v>
      </c>
      <c r="C15" s="38">
        <v>298570.40000000002</v>
      </c>
      <c r="D15" s="38">
        <v>286743.8</v>
      </c>
      <c r="E15" s="38">
        <v>322647.3</v>
      </c>
      <c r="F15" s="38">
        <v>309500.09999999998</v>
      </c>
      <c r="G15" s="38">
        <v>321436.59999999998</v>
      </c>
    </row>
    <row r="16" spans="1:7" ht="38.25" x14ac:dyDescent="0.2">
      <c r="A16" s="36" t="s">
        <v>51</v>
      </c>
      <c r="B16" s="37" t="s">
        <v>52</v>
      </c>
      <c r="C16" s="38">
        <v>73459.3</v>
      </c>
      <c r="D16" s="38">
        <v>76392.2</v>
      </c>
      <c r="E16" s="38">
        <v>84235.3</v>
      </c>
      <c r="F16" s="38">
        <v>80211.899999999994</v>
      </c>
      <c r="G16" s="38">
        <v>80211.899999999994</v>
      </c>
    </row>
    <row r="17" spans="1:9" ht="25.5" x14ac:dyDescent="0.2">
      <c r="A17" s="36" t="s">
        <v>53</v>
      </c>
      <c r="B17" s="37" t="s">
        <v>54</v>
      </c>
      <c r="C17" s="38">
        <v>82614.8</v>
      </c>
      <c r="D17" s="38">
        <v>83970.3</v>
      </c>
      <c r="E17" s="38">
        <v>86893</v>
      </c>
      <c r="F17" s="38">
        <v>86893</v>
      </c>
      <c r="G17" s="38">
        <v>86893</v>
      </c>
    </row>
    <row r="18" spans="1:9" ht="25.5" x14ac:dyDescent="0.2">
      <c r="A18" s="36" t="s">
        <v>55</v>
      </c>
      <c r="B18" s="37" t="s">
        <v>56</v>
      </c>
      <c r="C18" s="38">
        <v>137.69999999999999</v>
      </c>
      <c r="D18" s="38">
        <v>155</v>
      </c>
      <c r="E18" s="38">
        <v>155</v>
      </c>
      <c r="F18" s="38">
        <v>155</v>
      </c>
      <c r="G18" s="38">
        <v>155</v>
      </c>
    </row>
    <row r="19" spans="1:9" ht="15.75" x14ac:dyDescent="0.2">
      <c r="A19" s="36" t="s">
        <v>57</v>
      </c>
      <c r="B19" s="37" t="s">
        <v>58</v>
      </c>
      <c r="C19" s="38"/>
      <c r="D19" s="38">
        <v>0</v>
      </c>
      <c r="E19" s="38">
        <v>440000</v>
      </c>
      <c r="F19" s="38">
        <v>400000</v>
      </c>
      <c r="G19" s="38">
        <v>400000</v>
      </c>
    </row>
    <row r="20" spans="1:9" ht="25.5" x14ac:dyDescent="0.2">
      <c r="A20" s="36" t="s">
        <v>59</v>
      </c>
      <c r="B20" s="37" t="s">
        <v>60</v>
      </c>
      <c r="C20" s="38">
        <v>21380</v>
      </c>
      <c r="D20" s="38">
        <v>20000</v>
      </c>
      <c r="E20" s="38">
        <v>27100</v>
      </c>
      <c r="F20" s="38">
        <v>27600</v>
      </c>
      <c r="G20" s="38">
        <v>2600</v>
      </c>
    </row>
    <row r="21" spans="1:9" ht="15.75" x14ac:dyDescent="0.2">
      <c r="A21" s="36" t="s">
        <v>61</v>
      </c>
      <c r="B21" s="37" t="s">
        <v>62</v>
      </c>
      <c r="C21" s="38">
        <v>3011091.2</v>
      </c>
      <c r="D21" s="38">
        <f>3119487.2+260283.5</f>
        <v>3379770.7</v>
      </c>
      <c r="E21" s="38">
        <v>3585820.9</v>
      </c>
      <c r="F21" s="38">
        <v>3534591.8</v>
      </c>
      <c r="G21" s="38">
        <v>3398672.8</v>
      </c>
    </row>
    <row r="22" spans="1:9" ht="15.75" x14ac:dyDescent="0.2">
      <c r="A22" s="33" t="s">
        <v>63</v>
      </c>
      <c r="B22" s="34" t="s">
        <v>64</v>
      </c>
      <c r="C22" s="35">
        <f>C23</f>
        <v>62127.199999999997</v>
      </c>
      <c r="D22" s="35">
        <f>D23</f>
        <v>67896.2</v>
      </c>
      <c r="E22" s="35">
        <f t="shared" ref="E22:G22" si="1">E23</f>
        <v>68643.600000000006</v>
      </c>
      <c r="F22" s="35">
        <f t="shared" si="1"/>
        <v>71204.7</v>
      </c>
      <c r="G22" s="35">
        <f t="shared" si="1"/>
        <v>0</v>
      </c>
    </row>
    <row r="23" spans="1:9" ht="15.75" x14ac:dyDescent="0.2">
      <c r="A23" s="36" t="s">
        <v>65</v>
      </c>
      <c r="B23" s="37" t="s">
        <v>66</v>
      </c>
      <c r="C23" s="38">
        <v>62127.199999999997</v>
      </c>
      <c r="D23" s="32">
        <v>67896.2</v>
      </c>
      <c r="E23" s="38">
        <v>68643.600000000006</v>
      </c>
      <c r="F23" s="38">
        <v>71204.7</v>
      </c>
      <c r="G23" s="38"/>
      <c r="I23" s="22"/>
    </row>
    <row r="24" spans="1:9" ht="25.5" x14ac:dyDescent="0.2">
      <c r="A24" s="33" t="s">
        <v>67</v>
      </c>
      <c r="B24" s="34" t="s">
        <v>68</v>
      </c>
      <c r="C24" s="35">
        <f>SUM(C25:C27)</f>
        <v>1867499.2000000002</v>
      </c>
      <c r="D24" s="35">
        <f>SUM(D25:D27)</f>
        <v>2085077</v>
      </c>
      <c r="E24" s="35">
        <f t="shared" ref="E24:G24" si="2">SUM(E25:E27)</f>
        <v>2032628.5999999999</v>
      </c>
      <c r="F24" s="35">
        <f t="shared" si="2"/>
        <v>1925317.5</v>
      </c>
      <c r="G24" s="35">
        <f t="shared" si="2"/>
        <v>1844399.3</v>
      </c>
    </row>
    <row r="25" spans="1:9" ht="38.25" x14ac:dyDescent="0.2">
      <c r="A25" s="36" t="s">
        <v>69</v>
      </c>
      <c r="B25" s="37" t="s">
        <v>70</v>
      </c>
      <c r="C25" s="38">
        <v>361270.5</v>
      </c>
      <c r="D25" s="32">
        <v>447924.39999999997</v>
      </c>
      <c r="E25" s="38">
        <v>402998.6</v>
      </c>
      <c r="F25" s="38">
        <v>316622.3</v>
      </c>
      <c r="G25" s="38">
        <v>360864.3</v>
      </c>
    </row>
    <row r="26" spans="1:9" ht="15.75" x14ac:dyDescent="0.2">
      <c r="A26" s="36" t="s">
        <v>71</v>
      </c>
      <c r="B26" s="37" t="s">
        <v>72</v>
      </c>
      <c r="C26" s="38">
        <v>1219430.8</v>
      </c>
      <c r="D26" s="32">
        <v>1239917</v>
      </c>
      <c r="E26" s="38">
        <v>1296765.7</v>
      </c>
      <c r="F26" s="38">
        <v>1275390.2</v>
      </c>
      <c r="G26" s="38">
        <v>1250216.2</v>
      </c>
    </row>
    <row r="27" spans="1:9" ht="38.25" x14ac:dyDescent="0.2">
      <c r="A27" s="36" t="s">
        <v>73</v>
      </c>
      <c r="B27" s="37" t="s">
        <v>74</v>
      </c>
      <c r="C27" s="38">
        <v>286797.90000000002</v>
      </c>
      <c r="D27" s="32">
        <v>397235.60000000003</v>
      </c>
      <c r="E27" s="38">
        <v>332864.3</v>
      </c>
      <c r="F27" s="38">
        <v>333305</v>
      </c>
      <c r="G27" s="38">
        <v>233318.8</v>
      </c>
    </row>
    <row r="28" spans="1:9" ht="15.75" x14ac:dyDescent="0.2">
      <c r="A28" s="33" t="s">
        <v>75</v>
      </c>
      <c r="B28" s="34" t="s">
        <v>76</v>
      </c>
      <c r="C28" s="35">
        <f>SUM(C29:C38)</f>
        <v>19759881.599999998</v>
      </c>
      <c r="D28" s="35">
        <f>SUM(D29:D38)</f>
        <v>21719775.100000001</v>
      </c>
      <c r="E28" s="35">
        <f t="shared" ref="E28:G28" si="3">SUM(E29:E38)</f>
        <v>18679647.300000001</v>
      </c>
      <c r="F28" s="35">
        <f t="shared" si="3"/>
        <v>18689726.5</v>
      </c>
      <c r="G28" s="35">
        <f t="shared" si="3"/>
        <v>17525653.5</v>
      </c>
    </row>
    <row r="29" spans="1:9" ht="15.75" x14ac:dyDescent="0.2">
      <c r="A29" s="36" t="s">
        <v>77</v>
      </c>
      <c r="B29" s="37" t="s">
        <v>78</v>
      </c>
      <c r="C29" s="38">
        <v>55667.199999999997</v>
      </c>
      <c r="D29" s="38">
        <v>48326</v>
      </c>
      <c r="E29" s="32">
        <v>86258.7</v>
      </c>
      <c r="F29" s="32">
        <v>86230.1</v>
      </c>
      <c r="G29" s="32">
        <v>85431</v>
      </c>
    </row>
    <row r="30" spans="1:9" ht="15.75" x14ac:dyDescent="0.2">
      <c r="A30" s="36" t="s">
        <v>79</v>
      </c>
      <c r="B30" s="37" t="s">
        <v>80</v>
      </c>
      <c r="C30" s="38">
        <v>8790</v>
      </c>
      <c r="D30" s="38">
        <v>8100</v>
      </c>
      <c r="E30" s="32">
        <v>8424</v>
      </c>
      <c r="F30" s="32">
        <v>8424</v>
      </c>
      <c r="G30" s="32">
        <v>8424</v>
      </c>
    </row>
    <row r="31" spans="1:9" ht="15.75" x14ac:dyDescent="0.2">
      <c r="A31" s="36" t="s">
        <v>81</v>
      </c>
      <c r="B31" s="37" t="s">
        <v>82</v>
      </c>
      <c r="C31" s="38">
        <v>4742185.5999999996</v>
      </c>
      <c r="D31" s="38">
        <v>4308167.2</v>
      </c>
      <c r="E31" s="32">
        <v>4562740.0999999996</v>
      </c>
      <c r="F31" s="32">
        <v>4351343.5999999996</v>
      </c>
      <c r="G31" s="32">
        <v>3382655.1</v>
      </c>
    </row>
    <row r="32" spans="1:9" ht="15.75" x14ac:dyDescent="0.2">
      <c r="A32" s="36" t="s">
        <v>83</v>
      </c>
      <c r="B32" s="37" t="s">
        <v>84</v>
      </c>
      <c r="C32" s="38">
        <v>63229.5</v>
      </c>
      <c r="D32" s="38">
        <v>61474</v>
      </c>
      <c r="E32" s="32">
        <v>48887.1</v>
      </c>
      <c r="F32" s="32">
        <v>48887.1</v>
      </c>
      <c r="G32" s="32">
        <v>27749.3</v>
      </c>
    </row>
    <row r="33" spans="1:7" ht="15.75" x14ac:dyDescent="0.2">
      <c r="A33" s="36" t="s">
        <v>85</v>
      </c>
      <c r="B33" s="37" t="s">
        <v>86</v>
      </c>
      <c r="C33" s="38">
        <v>1197669.3999999999</v>
      </c>
      <c r="D33" s="38">
        <v>1295594.7</v>
      </c>
      <c r="E33" s="32">
        <v>1381108.3</v>
      </c>
      <c r="F33" s="32">
        <v>1377871.9</v>
      </c>
      <c r="G33" s="32">
        <v>974054.40000000002</v>
      </c>
    </row>
    <row r="34" spans="1:7" ht="15.75" x14ac:dyDescent="0.2">
      <c r="A34" s="36" t="s">
        <v>87</v>
      </c>
      <c r="B34" s="37" t="s">
        <v>88</v>
      </c>
      <c r="C34" s="38">
        <v>112064.6</v>
      </c>
      <c r="D34" s="38">
        <v>119337</v>
      </c>
      <c r="E34" s="32">
        <v>115139.2</v>
      </c>
      <c r="F34" s="32">
        <v>107075.2</v>
      </c>
      <c r="G34" s="32">
        <v>47075.199999999997</v>
      </c>
    </row>
    <row r="35" spans="1:7" ht="15.75" x14ac:dyDescent="0.2">
      <c r="A35" s="36" t="s">
        <v>89</v>
      </c>
      <c r="B35" s="37" t="s">
        <v>90</v>
      </c>
      <c r="C35" s="38">
        <v>8677098.1999999993</v>
      </c>
      <c r="D35" s="38">
        <v>8485320.0999999996</v>
      </c>
      <c r="E35" s="32">
        <v>8383711.7999999998</v>
      </c>
      <c r="F35" s="32">
        <v>8984077.4000000004</v>
      </c>
      <c r="G35" s="32">
        <v>9412457.5</v>
      </c>
    </row>
    <row r="36" spans="1:7" ht="15.75" x14ac:dyDescent="0.2">
      <c r="A36" s="36" t="s">
        <v>91</v>
      </c>
      <c r="B36" s="37" t="s">
        <v>92</v>
      </c>
      <c r="C36" s="38">
        <v>998269.7</v>
      </c>
      <c r="D36" s="38">
        <v>944947.4</v>
      </c>
      <c r="E36" s="32">
        <v>1033013.5</v>
      </c>
      <c r="F36" s="32">
        <v>1028207.6</v>
      </c>
      <c r="G36" s="32">
        <v>1028207.6</v>
      </c>
    </row>
    <row r="37" spans="1:7" ht="25.5" x14ac:dyDescent="0.2">
      <c r="A37" s="36" t="s">
        <v>93</v>
      </c>
      <c r="B37" s="37" t="s">
        <v>94</v>
      </c>
      <c r="C37" s="38">
        <v>6500</v>
      </c>
      <c r="D37" s="38">
        <v>4800</v>
      </c>
      <c r="E37" s="32">
        <v>6800</v>
      </c>
      <c r="F37" s="32">
        <v>6800</v>
      </c>
      <c r="G37" s="32">
        <v>6800</v>
      </c>
    </row>
    <row r="38" spans="1:7" ht="25.5" x14ac:dyDescent="0.2">
      <c r="A38" s="36" t="s">
        <v>95</v>
      </c>
      <c r="B38" s="37" t="s">
        <v>96</v>
      </c>
      <c r="C38" s="38">
        <v>3898407.4</v>
      </c>
      <c r="D38" s="38">
        <v>6443708.7000000002</v>
      </c>
      <c r="E38" s="32">
        <v>3053564.6</v>
      </c>
      <c r="F38" s="32">
        <v>2690809.6</v>
      </c>
      <c r="G38" s="32">
        <v>2552799.4</v>
      </c>
    </row>
    <row r="39" spans="1:7" ht="25.5" x14ac:dyDescent="0.2">
      <c r="A39" s="33" t="s">
        <v>97</v>
      </c>
      <c r="B39" s="34" t="s">
        <v>98</v>
      </c>
      <c r="C39" s="35">
        <f>SUM(C40:C44)</f>
        <v>9327739.1000000015</v>
      </c>
      <c r="D39" s="35">
        <f>SUM(D40:D44)</f>
        <v>10620131.200000001</v>
      </c>
      <c r="E39" s="35">
        <f t="shared" ref="E39:G39" si="4">SUM(E40:E44)</f>
        <v>9314354.1999999993</v>
      </c>
      <c r="F39" s="35">
        <f t="shared" si="4"/>
        <v>10048875.399999999</v>
      </c>
      <c r="G39" s="35">
        <f t="shared" si="4"/>
        <v>10038073.9</v>
      </c>
    </row>
    <row r="40" spans="1:7" ht="15.75" x14ac:dyDescent="0.2">
      <c r="A40" s="36" t="s">
        <v>99</v>
      </c>
      <c r="B40" s="37" t="s">
        <v>100</v>
      </c>
      <c r="C40" s="38">
        <v>746346.7</v>
      </c>
      <c r="D40" s="32">
        <v>984493.1</v>
      </c>
      <c r="E40" s="32">
        <v>808427.2</v>
      </c>
      <c r="F40" s="32">
        <v>1608679.5</v>
      </c>
      <c r="G40" s="32">
        <v>1808842.8</v>
      </c>
    </row>
    <row r="41" spans="1:7" ht="15.75" x14ac:dyDescent="0.2">
      <c r="A41" s="36" t="s">
        <v>101</v>
      </c>
      <c r="B41" s="37" t="s">
        <v>102</v>
      </c>
      <c r="C41" s="38">
        <v>7201127.2000000002</v>
      </c>
      <c r="D41" s="32">
        <v>8542684.3000000007</v>
      </c>
      <c r="E41" s="32">
        <v>7294053.2999999998</v>
      </c>
      <c r="F41" s="32">
        <v>7227322.2000000002</v>
      </c>
      <c r="G41" s="32">
        <v>7223277.4000000004</v>
      </c>
    </row>
    <row r="42" spans="1:7" ht="15.75" x14ac:dyDescent="0.2">
      <c r="A42" s="36" t="s">
        <v>103</v>
      </c>
      <c r="B42" s="37" t="s">
        <v>104</v>
      </c>
      <c r="C42" s="38">
        <v>1115016.8</v>
      </c>
      <c r="D42" s="32">
        <v>1039434.3999999999</v>
      </c>
      <c r="E42" s="32">
        <v>967327.5</v>
      </c>
      <c r="F42" s="32">
        <v>967327.5</v>
      </c>
      <c r="G42" s="32">
        <v>759407.5</v>
      </c>
    </row>
    <row r="43" spans="1:7" ht="25.5" x14ac:dyDescent="0.2">
      <c r="A43" s="36" t="s">
        <v>105</v>
      </c>
      <c r="B43" s="37" t="s">
        <v>106</v>
      </c>
      <c r="C43" s="38">
        <v>1475.9</v>
      </c>
      <c r="D43" s="32">
        <v>0</v>
      </c>
      <c r="E43" s="32">
        <v>0</v>
      </c>
      <c r="F43" s="32">
        <v>0</v>
      </c>
      <c r="G43" s="32">
        <v>0</v>
      </c>
    </row>
    <row r="44" spans="1:7" ht="25.5" x14ac:dyDescent="0.2">
      <c r="A44" s="36" t="s">
        <v>107</v>
      </c>
      <c r="B44" s="37" t="s">
        <v>108</v>
      </c>
      <c r="C44" s="38">
        <v>263772.5</v>
      </c>
      <c r="D44" s="32">
        <v>53519.4</v>
      </c>
      <c r="E44" s="32">
        <v>244546.2</v>
      </c>
      <c r="F44" s="32">
        <v>245546.2</v>
      </c>
      <c r="G44" s="32">
        <v>246546.2</v>
      </c>
    </row>
    <row r="45" spans="1:7" ht="15.75" x14ac:dyDescent="0.2">
      <c r="A45" s="33" t="s">
        <v>109</v>
      </c>
      <c r="B45" s="34" t="s">
        <v>110</v>
      </c>
      <c r="C45" s="35">
        <f>SUM(C46:C48)</f>
        <v>254647.2</v>
      </c>
      <c r="D45" s="35">
        <f>SUM(D46:D48)</f>
        <v>338104.19999999995</v>
      </c>
      <c r="E45" s="35">
        <f>SUM(E46:E48)</f>
        <v>485648.80000000005</v>
      </c>
      <c r="F45" s="35">
        <f>SUM(F46:F48)</f>
        <v>471694.4</v>
      </c>
      <c r="G45" s="35">
        <f>SUM(G46:G48)</f>
        <v>419183</v>
      </c>
    </row>
    <row r="46" spans="1:7" ht="25.5" x14ac:dyDescent="0.2">
      <c r="A46" s="36" t="s">
        <v>111</v>
      </c>
      <c r="B46" s="37" t="s">
        <v>112</v>
      </c>
      <c r="C46" s="38">
        <v>98626.2</v>
      </c>
      <c r="D46" s="32">
        <v>101628.9</v>
      </c>
      <c r="E46" s="32">
        <v>118949.6</v>
      </c>
      <c r="F46" s="32">
        <v>107892</v>
      </c>
      <c r="G46" s="32">
        <v>102804.3</v>
      </c>
    </row>
    <row r="47" spans="1:7" ht="25.5" x14ac:dyDescent="0.2">
      <c r="A47" s="36" t="s">
        <v>113</v>
      </c>
      <c r="B47" s="37" t="s">
        <v>114</v>
      </c>
      <c r="C47" s="38">
        <v>4475</v>
      </c>
      <c r="D47" s="32">
        <v>360</v>
      </c>
      <c r="E47" s="32">
        <v>180</v>
      </c>
      <c r="F47" s="32">
        <v>180</v>
      </c>
      <c r="G47" s="32">
        <v>180</v>
      </c>
    </row>
    <row r="48" spans="1:7" ht="25.5" x14ac:dyDescent="0.2">
      <c r="A48" s="36" t="s">
        <v>115</v>
      </c>
      <c r="B48" s="37" t="s">
        <v>116</v>
      </c>
      <c r="C48" s="38">
        <v>151546</v>
      </c>
      <c r="D48" s="32">
        <v>236115.3</v>
      </c>
      <c r="E48" s="32">
        <v>366519.2</v>
      </c>
      <c r="F48" s="32">
        <v>363622.40000000002</v>
      </c>
      <c r="G48" s="32">
        <v>316198.7</v>
      </c>
    </row>
    <row r="49" spans="1:8" ht="15.75" x14ac:dyDescent="0.2">
      <c r="A49" s="33" t="s">
        <v>117</v>
      </c>
      <c r="B49" s="34" t="s">
        <v>118</v>
      </c>
      <c r="C49" s="35">
        <f>SUM(C50:C57)</f>
        <v>27617683.100000001</v>
      </c>
      <c r="D49" s="35">
        <f>SUM(D50:D57)</f>
        <v>31708268.299999997</v>
      </c>
      <c r="E49" s="35">
        <f t="shared" ref="E49:F49" si="5">SUM(E50:E57)</f>
        <v>30978889.800000004</v>
      </c>
      <c r="F49" s="35">
        <f t="shared" si="5"/>
        <v>31651686.800000008</v>
      </c>
      <c r="G49" s="35">
        <f>SUM(G50:G57)</f>
        <v>32167574.600000005</v>
      </c>
      <c r="H49" s="25"/>
    </row>
    <row r="50" spans="1:8" ht="15.75" x14ac:dyDescent="0.2">
      <c r="A50" s="36" t="s">
        <v>119</v>
      </c>
      <c r="B50" s="37" t="s">
        <v>120</v>
      </c>
      <c r="C50" s="38">
        <v>9408983.6999999993</v>
      </c>
      <c r="D50" s="32">
        <v>11631203</v>
      </c>
      <c r="E50" s="32">
        <v>9844509.0999999996</v>
      </c>
      <c r="F50" s="32">
        <v>9373035.9000000004</v>
      </c>
      <c r="G50" s="32">
        <v>9319718</v>
      </c>
      <c r="H50" s="25"/>
    </row>
    <row r="51" spans="1:8" ht="15.75" x14ac:dyDescent="0.2">
      <c r="A51" s="36" t="s">
        <v>121</v>
      </c>
      <c r="B51" s="37" t="s">
        <v>122</v>
      </c>
      <c r="C51" s="38">
        <v>13760199.800000001</v>
      </c>
      <c r="D51" s="32">
        <v>15343351.4</v>
      </c>
      <c r="E51" s="32">
        <v>16072306.1</v>
      </c>
      <c r="F51" s="32">
        <v>17005397.199999999</v>
      </c>
      <c r="G51" s="32">
        <v>17693777.899999999</v>
      </c>
    </row>
    <row r="52" spans="1:8" ht="15.75" x14ac:dyDescent="0.2">
      <c r="A52" s="36" t="s">
        <v>123</v>
      </c>
      <c r="B52" s="37" t="s">
        <v>124</v>
      </c>
      <c r="C52" s="38">
        <v>203059.5</v>
      </c>
      <c r="D52" s="32">
        <v>250370.1</v>
      </c>
      <c r="E52" s="32">
        <v>290710.59999999998</v>
      </c>
      <c r="F52" s="32">
        <v>290710.59999999998</v>
      </c>
      <c r="G52" s="32">
        <v>290710.59999999998</v>
      </c>
    </row>
    <row r="53" spans="1:8" ht="15.75" x14ac:dyDescent="0.2">
      <c r="A53" s="36" t="s">
        <v>125</v>
      </c>
      <c r="B53" s="37" t="s">
        <v>126</v>
      </c>
      <c r="C53" s="38">
        <v>2508319.5</v>
      </c>
      <c r="D53" s="32">
        <v>2590128.4</v>
      </c>
      <c r="E53" s="32">
        <v>2654155.6</v>
      </c>
      <c r="F53" s="32">
        <v>2768968.1</v>
      </c>
      <c r="G53" s="32">
        <v>2748854.1</v>
      </c>
    </row>
    <row r="54" spans="1:8" ht="25.5" x14ac:dyDescent="0.2">
      <c r="A54" s="36" t="s">
        <v>127</v>
      </c>
      <c r="B54" s="37" t="s">
        <v>128</v>
      </c>
      <c r="C54" s="38">
        <v>242916.6</v>
      </c>
      <c r="D54" s="32">
        <v>263634.7</v>
      </c>
      <c r="E54" s="32">
        <v>356513.5</v>
      </c>
      <c r="F54" s="32">
        <v>357666.2</v>
      </c>
      <c r="G54" s="32">
        <v>363185.6</v>
      </c>
    </row>
    <row r="55" spans="1:8" ht="25.5" x14ac:dyDescent="0.2">
      <c r="A55" s="36" t="s">
        <v>129</v>
      </c>
      <c r="B55" s="37" t="s">
        <v>130</v>
      </c>
      <c r="C55" s="38">
        <v>803209.4</v>
      </c>
      <c r="D55" s="32">
        <v>824598.4</v>
      </c>
      <c r="E55" s="32">
        <v>867015.1</v>
      </c>
      <c r="F55" s="32">
        <v>867015.1</v>
      </c>
      <c r="G55" s="32">
        <v>867015.1</v>
      </c>
    </row>
    <row r="56" spans="1:8" ht="15.75" x14ac:dyDescent="0.2">
      <c r="A56" s="36" t="s">
        <v>131</v>
      </c>
      <c r="B56" s="37" t="s">
        <v>132</v>
      </c>
      <c r="C56" s="38">
        <v>526021.30000000005</v>
      </c>
      <c r="D56" s="32">
        <v>572846.5</v>
      </c>
      <c r="E56" s="32">
        <v>616979.69999999995</v>
      </c>
      <c r="F56" s="32">
        <v>711978.6</v>
      </c>
      <c r="G56" s="32">
        <v>614920.5</v>
      </c>
    </row>
    <row r="57" spans="1:8" ht="15.75" x14ac:dyDescent="0.2">
      <c r="A57" s="36" t="s">
        <v>133</v>
      </c>
      <c r="B57" s="37" t="s">
        <v>134</v>
      </c>
      <c r="C57" s="38">
        <v>164973.29999999999</v>
      </c>
      <c r="D57" s="32">
        <v>232135.8</v>
      </c>
      <c r="E57" s="32">
        <v>276700.09999999998</v>
      </c>
      <c r="F57" s="32">
        <v>276915.09999999998</v>
      </c>
      <c r="G57" s="32">
        <v>269392.8</v>
      </c>
    </row>
    <row r="58" spans="1:8" ht="15.75" x14ac:dyDescent="0.2">
      <c r="A58" s="33" t="s">
        <v>135</v>
      </c>
      <c r="B58" s="34" t="s">
        <v>136</v>
      </c>
      <c r="C58" s="35">
        <f>SUM(C59:C61)</f>
        <v>2708716.1</v>
      </c>
      <c r="D58" s="35">
        <f>SUM(D59:D61)</f>
        <v>3075444.5999999996</v>
      </c>
      <c r="E58" s="35">
        <f t="shared" ref="E58:G58" si="6">SUM(E59:E61)</f>
        <v>3243221.5</v>
      </c>
      <c r="F58" s="35">
        <f t="shared" si="6"/>
        <v>3297716</v>
      </c>
      <c r="G58" s="35">
        <f t="shared" si="6"/>
        <v>3338636.2</v>
      </c>
    </row>
    <row r="59" spans="1:8" ht="15.75" x14ac:dyDescent="0.2">
      <c r="A59" s="36" t="s">
        <v>137</v>
      </c>
      <c r="B59" s="37" t="s">
        <v>138</v>
      </c>
      <c r="C59" s="38">
        <v>2688070.7</v>
      </c>
      <c r="D59" s="32">
        <v>3066478.1999999997</v>
      </c>
      <c r="E59" s="32">
        <v>3229125.7</v>
      </c>
      <c r="F59" s="32">
        <v>3273490.7</v>
      </c>
      <c r="G59" s="32">
        <v>3329136.2</v>
      </c>
    </row>
    <row r="60" spans="1:8" ht="15.75" x14ac:dyDescent="0.2">
      <c r="A60" s="36" t="s">
        <v>139</v>
      </c>
      <c r="B60" s="37" t="s">
        <v>140</v>
      </c>
      <c r="C60" s="38">
        <v>2500</v>
      </c>
      <c r="D60" s="32">
        <v>2500</v>
      </c>
      <c r="E60" s="32">
        <v>7500</v>
      </c>
      <c r="F60" s="32">
        <v>7500</v>
      </c>
      <c r="G60" s="32">
        <v>7500</v>
      </c>
    </row>
    <row r="61" spans="1:8" ht="25.5" x14ac:dyDescent="0.2">
      <c r="A61" s="36" t="s">
        <v>141</v>
      </c>
      <c r="B61" s="37" t="s">
        <v>142</v>
      </c>
      <c r="C61" s="38">
        <v>18145.400000000001</v>
      </c>
      <c r="D61" s="32">
        <v>6466.4</v>
      </c>
      <c r="E61" s="32">
        <v>6595.8</v>
      </c>
      <c r="F61" s="32">
        <v>16725.3</v>
      </c>
      <c r="G61" s="32">
        <v>2000</v>
      </c>
    </row>
    <row r="62" spans="1:8" ht="15.75" x14ac:dyDescent="0.2">
      <c r="A62" s="33" t="s">
        <v>143</v>
      </c>
      <c r="B62" s="34" t="s">
        <v>144</v>
      </c>
      <c r="C62" s="35">
        <f>SUM(C63:C69)</f>
        <v>15063568.5</v>
      </c>
      <c r="D62" s="35">
        <f>SUM(D63:D69)</f>
        <v>16312849.300000001</v>
      </c>
      <c r="E62" s="35">
        <f t="shared" ref="E62:G62" si="7">SUM(E63:E69)</f>
        <v>15829311.699999999</v>
      </c>
      <c r="F62" s="35">
        <f t="shared" si="7"/>
        <v>15296101.499999998</v>
      </c>
      <c r="G62" s="35">
        <f t="shared" si="7"/>
        <v>13971481.5</v>
      </c>
    </row>
    <row r="63" spans="1:8" ht="15.75" x14ac:dyDescent="0.2">
      <c r="A63" s="36" t="s">
        <v>145</v>
      </c>
      <c r="B63" s="37" t="s">
        <v>146</v>
      </c>
      <c r="C63" s="38">
        <v>5221001</v>
      </c>
      <c r="D63" s="32">
        <v>5792197.0999999996</v>
      </c>
      <c r="E63" s="32">
        <v>6487872</v>
      </c>
      <c r="F63" s="32">
        <f>5894483+81000</f>
        <v>5975483</v>
      </c>
      <c r="G63" s="32">
        <f>4371278+81000</f>
        <v>4452278</v>
      </c>
    </row>
    <row r="64" spans="1:8" ht="15.75" x14ac:dyDescent="0.2">
      <c r="A64" s="36" t="s">
        <v>147</v>
      </c>
      <c r="B64" s="37" t="s">
        <v>148</v>
      </c>
      <c r="C64" s="38">
        <v>3671785.9</v>
      </c>
      <c r="D64" s="32">
        <v>3503735.4000000004</v>
      </c>
      <c r="E64" s="32">
        <v>2976192.2</v>
      </c>
      <c r="F64" s="32">
        <f>3036937.2-81000</f>
        <v>2955937.2</v>
      </c>
      <c r="G64" s="32">
        <f>3219392.6-81000</f>
        <v>3138392.6</v>
      </c>
    </row>
    <row r="65" spans="1:7" ht="25.5" x14ac:dyDescent="0.2">
      <c r="A65" s="36" t="s">
        <v>149</v>
      </c>
      <c r="B65" s="37" t="s">
        <v>150</v>
      </c>
      <c r="C65" s="38">
        <v>31728.7</v>
      </c>
      <c r="D65" s="32">
        <v>46994.6</v>
      </c>
      <c r="E65" s="32">
        <v>56943</v>
      </c>
      <c r="F65" s="32">
        <v>56553</v>
      </c>
      <c r="G65" s="32">
        <v>56561</v>
      </c>
    </row>
    <row r="66" spans="1:7" ht="15.75" x14ac:dyDescent="0.2">
      <c r="A66" s="36" t="s">
        <v>151</v>
      </c>
      <c r="B66" s="37" t="s">
        <v>152</v>
      </c>
      <c r="C66" s="38">
        <v>220880.5</v>
      </c>
      <c r="D66" s="32">
        <v>191460.1</v>
      </c>
      <c r="E66" s="32">
        <v>233216.5</v>
      </c>
      <c r="F66" s="32">
        <v>240745.2</v>
      </c>
      <c r="G66" s="32">
        <v>252745.2</v>
      </c>
    </row>
    <row r="67" spans="1:7" ht="15.75" x14ac:dyDescent="0.2">
      <c r="A67" s="36" t="s">
        <v>153</v>
      </c>
      <c r="B67" s="37" t="s">
        <v>154</v>
      </c>
      <c r="C67" s="38">
        <v>119311.4</v>
      </c>
      <c r="D67" s="32">
        <v>124366</v>
      </c>
      <c r="E67" s="32">
        <v>121340.2</v>
      </c>
      <c r="F67" s="32">
        <v>121340.2</v>
      </c>
      <c r="G67" s="32">
        <v>121340.2</v>
      </c>
    </row>
    <row r="68" spans="1:7" ht="38.25" x14ac:dyDescent="0.2">
      <c r="A68" s="36" t="s">
        <v>155</v>
      </c>
      <c r="B68" s="37" t="s">
        <v>156</v>
      </c>
      <c r="C68" s="38">
        <v>256003.7</v>
      </c>
      <c r="D68" s="32">
        <v>275862.8</v>
      </c>
      <c r="E68" s="32">
        <v>287312</v>
      </c>
      <c r="F68" s="32">
        <v>292751</v>
      </c>
      <c r="G68" s="32">
        <v>291614</v>
      </c>
    </row>
    <row r="69" spans="1:7" ht="15.75" x14ac:dyDescent="0.2">
      <c r="A69" s="36" t="s">
        <v>157</v>
      </c>
      <c r="B69" s="37" t="s">
        <v>158</v>
      </c>
      <c r="C69" s="38">
        <v>5542857.2999999998</v>
      </c>
      <c r="D69" s="32">
        <v>6378233.2999999998</v>
      </c>
      <c r="E69" s="32">
        <v>5666435.7999999998</v>
      </c>
      <c r="F69" s="32">
        <v>5653291.9000000004</v>
      </c>
      <c r="G69" s="32">
        <v>5658550.5</v>
      </c>
    </row>
    <row r="70" spans="1:7" ht="15.75" x14ac:dyDescent="0.2">
      <c r="A70" s="33">
        <v>1000</v>
      </c>
      <c r="B70" s="34" t="s">
        <v>159</v>
      </c>
      <c r="C70" s="35">
        <f>SUM(C71:C75)</f>
        <v>23726039</v>
      </c>
      <c r="D70" s="35">
        <f>SUM(D71:D75)</f>
        <v>25182693.400000002</v>
      </c>
      <c r="E70" s="35">
        <f t="shared" ref="E70:G70" si="8">SUM(E71:E75)</f>
        <v>25234904.600000001</v>
      </c>
      <c r="F70" s="35">
        <f t="shared" si="8"/>
        <v>25094884.999999996</v>
      </c>
      <c r="G70" s="35">
        <f t="shared" si="8"/>
        <v>22508141.099999998</v>
      </c>
    </row>
    <row r="71" spans="1:7" ht="15.75" x14ac:dyDescent="0.2">
      <c r="A71" s="36">
        <v>1001</v>
      </c>
      <c r="B71" s="37" t="s">
        <v>160</v>
      </c>
      <c r="C71" s="38">
        <v>350309.4</v>
      </c>
      <c r="D71" s="32">
        <v>399065.8</v>
      </c>
      <c r="E71" s="32">
        <v>400034.2</v>
      </c>
      <c r="F71" s="32">
        <v>400298.9</v>
      </c>
      <c r="G71" s="32">
        <v>385482.2</v>
      </c>
    </row>
    <row r="72" spans="1:7" ht="15.75" x14ac:dyDescent="0.2">
      <c r="A72" s="36">
        <v>1002</v>
      </c>
      <c r="B72" s="37" t="s">
        <v>161</v>
      </c>
      <c r="C72" s="38">
        <v>3581697.7</v>
      </c>
      <c r="D72" s="32">
        <v>3934552.1</v>
      </c>
      <c r="E72" s="32">
        <v>4202256</v>
      </c>
      <c r="F72" s="32">
        <v>4201681</v>
      </c>
      <c r="G72" s="32">
        <v>4202281</v>
      </c>
    </row>
    <row r="73" spans="1:7" ht="15.75" x14ac:dyDescent="0.2">
      <c r="A73" s="36">
        <v>1003</v>
      </c>
      <c r="B73" s="37" t="s">
        <v>162</v>
      </c>
      <c r="C73" s="38">
        <v>16766766.4</v>
      </c>
      <c r="D73" s="32">
        <v>17748162.300000001</v>
      </c>
      <c r="E73" s="32">
        <v>17648349.600000001</v>
      </c>
      <c r="F73" s="32">
        <v>17497126</v>
      </c>
      <c r="G73" s="32">
        <v>14954480.699999999</v>
      </c>
    </row>
    <row r="74" spans="1:7" ht="15.75" x14ac:dyDescent="0.2">
      <c r="A74" s="36">
        <v>1004</v>
      </c>
      <c r="B74" s="37" t="s">
        <v>163</v>
      </c>
      <c r="C74" s="38">
        <v>2598692.9</v>
      </c>
      <c r="D74" s="32">
        <v>2571543.9</v>
      </c>
      <c r="E74" s="32">
        <v>2415724.7999999998</v>
      </c>
      <c r="F74" s="32">
        <v>2445196.9</v>
      </c>
      <c r="G74" s="32">
        <v>2411418</v>
      </c>
    </row>
    <row r="75" spans="1:7" ht="25.5" x14ac:dyDescent="0.2">
      <c r="A75" s="36">
        <v>1006</v>
      </c>
      <c r="B75" s="37" t="s">
        <v>164</v>
      </c>
      <c r="C75" s="38">
        <v>428572.6</v>
      </c>
      <c r="D75" s="32">
        <v>529369.30000000005</v>
      </c>
      <c r="E75" s="32">
        <v>568540</v>
      </c>
      <c r="F75" s="32">
        <v>550582.19999999995</v>
      </c>
      <c r="G75" s="32">
        <v>554479.19999999995</v>
      </c>
    </row>
    <row r="76" spans="1:7" ht="15.75" x14ac:dyDescent="0.2">
      <c r="A76" s="33">
        <v>1100</v>
      </c>
      <c r="B76" s="34" t="s">
        <v>165</v>
      </c>
      <c r="C76" s="35">
        <f>SUM(C77:C79)</f>
        <v>1232580.2000000002</v>
      </c>
      <c r="D76" s="35">
        <f>SUM(D77:D79)</f>
        <v>1564553</v>
      </c>
      <c r="E76" s="35">
        <f>SUM(E77:E79)</f>
        <v>1809972.4</v>
      </c>
      <c r="F76" s="35">
        <f>SUM(F77:F79)</f>
        <v>1283908.8999999999</v>
      </c>
      <c r="G76" s="35">
        <f>SUM(G77:G79)</f>
        <v>1157478.7</v>
      </c>
    </row>
    <row r="77" spans="1:7" ht="15.75" x14ac:dyDescent="0.2">
      <c r="A77" s="36">
        <v>1101</v>
      </c>
      <c r="B77" s="37" t="s">
        <v>166</v>
      </c>
      <c r="C77" s="38">
        <v>61688.1</v>
      </c>
      <c r="D77" s="32">
        <v>20156.900000000001</v>
      </c>
      <c r="E77" s="32">
        <v>1564</v>
      </c>
      <c r="F77" s="32">
        <v>1664</v>
      </c>
      <c r="G77" s="32">
        <v>1564</v>
      </c>
    </row>
    <row r="78" spans="1:7" ht="15.75" x14ac:dyDescent="0.2">
      <c r="A78" s="36">
        <v>1102</v>
      </c>
      <c r="B78" s="37" t="s">
        <v>167</v>
      </c>
      <c r="C78" s="38">
        <v>624893.80000000005</v>
      </c>
      <c r="D78" s="32">
        <v>1094519</v>
      </c>
      <c r="E78" s="32">
        <v>1413034.9</v>
      </c>
      <c r="F78" s="32">
        <v>886406.4</v>
      </c>
      <c r="G78" s="32">
        <v>759863.2</v>
      </c>
    </row>
    <row r="79" spans="1:7" ht="15.75" x14ac:dyDescent="0.2">
      <c r="A79" s="36">
        <v>1103</v>
      </c>
      <c r="B79" s="37" t="s">
        <v>168</v>
      </c>
      <c r="C79" s="38">
        <v>545998.30000000005</v>
      </c>
      <c r="D79" s="32">
        <v>449877.10000000003</v>
      </c>
      <c r="E79" s="32">
        <v>395373.5</v>
      </c>
      <c r="F79" s="32">
        <v>395838.5</v>
      </c>
      <c r="G79" s="32">
        <v>396051.5</v>
      </c>
    </row>
    <row r="80" spans="1:7" ht="15.75" x14ac:dyDescent="0.2">
      <c r="A80" s="33">
        <v>1200</v>
      </c>
      <c r="B80" s="34" t="s">
        <v>169</v>
      </c>
      <c r="C80" s="35">
        <f>SUM(C81:C82)</f>
        <v>177698.1</v>
      </c>
      <c r="D80" s="35">
        <f>SUM(D81:D82)</f>
        <v>198825.1</v>
      </c>
      <c r="E80" s="35">
        <f t="shared" ref="E80:G80" si="9">SUM(E81:E82)</f>
        <v>209090</v>
      </c>
      <c r="F80" s="35">
        <f t="shared" si="9"/>
        <v>209090</v>
      </c>
      <c r="G80" s="35">
        <f t="shared" si="9"/>
        <v>209090</v>
      </c>
    </row>
    <row r="81" spans="1:9" ht="15.75" x14ac:dyDescent="0.2">
      <c r="A81" s="36">
        <v>1201</v>
      </c>
      <c r="B81" s="37" t="s">
        <v>170</v>
      </c>
      <c r="C81" s="38">
        <v>118326.3</v>
      </c>
      <c r="D81" s="32">
        <v>148397</v>
      </c>
      <c r="E81" s="38">
        <v>153900</v>
      </c>
      <c r="F81" s="38">
        <v>153900</v>
      </c>
      <c r="G81" s="38">
        <v>153900</v>
      </c>
    </row>
    <row r="82" spans="1:9" ht="15.75" x14ac:dyDescent="0.2">
      <c r="A82" s="36">
        <v>1202</v>
      </c>
      <c r="B82" s="37" t="s">
        <v>171</v>
      </c>
      <c r="C82" s="38">
        <v>59371.8</v>
      </c>
      <c r="D82" s="32">
        <v>50428.1</v>
      </c>
      <c r="E82" s="38">
        <v>55190</v>
      </c>
      <c r="F82" s="38">
        <v>55190</v>
      </c>
      <c r="G82" s="38">
        <v>55190</v>
      </c>
    </row>
    <row r="83" spans="1:9" ht="25.5" x14ac:dyDescent="0.2">
      <c r="A83" s="33">
        <v>1300</v>
      </c>
      <c r="B83" s="34" t="s">
        <v>172</v>
      </c>
      <c r="C83" s="35">
        <f>C84</f>
        <v>37562.199999999997</v>
      </c>
      <c r="D83" s="35">
        <f>D84</f>
        <v>17052</v>
      </c>
      <c r="E83" s="35">
        <f t="shared" ref="E83:G83" si="10">E84</f>
        <v>11622</v>
      </c>
      <c r="F83" s="35">
        <f t="shared" si="10"/>
        <v>114130</v>
      </c>
      <c r="G83" s="35">
        <f t="shared" si="10"/>
        <v>254688</v>
      </c>
    </row>
    <row r="84" spans="1:9" ht="25.5" x14ac:dyDescent="0.2">
      <c r="A84" s="36">
        <v>1301</v>
      </c>
      <c r="B84" s="37" t="s">
        <v>173</v>
      </c>
      <c r="C84" s="38">
        <v>37562.199999999997</v>
      </c>
      <c r="D84" s="32">
        <v>17052</v>
      </c>
      <c r="E84" s="32">
        <v>11622</v>
      </c>
      <c r="F84" s="32">
        <v>114130</v>
      </c>
      <c r="G84" s="32">
        <v>254688</v>
      </c>
      <c r="I84" s="22"/>
    </row>
    <row r="85" spans="1:9" ht="51" x14ac:dyDescent="0.2">
      <c r="A85" s="33">
        <v>1400</v>
      </c>
      <c r="B85" s="34" t="s">
        <v>174</v>
      </c>
      <c r="C85" s="35">
        <f>SUM(C86:C88)</f>
        <v>4811358.5999999996</v>
      </c>
      <c r="D85" s="35">
        <f>SUM(D86:D88)</f>
        <v>4435779.9000000004</v>
      </c>
      <c r="E85" s="35">
        <f t="shared" ref="E85:G85" si="11">SUM(E86:E88)</f>
        <v>4574345.0999999996</v>
      </c>
      <c r="F85" s="35">
        <f t="shared" si="11"/>
        <v>4572323.8</v>
      </c>
      <c r="G85" s="35">
        <f t="shared" si="11"/>
        <v>4630665.7</v>
      </c>
    </row>
    <row r="86" spans="1:9" ht="38.25" x14ac:dyDescent="0.2">
      <c r="A86" s="36">
        <v>1401</v>
      </c>
      <c r="B86" s="37" t="s">
        <v>175</v>
      </c>
      <c r="C86" s="38">
        <v>673637.1</v>
      </c>
      <c r="D86" s="32">
        <v>680808.3</v>
      </c>
      <c r="E86" s="32">
        <v>1004146.3</v>
      </c>
      <c r="F86" s="32">
        <v>976612.8</v>
      </c>
      <c r="G86" s="32">
        <v>959678.5</v>
      </c>
    </row>
    <row r="87" spans="1:9" ht="15.75" x14ac:dyDescent="0.2">
      <c r="A87" s="36">
        <v>1402</v>
      </c>
      <c r="B87" s="37" t="s">
        <v>176</v>
      </c>
      <c r="C87" s="38">
        <v>956801.4</v>
      </c>
      <c r="D87" s="32">
        <v>700584.3</v>
      </c>
      <c r="E87" s="32">
        <v>582436.19999999995</v>
      </c>
      <c r="F87" s="32">
        <v>535000</v>
      </c>
      <c r="G87" s="32">
        <v>535000</v>
      </c>
    </row>
    <row r="88" spans="1:9" ht="25.5" x14ac:dyDescent="0.2">
      <c r="A88" s="36">
        <v>1403</v>
      </c>
      <c r="B88" s="37" t="s">
        <v>177</v>
      </c>
      <c r="C88" s="38">
        <v>3180920.1</v>
      </c>
      <c r="D88" s="32">
        <v>3054387.3000000003</v>
      </c>
      <c r="E88" s="32">
        <v>2987762.6</v>
      </c>
      <c r="F88" s="32">
        <v>3060711</v>
      </c>
      <c r="G88" s="32">
        <v>3135987.2</v>
      </c>
    </row>
    <row r="89" spans="1:9" ht="15.75" x14ac:dyDescent="0.25">
      <c r="A89" s="28"/>
      <c r="B89" s="9" t="s">
        <v>29</v>
      </c>
      <c r="C89" s="32">
        <v>0</v>
      </c>
      <c r="D89" s="32">
        <v>0</v>
      </c>
      <c r="E89" s="32">
        <v>0</v>
      </c>
      <c r="F89" s="32">
        <v>4666502.5999999791</v>
      </c>
      <c r="G89" s="32">
        <v>6756137.299999997</v>
      </c>
    </row>
    <row r="90" spans="1:9" ht="15.75" x14ac:dyDescent="0.2">
      <c r="A90" s="28"/>
      <c r="B90" s="15" t="s">
        <v>30</v>
      </c>
      <c r="C90" s="10">
        <f t="shared" ref="C90:E90" si="12">C9+C89</f>
        <v>113159528.8</v>
      </c>
      <c r="D90" s="10">
        <f t="shared" si="12"/>
        <v>124636265.5</v>
      </c>
      <c r="E90" s="10">
        <f t="shared" si="12"/>
        <v>120356648.90000001</v>
      </c>
      <c r="F90" s="10">
        <f>F9+F89</f>
        <v>125156440.39999999</v>
      </c>
      <c r="G90" s="10">
        <f>G9+G89</f>
        <v>122517996.60000001</v>
      </c>
    </row>
  </sheetData>
  <mergeCells count="3">
    <mergeCell ref="A4:G4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ГП</vt:lpstr>
      <vt:lpstr>разделы,подразделы</vt:lpstr>
      <vt:lpstr>ГП!Заголовки_для_печати</vt:lpstr>
      <vt:lpstr>'разделы,подразделы'!Заголовки_для_печати</vt:lpstr>
      <vt:lpstr>'разделы,подразделы'!Область_печати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Рыженкова Елена Николаевна</cp:lastModifiedBy>
  <cp:lastPrinted>2017-08-31T08:27:01Z</cp:lastPrinted>
  <dcterms:created xsi:type="dcterms:W3CDTF">2015-12-02T08:58:21Z</dcterms:created>
  <dcterms:modified xsi:type="dcterms:W3CDTF">2018-10-15T14:56:56Z</dcterms:modified>
</cp:coreProperties>
</file>