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21600" windowHeight="9735" activeTab="2"/>
  </bookViews>
  <sheets>
    <sheet name="на 01.01.2017" sheetId="3" r:id="rId1"/>
    <sheet name="на 01.04.2017" sheetId="4" r:id="rId2"/>
    <sheet name="на 01.09.2017" sheetId="5" r:id="rId3"/>
    <sheet name="Лист1" sheetId="6" r:id="rId4"/>
  </sheets>
  <calcPr calcId="145621"/>
</workbook>
</file>

<file path=xl/calcChain.xml><?xml version="1.0" encoding="utf-8"?>
<calcChain xmlns="http://schemas.openxmlformats.org/spreadsheetml/2006/main">
  <c r="D75" i="5" l="1"/>
  <c r="F75" i="5" s="1"/>
  <c r="G75" i="5" s="1"/>
  <c r="D74" i="5"/>
  <c r="E74" i="5" s="1"/>
  <c r="D73" i="5"/>
  <c r="F73" i="5" s="1"/>
  <c r="G73" i="5" s="1"/>
  <c r="D72" i="5"/>
  <c r="F72" i="5" s="1"/>
  <c r="G72" i="5" s="1"/>
  <c r="D71" i="5"/>
  <c r="E71" i="5" s="1"/>
  <c r="D70" i="5"/>
  <c r="F70" i="5" s="1"/>
  <c r="G70" i="5" s="1"/>
  <c r="D69" i="5"/>
  <c r="F69" i="5" s="1"/>
  <c r="G69" i="5" s="1"/>
  <c r="B54" i="5"/>
  <c r="D53" i="5"/>
  <c r="F53" i="5" s="1"/>
  <c r="G53" i="5" s="1"/>
  <c r="D52" i="5"/>
  <c r="F52" i="5" s="1"/>
  <c r="G52" i="5" s="1"/>
  <c r="D51" i="5"/>
  <c r="E51" i="5" s="1"/>
  <c r="D50" i="5"/>
  <c r="F50" i="5" s="1"/>
  <c r="G50" i="5" s="1"/>
  <c r="D49" i="5"/>
  <c r="F49" i="5" s="1"/>
  <c r="G49" i="5" s="1"/>
  <c r="D48" i="5"/>
  <c r="E48" i="5" s="1"/>
  <c r="D47" i="5"/>
  <c r="F47" i="5" s="1"/>
  <c r="G47" i="5" s="1"/>
  <c r="D46" i="5"/>
  <c r="F46" i="5" s="1"/>
  <c r="G46" i="5" s="1"/>
  <c r="D45" i="5"/>
  <c r="F45" i="5" s="1"/>
  <c r="G45" i="5" s="1"/>
  <c r="D44" i="5"/>
  <c r="F44" i="5" s="1"/>
  <c r="G44" i="5" s="1"/>
  <c r="D43" i="5"/>
  <c r="F43" i="5" s="1"/>
  <c r="G43" i="5" s="1"/>
  <c r="D42" i="5"/>
  <c r="E42" i="5" s="1"/>
  <c r="D29" i="5"/>
  <c r="F29" i="5" s="1"/>
  <c r="G29" i="5" s="1"/>
  <c r="B15" i="5"/>
  <c r="D14" i="5"/>
  <c r="F14" i="5" s="1"/>
  <c r="G14" i="5" s="1"/>
  <c r="D13" i="5"/>
  <c r="F13" i="5" s="1"/>
  <c r="G13" i="5" s="1"/>
  <c r="D12" i="5"/>
  <c r="F12" i="5" s="1"/>
  <c r="G12" i="5" s="1"/>
  <c r="D11" i="5"/>
  <c r="F11" i="5" s="1"/>
  <c r="G11" i="5" s="1"/>
  <c r="D10" i="5"/>
  <c r="F10" i="5" s="1"/>
  <c r="G10" i="5" s="1"/>
  <c r="D9" i="5"/>
  <c r="F9" i="5" s="1"/>
  <c r="G9" i="5" s="1"/>
  <c r="D8" i="5"/>
  <c r="E8" i="5" s="1"/>
  <c r="D76" i="4"/>
  <c r="E76" i="4" s="1"/>
  <c r="D75" i="4"/>
  <c r="F75" i="4" s="1"/>
  <c r="G75" i="4" s="1"/>
  <c r="D74" i="4"/>
  <c r="F74" i="4" s="1"/>
  <c r="G74" i="4" s="1"/>
  <c r="D73" i="4"/>
  <c r="F73" i="4" s="1"/>
  <c r="G73" i="4" s="1"/>
  <c r="D72" i="4"/>
  <c r="F72" i="4" s="1"/>
  <c r="G72" i="4" s="1"/>
  <c r="D71" i="4"/>
  <c r="F71" i="4" s="1"/>
  <c r="G71" i="4" s="1"/>
  <c r="D70" i="4"/>
  <c r="F70" i="4" s="1"/>
  <c r="G70" i="4" s="1"/>
  <c r="D69" i="4"/>
  <c r="E69" i="4" s="1"/>
  <c r="B54" i="4"/>
  <c r="D53" i="4"/>
  <c r="F53" i="4" s="1"/>
  <c r="G53" i="4" s="1"/>
  <c r="D52" i="4"/>
  <c r="E52" i="4" s="1"/>
  <c r="D51" i="4"/>
  <c r="F51" i="4" s="1"/>
  <c r="G51" i="4" s="1"/>
  <c r="D50" i="4"/>
  <c r="E50" i="4" s="1"/>
  <c r="D49" i="4"/>
  <c r="F49" i="4" s="1"/>
  <c r="G49" i="4" s="1"/>
  <c r="D48" i="4"/>
  <c r="F48" i="4" s="1"/>
  <c r="G48" i="4" s="1"/>
  <c r="D47" i="4"/>
  <c r="F47" i="4" s="1"/>
  <c r="G47" i="4" s="1"/>
  <c r="D46" i="4"/>
  <c r="F46" i="4" s="1"/>
  <c r="G46" i="4" s="1"/>
  <c r="D45" i="4"/>
  <c r="E45" i="4" s="1"/>
  <c r="D44" i="4"/>
  <c r="F44" i="4" s="1"/>
  <c r="G44" i="4" s="1"/>
  <c r="D43" i="4"/>
  <c r="F43" i="4" s="1"/>
  <c r="G43" i="4" s="1"/>
  <c r="D42" i="4"/>
  <c r="F42" i="4" s="1"/>
  <c r="G42" i="4" s="1"/>
  <c r="D29" i="4"/>
  <c r="E29" i="4" s="1"/>
  <c r="B15" i="4"/>
  <c r="D14" i="4"/>
  <c r="E14" i="4" s="1"/>
  <c r="D13" i="4"/>
  <c r="F13" i="4" s="1"/>
  <c r="G13" i="4" s="1"/>
  <c r="D12" i="4"/>
  <c r="F12" i="4" s="1"/>
  <c r="G12" i="4" s="1"/>
  <c r="D11" i="4"/>
  <c r="E11" i="4" s="1"/>
  <c r="D10" i="4"/>
  <c r="F10" i="4" s="1"/>
  <c r="G10" i="4" s="1"/>
  <c r="D9" i="4"/>
  <c r="E9" i="4" s="1"/>
  <c r="D8" i="4"/>
  <c r="F8" i="4" s="1"/>
  <c r="G8" i="4" s="1"/>
  <c r="F76" i="3"/>
  <c r="G76" i="3" s="1"/>
  <c r="D76" i="3"/>
  <c r="E76" i="3" s="1"/>
  <c r="F75" i="3"/>
  <c r="G75" i="3" s="1"/>
  <c r="D75" i="3"/>
  <c r="E75" i="3" s="1"/>
  <c r="F74" i="3"/>
  <c r="G74" i="3" s="1"/>
  <c r="D74" i="3"/>
  <c r="E74" i="3" s="1"/>
  <c r="F73" i="3"/>
  <c r="G73" i="3" s="1"/>
  <c r="D73" i="3"/>
  <c r="E73" i="3" s="1"/>
  <c r="F72" i="3"/>
  <c r="G72" i="3" s="1"/>
  <c r="D72" i="3"/>
  <c r="E72" i="3" s="1"/>
  <c r="F71" i="3"/>
  <c r="G71" i="3" s="1"/>
  <c r="D71" i="3"/>
  <c r="E71" i="3" s="1"/>
  <c r="F70" i="3"/>
  <c r="G70" i="3" s="1"/>
  <c r="D70" i="3"/>
  <c r="E70" i="3" s="1"/>
  <c r="F69" i="3"/>
  <c r="G69" i="3" s="1"/>
  <c r="D69" i="3"/>
  <c r="E69" i="3" s="1"/>
  <c r="F53" i="3"/>
  <c r="G53" i="3" s="1"/>
  <c r="D53" i="3"/>
  <c r="E53" i="3" s="1"/>
  <c r="F52" i="3"/>
  <c r="G52" i="3" s="1"/>
  <c r="D52" i="3"/>
  <c r="E52" i="3" s="1"/>
  <c r="F49" i="3"/>
  <c r="G49" i="3" s="1"/>
  <c r="D49" i="3"/>
  <c r="E49" i="3" s="1"/>
  <c r="F48" i="3"/>
  <c r="G48" i="3" s="1"/>
  <c r="D48" i="3"/>
  <c r="E48" i="3" s="1"/>
  <c r="F47" i="3"/>
  <c r="G47" i="3" s="1"/>
  <c r="D47" i="3"/>
  <c r="E47" i="3" s="1"/>
  <c r="F46" i="3"/>
  <c r="G46" i="3" s="1"/>
  <c r="D46" i="3"/>
  <c r="E46" i="3" s="1"/>
  <c r="F45" i="3"/>
  <c r="G45" i="3" s="1"/>
  <c r="D45" i="3"/>
  <c r="E45" i="3" s="1"/>
  <c r="F42" i="3"/>
  <c r="G42" i="3" s="1"/>
  <c r="D42" i="3"/>
  <c r="E42" i="3" s="1"/>
  <c r="F30" i="3"/>
  <c r="G30" i="3" s="1"/>
  <c r="D30" i="3"/>
  <c r="E30" i="3" s="1"/>
  <c r="F8" i="3"/>
  <c r="G8" i="3" s="1"/>
  <c r="D8" i="3"/>
  <c r="E8" i="3" s="1"/>
  <c r="F71" i="5" l="1"/>
  <c r="G71" i="5" s="1"/>
  <c r="H71" i="5" s="1"/>
  <c r="F74" i="5"/>
  <c r="G74" i="5" s="1"/>
  <c r="H74" i="5" s="1"/>
  <c r="E75" i="5"/>
  <c r="H75" i="5" s="1"/>
  <c r="E73" i="5"/>
  <c r="H73" i="5" s="1"/>
  <c r="E72" i="5"/>
  <c r="H72" i="5" s="1"/>
  <c r="E70" i="5"/>
  <c r="H70" i="5" s="1"/>
  <c r="E69" i="5"/>
  <c r="H69" i="5" s="1"/>
  <c r="D54" i="5"/>
  <c r="F48" i="5"/>
  <c r="G48" i="5" s="1"/>
  <c r="H48" i="5" s="1"/>
  <c r="F51" i="5"/>
  <c r="G51" i="5" s="1"/>
  <c r="H51" i="5" s="1"/>
  <c r="F42" i="5"/>
  <c r="G42" i="5" s="1"/>
  <c r="H42" i="5" s="1"/>
  <c r="E53" i="5"/>
  <c r="H53" i="5" s="1"/>
  <c r="E52" i="5"/>
  <c r="H52" i="5" s="1"/>
  <c r="E50" i="5"/>
  <c r="H50" i="5" s="1"/>
  <c r="E49" i="5"/>
  <c r="H49" i="5" s="1"/>
  <c r="E47" i="5"/>
  <c r="H47" i="5" s="1"/>
  <c r="E46" i="5"/>
  <c r="H46" i="5" s="1"/>
  <c r="E45" i="5"/>
  <c r="H45" i="5" s="1"/>
  <c r="E44" i="5"/>
  <c r="H44" i="5" s="1"/>
  <c r="E43" i="5"/>
  <c r="E29" i="5"/>
  <c r="H29" i="5" s="1"/>
  <c r="E13" i="5"/>
  <c r="H13" i="5" s="1"/>
  <c r="D15" i="5"/>
  <c r="F8" i="5"/>
  <c r="E14" i="5"/>
  <c r="H14" i="5" s="1"/>
  <c r="E12" i="5"/>
  <c r="H12" i="5" s="1"/>
  <c r="E11" i="5"/>
  <c r="H11" i="5" s="1"/>
  <c r="E10" i="5"/>
  <c r="H10" i="5" s="1"/>
  <c r="E9" i="5"/>
  <c r="F69" i="4"/>
  <c r="G69" i="4" s="1"/>
  <c r="F76" i="4"/>
  <c r="G76" i="4" s="1"/>
  <c r="H76" i="4"/>
  <c r="E75" i="4"/>
  <c r="H75" i="4" s="1"/>
  <c r="E74" i="4"/>
  <c r="H74" i="4" s="1"/>
  <c r="E73" i="4"/>
  <c r="H73" i="4" s="1"/>
  <c r="E72" i="4"/>
  <c r="H72" i="4" s="1"/>
  <c r="E71" i="4"/>
  <c r="H71" i="4" s="1"/>
  <c r="E70" i="4"/>
  <c r="H70" i="4" s="1"/>
  <c r="H69" i="4"/>
  <c r="F50" i="4"/>
  <c r="G50" i="4" s="1"/>
  <c r="H50" i="4" s="1"/>
  <c r="F45" i="4"/>
  <c r="G45" i="4" s="1"/>
  <c r="H45" i="4" s="1"/>
  <c r="F52" i="4"/>
  <c r="G52" i="4" s="1"/>
  <c r="H52" i="4" s="1"/>
  <c r="E53" i="4"/>
  <c r="H53" i="4" s="1"/>
  <c r="E51" i="4"/>
  <c r="H51" i="4" s="1"/>
  <c r="E49" i="4"/>
  <c r="H49" i="4" s="1"/>
  <c r="E48" i="4"/>
  <c r="H48" i="4" s="1"/>
  <c r="E47" i="4"/>
  <c r="H47" i="4" s="1"/>
  <c r="E46" i="4"/>
  <c r="H46" i="4" s="1"/>
  <c r="E44" i="4"/>
  <c r="H44" i="4" s="1"/>
  <c r="E43" i="4"/>
  <c r="H43" i="4" s="1"/>
  <c r="E42" i="4"/>
  <c r="H42" i="4" s="1"/>
  <c r="F29" i="4"/>
  <c r="G29" i="4" s="1"/>
  <c r="H29" i="4" s="1"/>
  <c r="D15" i="4"/>
  <c r="F14" i="4"/>
  <c r="G14" i="4" s="1"/>
  <c r="H14" i="4" s="1"/>
  <c r="F11" i="4"/>
  <c r="G11" i="4" s="1"/>
  <c r="H11" i="4" s="1"/>
  <c r="F9" i="4"/>
  <c r="G9" i="4" s="1"/>
  <c r="E13" i="4"/>
  <c r="H13" i="4" s="1"/>
  <c r="E12" i="4"/>
  <c r="H12" i="4" s="1"/>
  <c r="E10" i="4"/>
  <c r="H10" i="4" s="1"/>
  <c r="H9" i="4"/>
  <c r="E8" i="4"/>
  <c r="H71" i="3"/>
  <c r="H76" i="3"/>
  <c r="H75" i="3"/>
  <c r="H74" i="3"/>
  <c r="H73" i="3"/>
  <c r="H72" i="3"/>
  <c r="H70" i="3"/>
  <c r="H69" i="3"/>
  <c r="H53" i="3"/>
  <c r="H52" i="3"/>
  <c r="H49" i="3"/>
  <c r="H48" i="3"/>
  <c r="H47" i="3"/>
  <c r="H46" i="3"/>
  <c r="H45" i="3"/>
  <c r="H42" i="3"/>
  <c r="H30" i="3"/>
  <c r="H8" i="3"/>
  <c r="B77" i="3"/>
  <c r="B54" i="3"/>
  <c r="B31" i="3"/>
  <c r="B15" i="3"/>
  <c r="B77" i="4"/>
  <c r="B31" i="4"/>
  <c r="B77" i="5"/>
  <c r="B31" i="5"/>
  <c r="G54" i="5" l="1"/>
  <c r="H43" i="5"/>
  <c r="H54" i="5" s="1"/>
  <c r="E54" i="5"/>
  <c r="F54" i="5"/>
  <c r="H9" i="5"/>
  <c r="E15" i="5"/>
  <c r="G8" i="5"/>
  <c r="F15" i="5"/>
  <c r="G15" i="4"/>
  <c r="H8" i="4"/>
  <c r="H15" i="4" s="1"/>
  <c r="E15" i="4"/>
  <c r="F15" i="4"/>
  <c r="G15" i="5" l="1"/>
  <c r="H8" i="5"/>
  <c r="H15" i="5" s="1"/>
  <c r="D14" i="3"/>
  <c r="D13" i="3"/>
  <c r="D12" i="3"/>
  <c r="D10" i="3"/>
  <c r="D9" i="3"/>
  <c r="F68" i="3"/>
  <c r="F51" i="3"/>
  <c r="F50" i="3"/>
  <c r="F44" i="3"/>
  <c r="F43" i="3"/>
  <c r="F11" i="3"/>
  <c r="F28" i="3"/>
  <c r="F29" i="3"/>
  <c r="F27" i="3"/>
  <c r="F14" i="3"/>
  <c r="F13" i="3"/>
  <c r="F12" i="3"/>
  <c r="F10" i="3"/>
  <c r="F9" i="3"/>
  <c r="F54" i="3" l="1"/>
  <c r="F77" i="3"/>
  <c r="F31" i="3"/>
  <c r="F15" i="3"/>
  <c r="G51" i="3" l="1"/>
  <c r="G50" i="3"/>
  <c r="G68" i="3"/>
  <c r="G44" i="3"/>
  <c r="G43" i="3"/>
  <c r="D29" i="3"/>
  <c r="E29" i="3"/>
  <c r="H29" i="3" s="1"/>
  <c r="G54" i="3" l="1"/>
  <c r="G28" i="3"/>
  <c r="G11" i="3"/>
  <c r="D76" i="5" l="1"/>
  <c r="D68" i="5"/>
  <c r="D30" i="5"/>
  <c r="D28" i="5"/>
  <c r="F28" i="5" s="1"/>
  <c r="G28" i="5" s="1"/>
  <c r="D27" i="5"/>
  <c r="D68" i="4"/>
  <c r="D30" i="4"/>
  <c r="D28" i="4"/>
  <c r="D27" i="4"/>
  <c r="D68" i="3"/>
  <c r="E68" i="3" s="1"/>
  <c r="H68" i="3" s="1"/>
  <c r="D11" i="3"/>
  <c r="G27" i="3"/>
  <c r="G31" i="3" s="1"/>
  <c r="G9" i="3"/>
  <c r="G10" i="3"/>
  <c r="G12" i="3"/>
  <c r="G13" i="3"/>
  <c r="G14" i="3"/>
  <c r="D77" i="5" l="1"/>
  <c r="E27" i="4"/>
  <c r="F27" i="4"/>
  <c r="G27" i="4" s="1"/>
  <c r="D77" i="4"/>
  <c r="G77" i="3"/>
  <c r="E11" i="3"/>
  <c r="H11" i="3" s="1"/>
  <c r="D15" i="3"/>
  <c r="E77" i="3"/>
  <c r="D77" i="3"/>
  <c r="G15" i="3"/>
  <c r="D54" i="4"/>
  <c r="E68" i="4"/>
  <c r="F68" i="4"/>
  <c r="G68" i="4" s="1"/>
  <c r="D31" i="4"/>
  <c r="E28" i="4"/>
  <c r="F28" i="4"/>
  <c r="G28" i="4" s="1"/>
  <c r="E30" i="4"/>
  <c r="F30" i="4"/>
  <c r="G30" i="4" s="1"/>
  <c r="D31" i="5"/>
  <c r="E27" i="5"/>
  <c r="F27" i="5"/>
  <c r="E30" i="5"/>
  <c r="F30" i="5"/>
  <c r="G30" i="5" s="1"/>
  <c r="E68" i="5"/>
  <c r="F68" i="5"/>
  <c r="G68" i="5" s="1"/>
  <c r="E76" i="5"/>
  <c r="F76" i="5"/>
  <c r="G76" i="5" s="1"/>
  <c r="E28" i="5"/>
  <c r="H28" i="5" s="1"/>
  <c r="D51" i="3"/>
  <c r="E51" i="3" s="1"/>
  <c r="D50" i="3"/>
  <c r="E50" i="3" s="1"/>
  <c r="D44" i="3"/>
  <c r="E44" i="3" s="1"/>
  <c r="D43" i="3"/>
  <c r="E43" i="3" s="1"/>
  <c r="D28" i="3"/>
  <c r="E28" i="3" s="1"/>
  <c r="H28" i="3" s="1"/>
  <c r="D27" i="3"/>
  <c r="E77" i="5" l="1"/>
  <c r="F77" i="5"/>
  <c r="H27" i="4"/>
  <c r="E77" i="4"/>
  <c r="F77" i="4"/>
  <c r="H77" i="3"/>
  <c r="H80" i="3" s="1"/>
  <c r="H82" i="3" s="1"/>
  <c r="E54" i="3"/>
  <c r="D54" i="3"/>
  <c r="D31" i="3"/>
  <c r="E54" i="4"/>
  <c r="H68" i="4"/>
  <c r="F54" i="4"/>
  <c r="F31" i="4"/>
  <c r="G54" i="4"/>
  <c r="E31" i="4"/>
  <c r="H30" i="4"/>
  <c r="H28" i="4"/>
  <c r="E31" i="5"/>
  <c r="F31" i="5"/>
  <c r="H30" i="5"/>
  <c r="G77" i="5"/>
  <c r="G27" i="5"/>
  <c r="H76" i="5"/>
  <c r="H68" i="5"/>
  <c r="E27" i="3"/>
  <c r="H27" i="3" s="1"/>
  <c r="H43" i="3"/>
  <c r="H44" i="3"/>
  <c r="H50" i="3"/>
  <c r="H51" i="3"/>
  <c r="E14" i="3"/>
  <c r="E13" i="3"/>
  <c r="E12" i="3"/>
  <c r="E10" i="3"/>
  <c r="E9" i="3"/>
  <c r="G31" i="5" l="1"/>
  <c r="H31" i="5" s="1"/>
  <c r="H34" i="5" s="1"/>
  <c r="H36" i="5" s="1"/>
  <c r="G77" i="4"/>
  <c r="H77" i="4" s="1"/>
  <c r="H80" i="4" s="1"/>
  <c r="H82" i="4" s="1"/>
  <c r="E31" i="3"/>
  <c r="G31" i="4"/>
  <c r="H31" i="4" s="1"/>
  <c r="H34" i="4" s="1"/>
  <c r="H36" i="4" s="1"/>
  <c r="H18" i="4"/>
  <c r="H20" i="4" s="1"/>
  <c r="H77" i="5"/>
  <c r="H57" i="5"/>
  <c r="H59" i="5" s="1"/>
  <c r="H27" i="5"/>
  <c r="H18" i="5"/>
  <c r="H20" i="5" s="1"/>
  <c r="H80" i="5"/>
  <c r="H82" i="5" s="1"/>
  <c r="H10" i="3"/>
  <c r="H14" i="3"/>
  <c r="H54" i="3" l="1"/>
  <c r="H57" i="3" s="1"/>
  <c r="H59" i="3" s="1"/>
  <c r="E15" i="3"/>
  <c r="H54" i="4"/>
  <c r="H57" i="4" s="1"/>
  <c r="H59" i="4" s="1"/>
  <c r="H31" i="3"/>
  <c r="H34" i="3" s="1"/>
  <c r="H36" i="3" s="1"/>
  <c r="H9" i="3"/>
  <c r="H12" i="3"/>
  <c r="H13" i="3"/>
  <c r="H15" i="3" l="1"/>
  <c r="H18" i="3" s="1"/>
  <c r="H20" i="3" l="1"/>
  <c r="J86" i="5" s="1"/>
</calcChain>
</file>

<file path=xl/sharedStrings.xml><?xml version="1.0" encoding="utf-8"?>
<sst xmlns="http://schemas.openxmlformats.org/spreadsheetml/2006/main" count="255" uniqueCount="51">
  <si>
    <t>Наименование должности</t>
  </si>
  <si>
    <t>Количество штатных единиц</t>
  </si>
  <si>
    <t>ИТОГО</t>
  </si>
  <si>
    <t>Итого</t>
  </si>
  <si>
    <t>Главный специалист</t>
  </si>
  <si>
    <t>Главный механик</t>
  </si>
  <si>
    <t>Главный бухгалтер</t>
  </si>
  <si>
    <t>Начальник хоз.отдела</t>
  </si>
  <si>
    <t>Юрисконсульт</t>
  </si>
  <si>
    <t>Бухгалтер</t>
  </si>
  <si>
    <t>Охотовед 1 кат.</t>
  </si>
  <si>
    <t>Сумма дожностных окладов в месяц, руб.</t>
  </si>
  <si>
    <t>Стимулирующие выплаты в месяц, руб.</t>
  </si>
  <si>
    <t>Взносы в фонды (ПФР,ФСС,ФОМС) 30,2%</t>
  </si>
  <si>
    <t>Директор</t>
  </si>
  <si>
    <t>Охотовед 2 кат.</t>
  </si>
  <si>
    <t>Размер должностного оклада в месяц, руб.</t>
  </si>
  <si>
    <t xml:space="preserve">Фонд оплаты труда сотрудников ГБУ Ленинградской области "Сосновское ГООХ"  на 2017 год               (переданные животный мир)                                                                                               </t>
  </si>
  <si>
    <t>Тракторист</t>
  </si>
  <si>
    <t>Стимулирующие выплаты за 3 месяца, руб.</t>
  </si>
  <si>
    <t>на 01.01.2017</t>
  </si>
  <si>
    <t xml:space="preserve">Фонд оплаты труда сотрудников ГБУ Ленинградской области "Сосновское ГООХ"  на 2017 год               (субъектовые животный мир)                                                                                               </t>
  </si>
  <si>
    <t xml:space="preserve">Фонд оплаты труда сотрудников ГБУ Ленинградской области "Сосновское ГООХ"  на 2017 год               (переданные охота)                                                                                                  </t>
  </si>
  <si>
    <t xml:space="preserve">Фонд оплаты труда сотрудников ГБУ Ленинградской области "Сосновское ГООХ"  на 2017 год               (субъектовые охота)                                                                                               </t>
  </si>
  <si>
    <t>Должностной оклад на 3 месяца, руб.</t>
  </si>
  <si>
    <t>Всего в расчете на 3 месяца, руб.</t>
  </si>
  <si>
    <t>на 01.04.2017</t>
  </si>
  <si>
    <t>на 01.09.2017</t>
  </si>
  <si>
    <t>Ведущий специалист по кадрам</t>
  </si>
  <si>
    <t>Водитель</t>
  </si>
  <si>
    <t>Заместитель главного бухгалтера</t>
  </si>
  <si>
    <t>Заместитель директора</t>
  </si>
  <si>
    <t>Инженер окружающей среды</t>
  </si>
  <si>
    <t>Кочегар</t>
  </si>
  <si>
    <t>Слесарь-сантехник</t>
  </si>
  <si>
    <t>Специалист по охране труда</t>
  </si>
  <si>
    <t>Сторож</t>
  </si>
  <si>
    <t>Уборщица</t>
  </si>
  <si>
    <t>Электромонтер</t>
  </si>
  <si>
    <t>Электросварщик</t>
  </si>
  <si>
    <t>Стимулирующие выплаты за 5 месяцев, руб.</t>
  </si>
  <si>
    <t>Должностной оклад на 5 месяцев, руб.</t>
  </si>
  <si>
    <t>Всего в расчете на 5 месяцев, руб.</t>
  </si>
  <si>
    <t>Должностной оклад на 4 месяца, руб.</t>
  </si>
  <si>
    <t>Стимулирующие выплаты за 4 месяца, руб.</t>
  </si>
  <si>
    <t>Всего в расчете на 4 месяца, руб.</t>
  </si>
  <si>
    <t>Стимулирующие выплаты за 4 месяцев, руб.</t>
  </si>
  <si>
    <t>Должностной оклад на 4 месяцев, руб.</t>
  </si>
  <si>
    <t>Всего в расчете на 4 месяцев, руб.</t>
  </si>
  <si>
    <t>Слесарь-ремонтник</t>
  </si>
  <si>
    <t>Приложение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</si>
</sst>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i/>
      <sz val="10"/>
      <name val="Arial Cyr"/>
      <charset val="204"/>
    </font>
    <font>
      <b/>
      <sz val="11"/>
      <name val="Arial Cyr"/>
      <charset val="204"/>
    </font>
    <font>
      <sz val="9"/>
      <name val="Arial Cyr"/>
      <charset val="204"/>
    </font>
    <font>
      <sz val="10"/>
      <name val="Arial Cyr"/>
      <charset val="204"/>
    </font>
    <font>
      <b/>
      <sz val="9"/>
      <name val="Arial Cyr"/>
      <charset val="204"/>
    </font>
    <font>
      <b/>
      <i/>
      <sz val="9"/>
      <name val="Arial Cyr"/>
      <charset val="204"/>
    </font>
    <font>
      <sz val="9"/>
      <color theme="1"/>
      <name val="Arial Cyr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49" fontId="3" fillId="0" borderId="1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2" fontId="3" fillId="0" borderId="1" xfId="0" applyNumberFormat="1" applyFont="1" applyBorder="1" applyAlignment="1">
      <alignment wrapText="1"/>
    </xf>
    <xf numFmtId="3" fontId="3" fillId="0" borderId="1" xfId="0" applyNumberFormat="1" applyFont="1" applyBorder="1"/>
    <xf numFmtId="4" fontId="3" fillId="0" borderId="1" xfId="0" applyNumberFormat="1" applyFont="1" applyBorder="1"/>
    <xf numFmtId="0" fontId="3" fillId="0" borderId="0" xfId="0" applyFont="1"/>
    <xf numFmtId="0" fontId="3" fillId="0" borderId="0" xfId="0" applyFont="1" applyAlignment="1"/>
    <xf numFmtId="0" fontId="4" fillId="0" borderId="0" xfId="0" applyFont="1"/>
    <xf numFmtId="0" fontId="4" fillId="0" borderId="0" xfId="0" applyFont="1" applyAlignment="1"/>
    <xf numFmtId="3" fontId="4" fillId="0" borderId="0" xfId="0" applyNumberFormat="1" applyFont="1" applyAlignment="1"/>
    <xf numFmtId="4" fontId="5" fillId="0" borderId="0" xfId="0" applyNumberFormat="1" applyFont="1"/>
    <xf numFmtId="4" fontId="3" fillId="0" borderId="0" xfId="0" applyNumberFormat="1" applyFont="1"/>
    <xf numFmtId="4" fontId="6" fillId="0" borderId="0" xfId="0" applyNumberFormat="1" applyFont="1"/>
    <xf numFmtId="4" fontId="0" fillId="0" borderId="0" xfId="0" applyNumberFormat="1" applyAlignment="1">
      <alignment wrapText="1"/>
    </xf>
    <xf numFmtId="4" fontId="3" fillId="0" borderId="2" xfId="0" applyNumberFormat="1" applyFont="1" applyBorder="1" applyAlignment="1">
      <alignment horizontal="center"/>
    </xf>
    <xf numFmtId="4" fontId="3" fillId="0" borderId="1" xfId="0" applyNumberFormat="1" applyFont="1" applyBorder="1" applyAlignment="1">
      <alignment horizontal="center"/>
    </xf>
    <xf numFmtId="3" fontId="5" fillId="0" borderId="1" xfId="0" applyNumberFormat="1" applyFont="1" applyBorder="1" applyAlignment="1">
      <alignment horizontal="center"/>
    </xf>
    <xf numFmtId="2" fontId="5" fillId="0" borderId="1" xfId="0" applyNumberFormat="1" applyFont="1" applyBorder="1" applyAlignment="1">
      <alignment wrapText="1"/>
    </xf>
    <xf numFmtId="4" fontId="5" fillId="0" borderId="1" xfId="0" applyNumberFormat="1" applyFont="1" applyBorder="1" applyAlignment="1">
      <alignment horizontal="center"/>
    </xf>
    <xf numFmtId="49" fontId="7" fillId="0" borderId="1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justify"/>
    </xf>
    <xf numFmtId="2" fontId="3" fillId="0" borderId="1" xfId="0" applyNumberFormat="1" applyFont="1" applyBorder="1" applyAlignment="1">
      <alignment horizontal="left" vertical="justify" wrapText="1"/>
    </xf>
    <xf numFmtId="2" fontId="3" fillId="0" borderId="2" xfId="0" applyNumberFormat="1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4" fontId="5" fillId="0" borderId="2" xfId="0" applyNumberFormat="1" applyFont="1" applyBorder="1" applyAlignment="1">
      <alignment horizontal="center"/>
    </xf>
    <xf numFmtId="49" fontId="2" fillId="0" borderId="0" xfId="0" applyNumberFormat="1" applyFont="1" applyBorder="1" applyAlignment="1">
      <alignment horizontal="left" wrapText="1"/>
    </xf>
    <xf numFmtId="49" fontId="2" fillId="0" borderId="0" xfId="0" applyNumberFormat="1" applyFont="1" applyBorder="1" applyAlignment="1">
      <alignment horizontal="left" wrapText="1"/>
    </xf>
    <xf numFmtId="2" fontId="3" fillId="0" borderId="0" xfId="0" applyNumberFormat="1" applyFont="1" applyBorder="1" applyAlignment="1">
      <alignment wrapText="1"/>
    </xf>
    <xf numFmtId="3" fontId="3" fillId="0" borderId="0" xfId="0" applyNumberFormat="1" applyFont="1" applyBorder="1"/>
    <xf numFmtId="4" fontId="3" fillId="0" borderId="0" xfId="0" applyNumberFormat="1" applyFont="1" applyBorder="1" applyAlignment="1">
      <alignment horizontal="center"/>
    </xf>
    <xf numFmtId="4" fontId="3" fillId="0" borderId="0" xfId="0" applyNumberFormat="1" applyFont="1" applyBorder="1"/>
    <xf numFmtId="0" fontId="7" fillId="0" borderId="2" xfId="0" applyFont="1" applyBorder="1" applyAlignment="1">
      <alignment horizontal="left" vertical="justify"/>
    </xf>
    <xf numFmtId="4" fontId="7" fillId="0" borderId="2" xfId="0" applyNumberFormat="1" applyFont="1" applyBorder="1" applyAlignment="1">
      <alignment horizontal="center"/>
    </xf>
    <xf numFmtId="49" fontId="2" fillId="0" borderId="0" xfId="0" applyNumberFormat="1" applyFont="1" applyBorder="1" applyAlignment="1">
      <alignment horizontal="left" wrapText="1"/>
    </xf>
    <xf numFmtId="2" fontId="3" fillId="0" borderId="0" xfId="0" applyNumberFormat="1" applyFont="1" applyBorder="1" applyAlignment="1">
      <alignment horizontal="left" vertical="justify" wrapText="1"/>
    </xf>
    <xf numFmtId="2" fontId="3" fillId="0" borderId="0" xfId="0" applyNumberFormat="1" applyFont="1" applyBorder="1" applyAlignment="1">
      <alignment horizontal="center"/>
    </xf>
    <xf numFmtId="49" fontId="2" fillId="0" borderId="0" xfId="0" applyNumberFormat="1" applyFont="1" applyBorder="1" applyAlignment="1">
      <alignment horizontal="left" wrapText="1"/>
    </xf>
    <xf numFmtId="4" fontId="0" fillId="0" borderId="0" xfId="0" applyNumberFormat="1"/>
    <xf numFmtId="49" fontId="2" fillId="0" borderId="0" xfId="0" applyNumberFormat="1" applyFont="1" applyBorder="1" applyAlignment="1">
      <alignment horizontal="left" wrapText="1"/>
    </xf>
    <xf numFmtId="0" fontId="0" fillId="0" borderId="0" xfId="0" applyAlignment="1">
      <alignment horizontal="right"/>
    </xf>
    <xf numFmtId="0" fontId="2" fillId="0" borderId="0" xfId="0" applyFont="1" applyBorder="1" applyAlignment="1">
      <alignment horizontal="left" wrapText="1"/>
    </xf>
    <xf numFmtId="49" fontId="3" fillId="0" borderId="0" xfId="0" applyNumberFormat="1" applyFont="1" applyBorder="1" applyAlignment="1">
      <alignment horizontal="left"/>
    </xf>
    <xf numFmtId="49" fontId="0" fillId="0" borderId="0" xfId="0" applyNumberForma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98"/>
  <sheetViews>
    <sheetView topLeftCell="A58" workbookViewId="0">
      <selection activeCell="D83" sqref="D83"/>
    </sheetView>
  </sheetViews>
  <sheetFormatPr defaultRowHeight="15" x14ac:dyDescent="0.25"/>
  <cols>
    <col min="1" max="1" width="24.140625" customWidth="1"/>
    <col min="3" max="3" width="13.140625" customWidth="1"/>
    <col min="4" max="4" width="14.28515625" customWidth="1"/>
    <col min="5" max="5" width="14.7109375" customWidth="1"/>
    <col min="6" max="6" width="16.28515625" customWidth="1"/>
    <col min="7" max="8" width="14.5703125" customWidth="1"/>
    <col min="9" max="9" width="12.28515625" customWidth="1"/>
    <col min="13" max="13" width="15.5703125" customWidth="1"/>
  </cols>
  <sheetData>
    <row r="1" spans="1:13" x14ac:dyDescent="0.25">
      <c r="H1" s="41" t="s">
        <v>50</v>
      </c>
      <c r="I1" s="41"/>
      <c r="J1" s="41"/>
    </row>
    <row r="3" spans="1:13" x14ac:dyDescent="0.25">
      <c r="A3" s="1"/>
    </row>
    <row r="4" spans="1:13" x14ac:dyDescent="0.25">
      <c r="A4" s="42" t="s">
        <v>17</v>
      </c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</row>
    <row r="5" spans="1:13" x14ac:dyDescent="0.25">
      <c r="A5" s="40" t="s">
        <v>20</v>
      </c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</row>
    <row r="6" spans="1:13" ht="48" x14ac:dyDescent="0.25">
      <c r="A6" s="2" t="s">
        <v>0</v>
      </c>
      <c r="B6" s="2" t="s">
        <v>1</v>
      </c>
      <c r="C6" s="2" t="s">
        <v>16</v>
      </c>
      <c r="D6" s="2" t="s">
        <v>11</v>
      </c>
      <c r="E6" s="21" t="s">
        <v>24</v>
      </c>
      <c r="F6" s="21" t="s">
        <v>12</v>
      </c>
      <c r="G6" s="21" t="s">
        <v>19</v>
      </c>
      <c r="H6" s="2" t="s">
        <v>25</v>
      </c>
    </row>
    <row r="7" spans="1:13" x14ac:dyDescent="0.25">
      <c r="A7" s="3">
        <v>1</v>
      </c>
      <c r="B7" s="3">
        <v>2</v>
      </c>
      <c r="C7" s="3">
        <v>3</v>
      </c>
      <c r="D7" s="3"/>
      <c r="E7" s="3">
        <v>4</v>
      </c>
      <c r="F7" s="3">
        <v>5</v>
      </c>
      <c r="G7" s="3">
        <v>6</v>
      </c>
      <c r="H7" s="3">
        <v>12</v>
      </c>
    </row>
    <row r="8" spans="1:13" x14ac:dyDescent="0.25">
      <c r="A8" s="22" t="s">
        <v>31</v>
      </c>
      <c r="B8" s="24">
        <v>1</v>
      </c>
      <c r="C8" s="16">
        <v>25699</v>
      </c>
      <c r="D8" s="16">
        <f t="shared" ref="D8:D14" si="0">C8*B8</f>
        <v>25699</v>
      </c>
      <c r="E8" s="16">
        <f t="shared" ref="E8" si="1">D8*3</f>
        <v>77097</v>
      </c>
      <c r="F8" s="16">
        <f t="shared" ref="F8" si="2">C8*10/12*B8</f>
        <v>21415.833333333332</v>
      </c>
      <c r="G8" s="16">
        <f t="shared" ref="G8" si="3">F8*3</f>
        <v>64247.5</v>
      </c>
      <c r="H8" s="16">
        <f t="shared" ref="H8" si="4">E8+G8</f>
        <v>141344.5</v>
      </c>
    </row>
    <row r="9" spans="1:13" x14ac:dyDescent="0.25">
      <c r="A9" s="22" t="s">
        <v>8</v>
      </c>
      <c r="B9" s="24">
        <v>1</v>
      </c>
      <c r="C9" s="16">
        <v>12593</v>
      </c>
      <c r="D9" s="16">
        <f>C9*B9</f>
        <v>12593</v>
      </c>
      <c r="E9" s="16">
        <f>D9*3</f>
        <v>37779</v>
      </c>
      <c r="F9" s="16">
        <f>C9*10/12*B9</f>
        <v>10494.166666666666</v>
      </c>
      <c r="G9" s="16">
        <f>F9*3</f>
        <v>31482.5</v>
      </c>
      <c r="H9" s="16">
        <f>E9+G9</f>
        <v>69261.5</v>
      </c>
    </row>
    <row r="10" spans="1:13" x14ac:dyDescent="0.25">
      <c r="A10" s="22" t="s">
        <v>4</v>
      </c>
      <c r="B10" s="24">
        <v>2</v>
      </c>
      <c r="C10" s="16">
        <v>16152</v>
      </c>
      <c r="D10" s="16">
        <f t="shared" si="0"/>
        <v>32304</v>
      </c>
      <c r="E10" s="16">
        <f t="shared" ref="E10:E14" si="5">D10*3</f>
        <v>96912</v>
      </c>
      <c r="F10" s="16">
        <f t="shared" ref="F10:F14" si="6">C10*10/12*B10</f>
        <v>26920</v>
      </c>
      <c r="G10" s="16">
        <f t="shared" ref="G10:G14" si="7">F10*3</f>
        <v>80760</v>
      </c>
      <c r="H10" s="16">
        <f t="shared" ref="H10:H15" si="8">E10+G10</f>
        <v>177672</v>
      </c>
    </row>
    <row r="11" spans="1:13" ht="24" x14ac:dyDescent="0.25">
      <c r="A11" s="22" t="s">
        <v>35</v>
      </c>
      <c r="B11" s="24">
        <v>1</v>
      </c>
      <c r="C11" s="16">
        <v>12593</v>
      </c>
      <c r="D11" s="16">
        <f>C11*B11</f>
        <v>12593</v>
      </c>
      <c r="E11" s="16">
        <f>D11*3</f>
        <v>37779</v>
      </c>
      <c r="F11" s="16">
        <f>C11*10/12*B11</f>
        <v>10494.166666666666</v>
      </c>
      <c r="G11" s="16">
        <f>F11*3</f>
        <v>31482.5</v>
      </c>
      <c r="H11" s="16">
        <f>E11+G11</f>
        <v>69261.5</v>
      </c>
    </row>
    <row r="12" spans="1:13" x14ac:dyDescent="0.25">
      <c r="A12" s="22" t="s">
        <v>9</v>
      </c>
      <c r="B12" s="24">
        <v>1</v>
      </c>
      <c r="C12" s="16">
        <v>12593</v>
      </c>
      <c r="D12" s="16">
        <f t="shared" si="0"/>
        <v>12593</v>
      </c>
      <c r="E12" s="16">
        <f t="shared" si="5"/>
        <v>37779</v>
      </c>
      <c r="F12" s="16">
        <f t="shared" si="6"/>
        <v>10494.166666666666</v>
      </c>
      <c r="G12" s="16">
        <f t="shared" si="7"/>
        <v>31482.5</v>
      </c>
      <c r="H12" s="16">
        <f t="shared" si="8"/>
        <v>69261.5</v>
      </c>
    </row>
    <row r="13" spans="1:13" x14ac:dyDescent="0.25">
      <c r="A13" s="23" t="s">
        <v>10</v>
      </c>
      <c r="B13" s="24">
        <v>2</v>
      </c>
      <c r="C13" s="17">
        <v>13004</v>
      </c>
      <c r="D13" s="16">
        <f t="shared" si="0"/>
        <v>26008</v>
      </c>
      <c r="E13" s="16">
        <f t="shared" si="5"/>
        <v>78024</v>
      </c>
      <c r="F13" s="16">
        <f t="shared" si="6"/>
        <v>21673.333333333332</v>
      </c>
      <c r="G13" s="16">
        <f t="shared" si="7"/>
        <v>65020</v>
      </c>
      <c r="H13" s="16">
        <f t="shared" si="8"/>
        <v>143044</v>
      </c>
    </row>
    <row r="14" spans="1:13" x14ac:dyDescent="0.25">
      <c r="A14" s="23" t="s">
        <v>15</v>
      </c>
      <c r="B14" s="24">
        <v>4</v>
      </c>
      <c r="C14" s="17">
        <v>12183</v>
      </c>
      <c r="D14" s="16">
        <f t="shared" si="0"/>
        <v>48732</v>
      </c>
      <c r="E14" s="16">
        <f t="shared" si="5"/>
        <v>146196</v>
      </c>
      <c r="F14" s="16">
        <f t="shared" si="6"/>
        <v>40610</v>
      </c>
      <c r="G14" s="16">
        <f t="shared" si="7"/>
        <v>121830</v>
      </c>
      <c r="H14" s="16">
        <f t="shared" si="8"/>
        <v>268026</v>
      </c>
    </row>
    <row r="15" spans="1:13" x14ac:dyDescent="0.25">
      <c r="A15" s="19" t="s">
        <v>3</v>
      </c>
      <c r="B15" s="18">
        <f>SUM(B8:B14)</f>
        <v>12</v>
      </c>
      <c r="C15" s="20"/>
      <c r="D15" s="20">
        <f>SUM(D8:D14)</f>
        <v>170522</v>
      </c>
      <c r="E15" s="20">
        <f>SUM(E8:E14)</f>
        <v>511566</v>
      </c>
      <c r="F15" s="20">
        <f>SUM(F8:F14)</f>
        <v>142101.66666666669</v>
      </c>
      <c r="G15" s="20">
        <f>SUM(G8:G14)</f>
        <v>426305</v>
      </c>
      <c r="H15" s="26">
        <f t="shared" si="8"/>
        <v>937871</v>
      </c>
    </row>
    <row r="16" spans="1:13" x14ac:dyDescent="0.25">
      <c r="A16" s="4"/>
      <c r="B16" s="5"/>
      <c r="C16" s="17"/>
      <c r="D16" s="6"/>
      <c r="E16" s="6"/>
      <c r="F16" s="6"/>
      <c r="G16" s="6"/>
      <c r="H16" s="6"/>
    </row>
    <row r="17" spans="1:13" x14ac:dyDescent="0.25">
      <c r="A17" s="7"/>
      <c r="B17" s="43"/>
      <c r="C17" s="44"/>
      <c r="D17" s="44"/>
      <c r="E17" s="44"/>
      <c r="F17" s="8"/>
      <c r="G17" s="8"/>
      <c r="H17" s="8"/>
      <c r="I17" s="8"/>
      <c r="J17" s="8"/>
      <c r="K17" s="8"/>
      <c r="M17" s="7"/>
    </row>
    <row r="18" spans="1:13" ht="60" x14ac:dyDescent="0.25">
      <c r="A18" s="9"/>
      <c r="B18" s="11"/>
      <c r="C18" s="10"/>
      <c r="D18" s="10"/>
      <c r="E18" s="10"/>
      <c r="F18" s="8"/>
      <c r="G18" s="15" t="s">
        <v>13</v>
      </c>
      <c r="H18" s="12">
        <f>H15*30.2/100</f>
        <v>283237.04200000002</v>
      </c>
      <c r="I18" s="8"/>
      <c r="J18" s="8"/>
      <c r="K18" s="8"/>
    </row>
    <row r="19" spans="1:13" x14ac:dyDescent="0.25">
      <c r="A19" s="9"/>
      <c r="B19" s="11"/>
      <c r="C19" s="10"/>
      <c r="D19" s="10"/>
      <c r="E19" s="10"/>
      <c r="F19" s="8"/>
      <c r="H19" s="13"/>
      <c r="I19" s="8"/>
      <c r="J19" s="8"/>
      <c r="K19" s="8"/>
    </row>
    <row r="20" spans="1:13" x14ac:dyDescent="0.25">
      <c r="A20" s="9"/>
      <c r="B20" s="11"/>
      <c r="C20" s="10"/>
      <c r="D20" s="10"/>
      <c r="E20" s="10"/>
      <c r="F20" s="8"/>
      <c r="G20" t="s">
        <v>2</v>
      </c>
      <c r="H20" s="14">
        <f>H15+H18</f>
        <v>1221108.0419999999</v>
      </c>
      <c r="I20" s="8"/>
      <c r="J20" s="8"/>
      <c r="K20" s="8"/>
    </row>
    <row r="21" spans="1:13" x14ac:dyDescent="0.25">
      <c r="A21" s="9"/>
      <c r="B21" s="11"/>
      <c r="C21" s="10"/>
      <c r="D21" s="10"/>
      <c r="E21" s="10"/>
      <c r="F21" s="8"/>
      <c r="H21" s="14"/>
      <c r="I21" s="8"/>
      <c r="J21" s="8"/>
      <c r="K21" s="8"/>
    </row>
    <row r="22" spans="1:13" x14ac:dyDescent="0.25">
      <c r="A22" s="42" t="s">
        <v>21</v>
      </c>
      <c r="B22" s="42"/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42"/>
    </row>
    <row r="23" spans="1:13" x14ac:dyDescent="0.25">
      <c r="A23" s="40" t="s">
        <v>20</v>
      </c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</row>
    <row r="24" spans="1:13" x14ac:dyDescent="0.25">
      <c r="A24" s="27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</row>
    <row r="25" spans="1:13" ht="48" x14ac:dyDescent="0.25">
      <c r="A25" s="2" t="s">
        <v>0</v>
      </c>
      <c r="B25" s="2" t="s">
        <v>1</v>
      </c>
      <c r="C25" s="2" t="s">
        <v>16</v>
      </c>
      <c r="D25" s="2" t="s">
        <v>11</v>
      </c>
      <c r="E25" s="21" t="s">
        <v>24</v>
      </c>
      <c r="F25" s="21" t="s">
        <v>12</v>
      </c>
      <c r="G25" s="21" t="s">
        <v>19</v>
      </c>
      <c r="H25" s="2" t="s">
        <v>25</v>
      </c>
      <c r="I25" s="27"/>
      <c r="J25" s="27"/>
      <c r="K25" s="27"/>
      <c r="L25" s="27"/>
      <c r="M25" s="27"/>
    </row>
    <row r="26" spans="1:13" x14ac:dyDescent="0.25">
      <c r="A26" s="3">
        <v>1</v>
      </c>
      <c r="B26" s="3">
        <v>2</v>
      </c>
      <c r="C26" s="3">
        <v>3</v>
      </c>
      <c r="D26" s="3"/>
      <c r="E26" s="3">
        <v>4</v>
      </c>
      <c r="F26" s="3">
        <v>5</v>
      </c>
      <c r="G26" s="3">
        <v>6</v>
      </c>
      <c r="H26" s="3">
        <v>12</v>
      </c>
      <c r="I26" s="27"/>
      <c r="J26" s="27"/>
      <c r="K26" s="27"/>
      <c r="L26" s="27"/>
      <c r="M26" s="27"/>
    </row>
    <row r="27" spans="1:13" x14ac:dyDescent="0.25">
      <c r="A27" s="22" t="s">
        <v>14</v>
      </c>
      <c r="B27" s="24">
        <v>1</v>
      </c>
      <c r="C27" s="16">
        <v>28554</v>
      </c>
      <c r="D27" s="16">
        <f>C27*B27</f>
        <v>28554</v>
      </c>
      <c r="E27" s="16">
        <f>D27*3</f>
        <v>85662</v>
      </c>
      <c r="F27" s="16">
        <f>C27*10/12*B27</f>
        <v>23795</v>
      </c>
      <c r="G27" s="16">
        <f>F27*3</f>
        <v>71385</v>
      </c>
      <c r="H27" s="16">
        <f>E27+G27</f>
        <v>157047</v>
      </c>
      <c r="I27" s="27"/>
      <c r="J27" s="27"/>
      <c r="K27" s="27"/>
      <c r="L27" s="27"/>
      <c r="M27" s="27"/>
    </row>
    <row r="28" spans="1:13" x14ac:dyDescent="0.25">
      <c r="A28" s="22" t="s">
        <v>6</v>
      </c>
      <c r="B28" s="24">
        <v>1</v>
      </c>
      <c r="C28" s="16">
        <v>22843</v>
      </c>
      <c r="D28" s="16">
        <f t="shared" ref="D28" si="9">C28*B28</f>
        <v>22843</v>
      </c>
      <c r="E28" s="16">
        <f t="shared" ref="E28" si="10">D28*3</f>
        <v>68529</v>
      </c>
      <c r="F28" s="16">
        <f t="shared" ref="F28" si="11">C28*10/12*B28</f>
        <v>19035.833333333332</v>
      </c>
      <c r="G28" s="16">
        <f t="shared" ref="G28" si="12">F28*3</f>
        <v>57107.5</v>
      </c>
      <c r="H28" s="16">
        <f t="shared" ref="H28" si="13">E28+G28</f>
        <v>125636.5</v>
      </c>
      <c r="I28" s="27"/>
      <c r="J28" s="27"/>
      <c r="K28" s="27"/>
      <c r="L28" s="27"/>
      <c r="M28" s="27"/>
    </row>
    <row r="29" spans="1:13" x14ac:dyDescent="0.25">
      <c r="A29" s="33" t="s">
        <v>29</v>
      </c>
      <c r="B29" s="24">
        <v>1</v>
      </c>
      <c r="C29" s="34">
        <v>9582</v>
      </c>
      <c r="D29" s="34">
        <f>C29*B29</f>
        <v>9582</v>
      </c>
      <c r="E29" s="34">
        <f>D29*3</f>
        <v>28746</v>
      </c>
      <c r="F29" s="16">
        <f>C29*10/12*B29</f>
        <v>7985</v>
      </c>
      <c r="G29" s="34">
        <v>24127</v>
      </c>
      <c r="H29" s="34">
        <f>G29+E29</f>
        <v>52873</v>
      </c>
      <c r="I29" s="38"/>
      <c r="J29" s="38"/>
      <c r="K29" s="38"/>
      <c r="L29" s="38"/>
      <c r="M29" s="38"/>
    </row>
    <row r="30" spans="1:13" x14ac:dyDescent="0.25">
      <c r="A30" s="22" t="s">
        <v>36</v>
      </c>
      <c r="B30" s="24">
        <v>1</v>
      </c>
      <c r="C30" s="16">
        <v>8350</v>
      </c>
      <c r="D30" s="16">
        <f t="shared" ref="D30" si="14">C30*B30</f>
        <v>8350</v>
      </c>
      <c r="E30" s="16">
        <f t="shared" ref="E30" si="15">D30*3</f>
        <v>25050</v>
      </c>
      <c r="F30" s="16">
        <f t="shared" ref="F30" si="16">C30*10/12*B30</f>
        <v>6958.333333333333</v>
      </c>
      <c r="G30" s="16">
        <f t="shared" ref="G30" si="17">F30*3</f>
        <v>20875</v>
      </c>
      <c r="H30" s="16">
        <f t="shared" ref="H30" si="18">E30+G30</f>
        <v>45925</v>
      </c>
      <c r="I30" s="38"/>
      <c r="J30" s="38"/>
      <c r="K30" s="38"/>
      <c r="L30" s="38"/>
      <c r="M30" s="38"/>
    </row>
    <row r="31" spans="1:13" x14ac:dyDescent="0.25">
      <c r="A31" s="19" t="s">
        <v>3</v>
      </c>
      <c r="B31" s="18">
        <f>SUM(B27:B30)</f>
        <v>4</v>
      </c>
      <c r="C31" s="20"/>
      <c r="D31" s="20">
        <f>SUM(D27:D30)</f>
        <v>69329</v>
      </c>
      <c r="E31" s="20">
        <f>SUM(E27:E30)</f>
        <v>207987</v>
      </c>
      <c r="F31" s="20">
        <f>SUM(F27:F30)</f>
        <v>57774.166666666664</v>
      </c>
      <c r="G31" s="20">
        <f>SUM(G27:G30)</f>
        <v>173494.5</v>
      </c>
      <c r="H31" s="26">
        <f t="shared" ref="H31" si="19">E31+G31</f>
        <v>381481.5</v>
      </c>
      <c r="I31" s="27"/>
      <c r="J31" s="27"/>
      <c r="K31" s="27"/>
      <c r="L31" s="27"/>
      <c r="M31" s="27"/>
    </row>
    <row r="32" spans="1:13" x14ac:dyDescent="0.25">
      <c r="A32" s="4"/>
      <c r="B32" s="5"/>
      <c r="C32" s="17"/>
      <c r="D32" s="6"/>
      <c r="E32" s="6"/>
      <c r="F32" s="6"/>
      <c r="G32" s="6"/>
      <c r="H32" s="6"/>
      <c r="I32" s="8"/>
      <c r="J32" s="8"/>
      <c r="K32" s="8"/>
      <c r="M32" s="13"/>
    </row>
    <row r="33" spans="1:13" x14ac:dyDescent="0.25">
      <c r="A33" s="29"/>
      <c r="B33" s="30"/>
      <c r="C33" s="31"/>
      <c r="D33" s="32"/>
      <c r="E33" s="32"/>
      <c r="F33" s="32"/>
      <c r="G33" s="32"/>
      <c r="H33" s="32"/>
      <c r="I33" s="8"/>
      <c r="J33" s="8"/>
      <c r="K33" s="8"/>
      <c r="M33" s="13"/>
    </row>
    <row r="34" spans="1:13" ht="60" x14ac:dyDescent="0.25">
      <c r="A34" s="29"/>
      <c r="B34" s="30"/>
      <c r="C34" s="31"/>
      <c r="D34" s="32"/>
      <c r="E34" s="32"/>
      <c r="F34" s="32"/>
      <c r="G34" s="15" t="s">
        <v>13</v>
      </c>
      <c r="H34" s="12">
        <f>H31*30.2/100</f>
        <v>115207.41299999999</v>
      </c>
      <c r="I34" s="8"/>
      <c r="J34" s="8"/>
      <c r="K34" s="8"/>
      <c r="M34" s="13"/>
    </row>
    <row r="35" spans="1:13" x14ac:dyDescent="0.25">
      <c r="A35" s="29"/>
      <c r="B35" s="30"/>
      <c r="C35" s="31"/>
      <c r="D35" s="32"/>
      <c r="E35" s="32"/>
      <c r="F35" s="32"/>
      <c r="H35" s="13"/>
      <c r="I35" s="8"/>
      <c r="J35" s="8"/>
      <c r="K35" s="8"/>
      <c r="M35" s="13"/>
    </row>
    <row r="36" spans="1:13" x14ac:dyDescent="0.25">
      <c r="A36" s="29"/>
      <c r="B36" s="30"/>
      <c r="C36" s="31"/>
      <c r="D36" s="32"/>
      <c r="E36" s="32"/>
      <c r="F36" s="32"/>
      <c r="G36" t="s">
        <v>2</v>
      </c>
      <c r="H36" s="14">
        <f>H31+H34</f>
        <v>496688.913</v>
      </c>
      <c r="I36" s="8"/>
      <c r="J36" s="8"/>
      <c r="K36" s="8"/>
      <c r="M36" s="13"/>
    </row>
    <row r="37" spans="1:13" x14ac:dyDescent="0.25">
      <c r="A37" s="29"/>
      <c r="B37" s="30"/>
      <c r="C37" s="31"/>
      <c r="D37" s="32"/>
      <c r="E37" s="32"/>
      <c r="F37" s="32"/>
      <c r="G37" s="32"/>
      <c r="H37" s="32"/>
      <c r="I37" s="8"/>
      <c r="J37" s="8"/>
      <c r="K37" s="8"/>
      <c r="M37" s="13"/>
    </row>
    <row r="38" spans="1:13" x14ac:dyDescent="0.25">
      <c r="A38" s="42" t="s">
        <v>22</v>
      </c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</row>
    <row r="39" spans="1:13" x14ac:dyDescent="0.25">
      <c r="A39" s="40" t="s">
        <v>20</v>
      </c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</row>
    <row r="40" spans="1:13" ht="48" x14ac:dyDescent="0.25">
      <c r="A40" s="2" t="s">
        <v>0</v>
      </c>
      <c r="B40" s="2" t="s">
        <v>1</v>
      </c>
      <c r="C40" s="2" t="s">
        <v>16</v>
      </c>
      <c r="D40" s="2" t="s">
        <v>11</v>
      </c>
      <c r="E40" s="21" t="s">
        <v>24</v>
      </c>
      <c r="F40" s="21" t="s">
        <v>12</v>
      </c>
      <c r="G40" s="21" t="s">
        <v>19</v>
      </c>
      <c r="H40" s="2" t="s">
        <v>25</v>
      </c>
      <c r="I40" s="8"/>
      <c r="J40" s="8"/>
      <c r="K40" s="8"/>
      <c r="M40" s="13"/>
    </row>
    <row r="41" spans="1:13" x14ac:dyDescent="0.25">
      <c r="A41" s="3">
        <v>1</v>
      </c>
      <c r="B41" s="3">
        <v>2</v>
      </c>
      <c r="C41" s="3">
        <v>3</v>
      </c>
      <c r="D41" s="3"/>
      <c r="E41" s="3">
        <v>4</v>
      </c>
      <c r="F41" s="3">
        <v>5</v>
      </c>
      <c r="G41" s="3">
        <v>6</v>
      </c>
      <c r="H41" s="3">
        <v>12</v>
      </c>
      <c r="I41" s="8"/>
      <c r="J41" s="8"/>
      <c r="K41" s="8"/>
      <c r="M41" s="13"/>
    </row>
    <row r="42" spans="1:13" x14ac:dyDescent="0.25">
      <c r="A42" s="22" t="s">
        <v>31</v>
      </c>
      <c r="B42" s="24">
        <v>1</v>
      </c>
      <c r="C42" s="16">
        <v>25699</v>
      </c>
      <c r="D42" s="16">
        <f t="shared" ref="D42" si="20">C42*B42</f>
        <v>25699</v>
      </c>
      <c r="E42" s="16">
        <f t="shared" ref="E42" si="21">D42*3</f>
        <v>77097</v>
      </c>
      <c r="F42" s="16">
        <f t="shared" ref="F42" si="22">C42*10/12*B42</f>
        <v>21415.833333333332</v>
      </c>
      <c r="G42" s="16">
        <f t="shared" ref="G42" si="23">F42*3</f>
        <v>64247.5</v>
      </c>
      <c r="H42" s="16">
        <f t="shared" ref="H42" si="24">E42+G42</f>
        <v>141344.5</v>
      </c>
      <c r="I42" s="8"/>
      <c r="J42" s="8"/>
      <c r="K42" s="8"/>
      <c r="M42" s="13"/>
    </row>
    <row r="43" spans="1:13" x14ac:dyDescent="0.25">
      <c r="A43" s="22" t="s">
        <v>7</v>
      </c>
      <c r="B43" s="24">
        <v>1</v>
      </c>
      <c r="C43" s="16">
        <v>11362</v>
      </c>
      <c r="D43" s="16">
        <f t="shared" ref="D43:D53" si="25">C43*B43</f>
        <v>11362</v>
      </c>
      <c r="E43" s="16">
        <f t="shared" ref="E43:E53" si="26">D43*3</f>
        <v>34086</v>
      </c>
      <c r="F43" s="16">
        <f t="shared" ref="F43:F53" si="27">C43*10/12*B43</f>
        <v>9468.3333333333339</v>
      </c>
      <c r="G43" s="16">
        <f t="shared" ref="G43:G51" si="28">F43*3</f>
        <v>28405</v>
      </c>
      <c r="H43" s="16">
        <f t="shared" ref="H43:H51" si="29">E43+G43</f>
        <v>62491</v>
      </c>
      <c r="I43" s="8"/>
      <c r="J43" s="8"/>
      <c r="K43" s="8"/>
      <c r="M43" s="13"/>
    </row>
    <row r="44" spans="1:13" x14ac:dyDescent="0.25">
      <c r="A44" s="22" t="s">
        <v>4</v>
      </c>
      <c r="B44" s="24">
        <v>1</v>
      </c>
      <c r="C44" s="16">
        <v>16152</v>
      </c>
      <c r="D44" s="16">
        <f t="shared" si="25"/>
        <v>16152</v>
      </c>
      <c r="E44" s="16">
        <f t="shared" si="26"/>
        <v>48456</v>
      </c>
      <c r="F44" s="16">
        <f t="shared" si="27"/>
        <v>13460</v>
      </c>
      <c r="G44" s="16">
        <f t="shared" si="28"/>
        <v>40380</v>
      </c>
      <c r="H44" s="16">
        <f t="shared" si="29"/>
        <v>88836</v>
      </c>
      <c r="I44" s="8"/>
      <c r="J44" s="8"/>
      <c r="K44" s="8"/>
      <c r="M44" s="13"/>
    </row>
    <row r="45" spans="1:13" x14ac:dyDescent="0.25">
      <c r="A45" s="22" t="s">
        <v>5</v>
      </c>
      <c r="B45" s="24">
        <v>1</v>
      </c>
      <c r="C45" s="16">
        <v>18069</v>
      </c>
      <c r="D45" s="16">
        <f t="shared" si="25"/>
        <v>18069</v>
      </c>
      <c r="E45" s="16">
        <f t="shared" si="26"/>
        <v>54207</v>
      </c>
      <c r="F45" s="16">
        <f t="shared" si="27"/>
        <v>15057.5</v>
      </c>
      <c r="G45" s="16">
        <f t="shared" si="28"/>
        <v>45172.5</v>
      </c>
      <c r="H45" s="16">
        <f t="shared" si="29"/>
        <v>99379.5</v>
      </c>
      <c r="I45" s="8"/>
      <c r="J45" s="8"/>
      <c r="K45" s="8"/>
      <c r="M45" s="13"/>
    </row>
    <row r="46" spans="1:13" x14ac:dyDescent="0.25">
      <c r="A46" s="23" t="s">
        <v>18</v>
      </c>
      <c r="B46" s="24">
        <v>1</v>
      </c>
      <c r="C46" s="17">
        <v>9582</v>
      </c>
      <c r="D46" s="16">
        <f t="shared" ref="D46:D49" si="30">C46*B46</f>
        <v>9582</v>
      </c>
      <c r="E46" s="16">
        <f t="shared" ref="E46:E49" si="31">D46*3</f>
        <v>28746</v>
      </c>
      <c r="F46" s="16">
        <f t="shared" ref="F46:F49" si="32">C46*10/12*B46</f>
        <v>7985</v>
      </c>
      <c r="G46" s="16">
        <f t="shared" ref="G46:G47" si="33">F46*3</f>
        <v>23955</v>
      </c>
      <c r="H46" s="16">
        <f t="shared" ref="H46:H49" si="34">E46+G46</f>
        <v>52701</v>
      </c>
      <c r="I46" s="8"/>
      <c r="J46" s="8"/>
      <c r="K46" s="8"/>
      <c r="M46" s="13"/>
    </row>
    <row r="47" spans="1:13" x14ac:dyDescent="0.25">
      <c r="A47" s="22" t="s">
        <v>33</v>
      </c>
      <c r="B47" s="24">
        <v>1</v>
      </c>
      <c r="C47" s="16">
        <v>8487</v>
      </c>
      <c r="D47" s="16">
        <f t="shared" si="30"/>
        <v>8487</v>
      </c>
      <c r="E47" s="16">
        <f t="shared" si="31"/>
        <v>25461</v>
      </c>
      <c r="F47" s="16">
        <f t="shared" si="32"/>
        <v>7072.5</v>
      </c>
      <c r="G47" s="16">
        <f t="shared" si="33"/>
        <v>21217.5</v>
      </c>
      <c r="H47" s="16">
        <f t="shared" si="34"/>
        <v>46678.5</v>
      </c>
      <c r="I47" s="8"/>
      <c r="J47" s="8"/>
      <c r="K47" s="8"/>
      <c r="M47" s="13"/>
    </row>
    <row r="48" spans="1:13" ht="24" x14ac:dyDescent="0.25">
      <c r="A48" s="22" t="s">
        <v>32</v>
      </c>
      <c r="B48" s="24">
        <v>1</v>
      </c>
      <c r="C48" s="16">
        <v>14373</v>
      </c>
      <c r="D48" s="16">
        <f t="shared" si="30"/>
        <v>14373</v>
      </c>
      <c r="E48" s="16">
        <f t="shared" si="31"/>
        <v>43119</v>
      </c>
      <c r="F48" s="16">
        <f t="shared" si="32"/>
        <v>11977.5</v>
      </c>
      <c r="G48" s="16">
        <f>F48*3</f>
        <v>35932.5</v>
      </c>
      <c r="H48" s="16">
        <f t="shared" si="34"/>
        <v>79051.5</v>
      </c>
      <c r="I48" s="8"/>
      <c r="J48" s="8"/>
      <c r="K48" s="8"/>
      <c r="M48" s="13"/>
    </row>
    <row r="49" spans="1:13" ht="24" x14ac:dyDescent="0.25">
      <c r="A49" s="22" t="s">
        <v>28</v>
      </c>
      <c r="B49" s="24">
        <v>1</v>
      </c>
      <c r="C49" s="16">
        <v>15058</v>
      </c>
      <c r="D49" s="16">
        <f t="shared" si="30"/>
        <v>15058</v>
      </c>
      <c r="E49" s="16">
        <f t="shared" si="31"/>
        <v>45174</v>
      </c>
      <c r="F49" s="16">
        <f t="shared" si="32"/>
        <v>12548.333333333334</v>
      </c>
      <c r="G49" s="16">
        <f t="shared" ref="G49" si="35">F49*3</f>
        <v>37645</v>
      </c>
      <c r="H49" s="16">
        <f t="shared" si="34"/>
        <v>82819</v>
      </c>
      <c r="I49" s="8"/>
      <c r="J49" s="8"/>
      <c r="K49" s="8"/>
      <c r="M49" s="13"/>
    </row>
    <row r="50" spans="1:13" x14ac:dyDescent="0.25">
      <c r="A50" s="23" t="s">
        <v>10</v>
      </c>
      <c r="B50" s="24">
        <v>1</v>
      </c>
      <c r="C50" s="17">
        <v>13004</v>
      </c>
      <c r="D50" s="16">
        <f t="shared" si="25"/>
        <v>13004</v>
      </c>
      <c r="E50" s="16">
        <f t="shared" si="26"/>
        <v>39012</v>
      </c>
      <c r="F50" s="16">
        <f t="shared" si="27"/>
        <v>10836.666666666666</v>
      </c>
      <c r="G50" s="16">
        <f t="shared" si="28"/>
        <v>32510</v>
      </c>
      <c r="H50" s="16">
        <f t="shared" si="29"/>
        <v>71522</v>
      </c>
      <c r="I50" s="8"/>
      <c r="J50" s="8"/>
      <c r="K50" s="8"/>
      <c r="M50" s="13"/>
    </row>
    <row r="51" spans="1:13" x14ac:dyDescent="0.25">
      <c r="A51" s="23" t="s">
        <v>15</v>
      </c>
      <c r="B51" s="24">
        <v>1</v>
      </c>
      <c r="C51" s="17">
        <v>12183</v>
      </c>
      <c r="D51" s="16">
        <f t="shared" si="25"/>
        <v>12183</v>
      </c>
      <c r="E51" s="16">
        <f t="shared" si="26"/>
        <v>36549</v>
      </c>
      <c r="F51" s="16">
        <f t="shared" si="27"/>
        <v>10152.5</v>
      </c>
      <c r="G51" s="16">
        <f t="shared" si="28"/>
        <v>30457.5</v>
      </c>
      <c r="H51" s="16">
        <f t="shared" si="29"/>
        <v>67006.5</v>
      </c>
      <c r="I51" s="8"/>
      <c r="J51" s="8"/>
      <c r="K51" s="8"/>
      <c r="M51" s="13"/>
    </row>
    <row r="52" spans="1:13" x14ac:dyDescent="0.25">
      <c r="A52" s="22" t="s">
        <v>29</v>
      </c>
      <c r="B52" s="24">
        <v>1</v>
      </c>
      <c r="C52" s="16">
        <v>9582</v>
      </c>
      <c r="D52" s="16">
        <f t="shared" si="25"/>
        <v>9582</v>
      </c>
      <c r="E52" s="16">
        <f t="shared" si="26"/>
        <v>28746</v>
      </c>
      <c r="F52" s="16">
        <f t="shared" si="27"/>
        <v>7985</v>
      </c>
      <c r="G52" s="16">
        <f>F52*3</f>
        <v>23955</v>
      </c>
      <c r="H52" s="16">
        <f>E52+G52</f>
        <v>52701</v>
      </c>
      <c r="I52" s="8"/>
      <c r="J52" s="8"/>
      <c r="K52" s="8"/>
      <c r="M52" s="13"/>
    </row>
    <row r="53" spans="1:13" x14ac:dyDescent="0.25">
      <c r="A53" s="22" t="s">
        <v>36</v>
      </c>
      <c r="B53" s="24">
        <v>1</v>
      </c>
      <c r="C53" s="16">
        <v>8350</v>
      </c>
      <c r="D53" s="16">
        <f t="shared" si="25"/>
        <v>8350</v>
      </c>
      <c r="E53" s="16">
        <f t="shared" si="26"/>
        <v>25050</v>
      </c>
      <c r="F53" s="16">
        <f t="shared" si="27"/>
        <v>6958.333333333333</v>
      </c>
      <c r="G53" s="16">
        <f t="shared" ref="G53" si="36">F53*3</f>
        <v>20875</v>
      </c>
      <c r="H53" s="16">
        <f t="shared" ref="H53" si="37">E53+G53</f>
        <v>45925</v>
      </c>
      <c r="I53" s="8"/>
      <c r="J53" s="8"/>
      <c r="K53" s="8"/>
      <c r="M53" s="13"/>
    </row>
    <row r="54" spans="1:13" x14ac:dyDescent="0.25">
      <c r="A54" s="19" t="s">
        <v>3</v>
      </c>
      <c r="B54" s="18">
        <f>SUM(B42:B53)</f>
        <v>12</v>
      </c>
      <c r="C54" s="20"/>
      <c r="D54" s="20">
        <f>SUM(D42:D53)</f>
        <v>161901</v>
      </c>
      <c r="E54" s="20">
        <f>SUM(E42:E53)</f>
        <v>485703</v>
      </c>
      <c r="F54" s="20">
        <f>SUM(F42:F53)</f>
        <v>134917.5</v>
      </c>
      <c r="G54" s="20">
        <f>SUM(G42:G53)</f>
        <v>404752.5</v>
      </c>
      <c r="H54" s="20">
        <f>SUM(H42:H53)</f>
        <v>890455.5</v>
      </c>
      <c r="I54" s="8"/>
      <c r="J54" s="8"/>
      <c r="K54" s="8"/>
      <c r="M54" s="13"/>
    </row>
    <row r="55" spans="1:13" x14ac:dyDescent="0.25">
      <c r="A55" s="4"/>
      <c r="B55" s="5"/>
      <c r="C55" s="17"/>
      <c r="D55" s="6"/>
      <c r="E55" s="6"/>
      <c r="F55" s="6"/>
      <c r="G55" s="6"/>
      <c r="H55" s="6"/>
      <c r="I55" s="8"/>
      <c r="J55" s="8"/>
      <c r="K55" s="8"/>
      <c r="M55" s="13"/>
    </row>
    <row r="56" spans="1:13" x14ac:dyDescent="0.25">
      <c r="A56" s="29"/>
      <c r="B56" s="30"/>
      <c r="C56" s="31"/>
      <c r="D56" s="32"/>
      <c r="E56" s="32"/>
      <c r="F56" s="32"/>
      <c r="G56" s="32"/>
      <c r="H56" s="32"/>
      <c r="I56" s="8"/>
      <c r="J56" s="8"/>
      <c r="K56" s="8"/>
      <c r="M56" s="13"/>
    </row>
    <row r="57" spans="1:13" ht="60" x14ac:dyDescent="0.25">
      <c r="A57" s="29"/>
      <c r="B57" s="30"/>
      <c r="C57" s="31"/>
      <c r="D57" s="32"/>
      <c r="E57" s="32"/>
      <c r="F57" s="32"/>
      <c r="G57" s="15" t="s">
        <v>13</v>
      </c>
      <c r="H57" s="12">
        <f>H54*30.2/100</f>
        <v>268917.56099999999</v>
      </c>
      <c r="I57" s="8"/>
      <c r="J57" s="8"/>
      <c r="K57" s="8"/>
      <c r="M57" s="13"/>
    </row>
    <row r="58" spans="1:13" x14ac:dyDescent="0.25">
      <c r="A58" s="29"/>
      <c r="B58" s="30"/>
      <c r="C58" s="31"/>
      <c r="D58" s="32"/>
      <c r="E58" s="32"/>
      <c r="F58" s="32"/>
      <c r="H58" s="13"/>
      <c r="I58" s="8"/>
      <c r="J58" s="8"/>
      <c r="K58" s="8"/>
      <c r="M58" s="13"/>
    </row>
    <row r="59" spans="1:13" x14ac:dyDescent="0.25">
      <c r="A59" s="29"/>
      <c r="B59" s="30"/>
      <c r="C59" s="31"/>
      <c r="D59" s="32"/>
      <c r="E59" s="32"/>
      <c r="F59" s="32"/>
      <c r="G59" t="s">
        <v>2</v>
      </c>
      <c r="H59" s="14">
        <f>H54+H57</f>
        <v>1159373.061</v>
      </c>
      <c r="I59" s="8"/>
      <c r="J59" s="8"/>
      <c r="K59" s="8"/>
      <c r="M59" s="13"/>
    </row>
    <row r="60" spans="1:13" x14ac:dyDescent="0.25">
      <c r="H60" s="41"/>
      <c r="I60" s="41"/>
      <c r="J60" s="41"/>
    </row>
    <row r="62" spans="1:13" x14ac:dyDescent="0.25">
      <c r="A62" s="1"/>
    </row>
    <row r="63" spans="1:13" x14ac:dyDescent="0.25">
      <c r="A63" s="42" t="s">
        <v>23</v>
      </c>
      <c r="B63" s="42"/>
      <c r="C63" s="42"/>
      <c r="D63" s="42"/>
      <c r="E63" s="42"/>
      <c r="F63" s="42"/>
      <c r="G63" s="42"/>
      <c r="H63" s="42"/>
      <c r="I63" s="42"/>
      <c r="J63" s="42"/>
      <c r="K63" s="42"/>
      <c r="L63" s="42"/>
      <c r="M63" s="42"/>
    </row>
    <row r="64" spans="1:13" x14ac:dyDescent="0.25">
      <c r="A64" s="40" t="s">
        <v>20</v>
      </c>
      <c r="B64" s="40"/>
      <c r="C64" s="40"/>
      <c r="D64" s="40"/>
      <c r="E64" s="40"/>
      <c r="F64" s="40"/>
      <c r="G64" s="40"/>
      <c r="H64" s="40"/>
      <c r="I64" s="40"/>
      <c r="J64" s="40"/>
      <c r="K64" s="40"/>
      <c r="L64" s="40"/>
      <c r="M64" s="40"/>
    </row>
    <row r="65" spans="1:13" x14ac:dyDescent="0.25">
      <c r="A65" s="28"/>
      <c r="B65" s="28"/>
      <c r="C65" s="28"/>
      <c r="D65" s="28"/>
      <c r="E65" s="28"/>
      <c r="F65" s="28"/>
      <c r="G65" s="28"/>
      <c r="H65" s="28"/>
      <c r="I65" s="28"/>
      <c r="J65" s="28"/>
      <c r="K65" s="28"/>
      <c r="L65" s="28"/>
      <c r="M65" s="28"/>
    </row>
    <row r="66" spans="1:13" ht="48" x14ac:dyDescent="0.25">
      <c r="A66" s="2" t="s">
        <v>0</v>
      </c>
      <c r="B66" s="2" t="s">
        <v>1</v>
      </c>
      <c r="C66" s="2" t="s">
        <v>16</v>
      </c>
      <c r="D66" s="2" t="s">
        <v>11</v>
      </c>
      <c r="E66" s="21" t="s">
        <v>24</v>
      </c>
      <c r="F66" s="21" t="s">
        <v>12</v>
      </c>
      <c r="G66" s="21" t="s">
        <v>19</v>
      </c>
      <c r="H66" s="2" t="s">
        <v>25</v>
      </c>
      <c r="I66" s="28"/>
      <c r="J66" s="28"/>
      <c r="K66" s="28"/>
      <c r="L66" s="28"/>
      <c r="M66" s="28"/>
    </row>
    <row r="67" spans="1:13" x14ac:dyDescent="0.25">
      <c r="A67" s="3">
        <v>1</v>
      </c>
      <c r="B67" s="3">
        <v>2</v>
      </c>
      <c r="C67" s="3">
        <v>3</v>
      </c>
      <c r="D67" s="3"/>
      <c r="E67" s="3">
        <v>4</v>
      </c>
      <c r="F67" s="3">
        <v>5</v>
      </c>
      <c r="G67" s="3">
        <v>6</v>
      </c>
      <c r="H67" s="3">
        <v>12</v>
      </c>
      <c r="I67" s="28"/>
      <c r="J67" s="28"/>
      <c r="K67" s="28"/>
      <c r="L67" s="28"/>
      <c r="M67" s="28"/>
    </row>
    <row r="68" spans="1:13" ht="24" x14ac:dyDescent="0.25">
      <c r="A68" s="22" t="s">
        <v>30</v>
      </c>
      <c r="B68" s="24">
        <v>1</v>
      </c>
      <c r="C68" s="16">
        <v>16152</v>
      </c>
      <c r="D68" s="16">
        <f t="shared" ref="D68" si="38">C68*B68</f>
        <v>16152</v>
      </c>
      <c r="E68" s="16">
        <f t="shared" ref="E68" si="39">D68*3</f>
        <v>48456</v>
      </c>
      <c r="F68" s="16">
        <f t="shared" ref="F68" si="40">C68*10/12*B68</f>
        <v>13460</v>
      </c>
      <c r="G68" s="16">
        <f>F68*3</f>
        <v>40380</v>
      </c>
      <c r="H68" s="16">
        <f t="shared" ref="H68:H76" si="41">E68+G68</f>
        <v>88836</v>
      </c>
      <c r="I68" s="28"/>
      <c r="J68" s="28"/>
      <c r="K68" s="28"/>
      <c r="L68" s="28"/>
      <c r="M68" s="28"/>
    </row>
    <row r="69" spans="1:13" x14ac:dyDescent="0.25">
      <c r="A69" s="23" t="s">
        <v>49</v>
      </c>
      <c r="B69" s="24">
        <v>1</v>
      </c>
      <c r="C69" s="17">
        <v>9582</v>
      </c>
      <c r="D69" s="16">
        <f t="shared" ref="D69:D74" si="42">C69*B69</f>
        <v>9582</v>
      </c>
      <c r="E69" s="16">
        <f t="shared" ref="E69:E74" si="43">D69*3</f>
        <v>28746</v>
      </c>
      <c r="F69" s="16">
        <f t="shared" ref="F69:F74" si="44">C69*10/12*B69</f>
        <v>7985</v>
      </c>
      <c r="G69" s="16">
        <f t="shared" ref="G69:G74" si="45">F69*3</f>
        <v>23955</v>
      </c>
      <c r="H69" s="16">
        <f t="shared" si="41"/>
        <v>52701</v>
      </c>
      <c r="I69" s="38"/>
      <c r="J69" s="38"/>
      <c r="K69" s="38"/>
      <c r="L69" s="38"/>
      <c r="M69" s="38"/>
    </row>
    <row r="70" spans="1:13" x14ac:dyDescent="0.25">
      <c r="A70" s="22" t="s">
        <v>39</v>
      </c>
      <c r="B70" s="24">
        <v>1</v>
      </c>
      <c r="C70" s="16">
        <v>9309</v>
      </c>
      <c r="D70" s="16">
        <f t="shared" si="42"/>
        <v>9309</v>
      </c>
      <c r="E70" s="16">
        <f t="shared" si="43"/>
        <v>27927</v>
      </c>
      <c r="F70" s="16">
        <f t="shared" si="44"/>
        <v>7757.5</v>
      </c>
      <c r="G70" s="16">
        <f t="shared" si="45"/>
        <v>23272.5</v>
      </c>
      <c r="H70" s="16">
        <f t="shared" si="41"/>
        <v>51199.5</v>
      </c>
      <c r="I70" s="38"/>
      <c r="J70" s="38"/>
      <c r="K70" s="38"/>
      <c r="L70" s="38"/>
      <c r="M70" s="38"/>
    </row>
    <row r="71" spans="1:13" x14ac:dyDescent="0.25">
      <c r="A71" s="23" t="s">
        <v>15</v>
      </c>
      <c r="B71" s="24">
        <v>1</v>
      </c>
      <c r="C71" s="17">
        <v>12183</v>
      </c>
      <c r="D71" s="16">
        <f t="shared" si="42"/>
        <v>12183</v>
      </c>
      <c r="E71" s="16">
        <f t="shared" si="43"/>
        <v>36549</v>
      </c>
      <c r="F71" s="16">
        <f t="shared" si="44"/>
        <v>10152.5</v>
      </c>
      <c r="G71" s="16">
        <f t="shared" si="45"/>
        <v>30457.5</v>
      </c>
      <c r="H71" s="16">
        <f t="shared" si="41"/>
        <v>67006.5</v>
      </c>
      <c r="I71" s="38"/>
      <c r="J71" s="38"/>
      <c r="K71" s="38"/>
      <c r="L71" s="38"/>
      <c r="M71" s="38"/>
    </row>
    <row r="72" spans="1:13" x14ac:dyDescent="0.25">
      <c r="A72" s="22" t="s">
        <v>37</v>
      </c>
      <c r="B72" s="24">
        <v>1</v>
      </c>
      <c r="C72" s="16">
        <v>8350</v>
      </c>
      <c r="D72" s="16">
        <f t="shared" si="42"/>
        <v>8350</v>
      </c>
      <c r="E72" s="16">
        <f t="shared" si="43"/>
        <v>25050</v>
      </c>
      <c r="F72" s="16">
        <f t="shared" si="44"/>
        <v>6958.333333333333</v>
      </c>
      <c r="G72" s="16">
        <f t="shared" si="45"/>
        <v>20875</v>
      </c>
      <c r="H72" s="16">
        <f t="shared" si="41"/>
        <v>45925</v>
      </c>
      <c r="I72" s="38"/>
      <c r="J72" s="38"/>
      <c r="K72" s="38"/>
      <c r="L72" s="38"/>
      <c r="M72" s="38"/>
    </row>
    <row r="73" spans="1:13" x14ac:dyDescent="0.25">
      <c r="A73" s="22" t="s">
        <v>38</v>
      </c>
      <c r="B73" s="24">
        <v>1</v>
      </c>
      <c r="C73" s="16">
        <v>9582</v>
      </c>
      <c r="D73" s="16">
        <f t="shared" si="42"/>
        <v>9582</v>
      </c>
      <c r="E73" s="16">
        <f t="shared" si="43"/>
        <v>28746</v>
      </c>
      <c r="F73" s="16">
        <f t="shared" si="44"/>
        <v>7985</v>
      </c>
      <c r="G73" s="16">
        <f t="shared" si="45"/>
        <v>23955</v>
      </c>
      <c r="H73" s="16">
        <f t="shared" si="41"/>
        <v>52701</v>
      </c>
      <c r="I73" s="38"/>
      <c r="J73" s="38"/>
      <c r="K73" s="38"/>
      <c r="L73" s="38"/>
      <c r="M73" s="38"/>
    </row>
    <row r="74" spans="1:13" x14ac:dyDescent="0.25">
      <c r="A74" s="22" t="s">
        <v>33</v>
      </c>
      <c r="B74" s="24">
        <v>3</v>
      </c>
      <c r="C74" s="16">
        <v>8487</v>
      </c>
      <c r="D74" s="16">
        <f t="shared" si="42"/>
        <v>25461</v>
      </c>
      <c r="E74" s="16">
        <f t="shared" si="43"/>
        <v>76383</v>
      </c>
      <c r="F74" s="16">
        <f t="shared" si="44"/>
        <v>21217.5</v>
      </c>
      <c r="G74" s="16">
        <f t="shared" si="45"/>
        <v>63652.5</v>
      </c>
      <c r="H74" s="16">
        <f t="shared" si="41"/>
        <v>140035.5</v>
      </c>
      <c r="I74" s="38"/>
      <c r="J74" s="38"/>
      <c r="K74" s="38"/>
      <c r="L74" s="38"/>
      <c r="M74" s="38"/>
    </row>
    <row r="75" spans="1:13" x14ac:dyDescent="0.25">
      <c r="A75" s="22" t="s">
        <v>36</v>
      </c>
      <c r="B75" s="24">
        <v>1</v>
      </c>
      <c r="C75" s="16">
        <v>8350</v>
      </c>
      <c r="D75" s="16">
        <f t="shared" ref="D75:D76" si="46">C75*B75</f>
        <v>8350</v>
      </c>
      <c r="E75" s="16">
        <f t="shared" ref="E75:E76" si="47">D75*3</f>
        <v>25050</v>
      </c>
      <c r="F75" s="16">
        <f t="shared" ref="F75:F76" si="48">C75*10/12*B75</f>
        <v>6958.333333333333</v>
      </c>
      <c r="G75" s="16">
        <f t="shared" ref="G75:G76" si="49">F75*3</f>
        <v>20875</v>
      </c>
      <c r="H75" s="16">
        <f t="shared" si="41"/>
        <v>45925</v>
      </c>
      <c r="I75" s="38"/>
      <c r="J75" s="38"/>
      <c r="K75" s="38"/>
      <c r="L75" s="38"/>
      <c r="M75" s="38"/>
    </row>
    <row r="76" spans="1:13" x14ac:dyDescent="0.25">
      <c r="A76" s="22" t="s">
        <v>34</v>
      </c>
      <c r="B76" s="24">
        <v>1</v>
      </c>
      <c r="C76" s="16">
        <v>9582</v>
      </c>
      <c r="D76" s="16">
        <f t="shared" si="46"/>
        <v>9582</v>
      </c>
      <c r="E76" s="16">
        <f t="shared" si="47"/>
        <v>28746</v>
      </c>
      <c r="F76" s="16">
        <f t="shared" si="48"/>
        <v>7985</v>
      </c>
      <c r="G76" s="16">
        <f t="shared" si="49"/>
        <v>23955</v>
      </c>
      <c r="H76" s="16">
        <f t="shared" si="41"/>
        <v>52701</v>
      </c>
      <c r="I76" s="38"/>
      <c r="J76" s="38"/>
      <c r="K76" s="38"/>
      <c r="L76" s="38"/>
      <c r="M76" s="38"/>
    </row>
    <row r="77" spans="1:13" x14ac:dyDescent="0.25">
      <c r="A77" s="19" t="s">
        <v>3</v>
      </c>
      <c r="B77" s="18">
        <f>SUM(B68:B76)</f>
        <v>11</v>
      </c>
      <c r="C77" s="20"/>
      <c r="D77" s="20">
        <f>SUM(D68:D76)</f>
        <v>108551</v>
      </c>
      <c r="E77" s="20">
        <f>SUM(E68:E76)</f>
        <v>325653</v>
      </c>
      <c r="F77" s="20">
        <f>SUM(F68:F76)</f>
        <v>90459.166666666672</v>
      </c>
      <c r="G77" s="20">
        <f>SUM(G68:G76)</f>
        <v>271377.5</v>
      </c>
      <c r="H77" s="26">
        <f t="shared" ref="H77" si="50">E77+G77</f>
        <v>597030.5</v>
      </c>
      <c r="I77" s="28"/>
      <c r="J77" s="28"/>
      <c r="K77" s="28"/>
      <c r="L77" s="28"/>
      <c r="M77" s="28"/>
    </row>
    <row r="78" spans="1:13" x14ac:dyDescent="0.25">
      <c r="A78" s="4"/>
      <c r="B78" s="5"/>
      <c r="C78" s="17"/>
      <c r="D78" s="6"/>
      <c r="E78" s="6"/>
      <c r="F78" s="6"/>
      <c r="G78" s="6"/>
      <c r="H78" s="6"/>
      <c r="I78" s="28"/>
      <c r="J78" s="28"/>
      <c r="K78" s="28"/>
      <c r="L78" s="28"/>
      <c r="M78" s="28"/>
    </row>
    <row r="79" spans="1:13" x14ac:dyDescent="0.25">
      <c r="A79" s="29"/>
      <c r="B79" s="30"/>
      <c r="C79" s="31"/>
      <c r="D79" s="32"/>
      <c r="E79" s="32"/>
      <c r="F79" s="32"/>
      <c r="G79" s="32"/>
      <c r="H79" s="32"/>
      <c r="I79" s="28"/>
      <c r="J79" s="28"/>
      <c r="K79" s="28"/>
      <c r="L79" s="28"/>
      <c r="M79" s="28"/>
    </row>
    <row r="80" spans="1:13" ht="60" x14ac:dyDescent="0.25">
      <c r="A80" s="29"/>
      <c r="B80" s="30"/>
      <c r="C80" s="31"/>
      <c r="D80" s="32"/>
      <c r="E80" s="32"/>
      <c r="F80" s="32"/>
      <c r="G80" s="15" t="s">
        <v>13</v>
      </c>
      <c r="H80" s="12">
        <f>H77*30.2/100</f>
        <v>180303.21099999998</v>
      </c>
      <c r="I80" s="28"/>
      <c r="J80" s="28"/>
      <c r="K80" s="28"/>
      <c r="L80" s="28"/>
      <c r="M80" s="28"/>
    </row>
    <row r="81" spans="1:13" x14ac:dyDescent="0.25">
      <c r="A81" s="29"/>
      <c r="B81" s="30"/>
      <c r="C81" s="31"/>
      <c r="D81" s="32"/>
      <c r="E81" s="32"/>
      <c r="F81" s="32"/>
      <c r="H81" s="13"/>
      <c r="I81" s="28"/>
      <c r="J81" s="28"/>
      <c r="K81" s="28"/>
      <c r="L81" s="28"/>
      <c r="M81" s="28"/>
    </row>
    <row r="82" spans="1:13" x14ac:dyDescent="0.25">
      <c r="A82" s="29"/>
      <c r="B82" s="30"/>
      <c r="C82" s="31"/>
      <c r="D82" s="32"/>
      <c r="E82" s="32"/>
      <c r="F82" s="32"/>
      <c r="G82" t="s">
        <v>2</v>
      </c>
      <c r="H82" s="14">
        <f>H77+H80</f>
        <v>777333.71100000001</v>
      </c>
      <c r="I82" s="28"/>
      <c r="J82" s="28"/>
      <c r="K82" s="28"/>
      <c r="L82" s="28"/>
      <c r="M82" s="28"/>
    </row>
    <row r="83" spans="1:13" x14ac:dyDescent="0.25">
      <c r="A83" s="29"/>
      <c r="B83" s="30"/>
      <c r="C83" s="31"/>
      <c r="D83" s="32"/>
      <c r="E83" s="32"/>
      <c r="F83" s="32"/>
      <c r="G83" s="32"/>
      <c r="H83" s="32"/>
      <c r="I83" s="28"/>
      <c r="J83" s="28"/>
      <c r="K83" s="28"/>
      <c r="L83" s="28"/>
      <c r="M83" s="28"/>
    </row>
    <row r="84" spans="1:13" x14ac:dyDescent="0.25">
      <c r="I84" s="28"/>
      <c r="J84" s="28"/>
      <c r="K84" s="28"/>
      <c r="L84" s="28"/>
      <c r="M84" s="28"/>
    </row>
    <row r="85" spans="1:13" x14ac:dyDescent="0.25">
      <c r="I85" s="28"/>
      <c r="J85" s="28"/>
      <c r="K85" s="28"/>
      <c r="L85" s="28"/>
      <c r="M85" s="28"/>
    </row>
    <row r="86" spans="1:13" x14ac:dyDescent="0.25">
      <c r="I86" s="28"/>
      <c r="J86" s="28"/>
      <c r="K86" s="28"/>
      <c r="L86" s="28"/>
      <c r="M86" s="28"/>
    </row>
    <row r="87" spans="1:13" x14ac:dyDescent="0.25">
      <c r="I87" s="28"/>
      <c r="J87" s="28"/>
      <c r="K87" s="28"/>
      <c r="L87" s="28"/>
      <c r="M87" s="28"/>
    </row>
    <row r="88" spans="1:13" x14ac:dyDescent="0.25">
      <c r="I88" s="28"/>
      <c r="J88" s="28"/>
      <c r="K88" s="28"/>
      <c r="L88" s="28"/>
      <c r="M88" s="28"/>
    </row>
    <row r="89" spans="1:13" x14ac:dyDescent="0.25">
      <c r="I89" s="28"/>
      <c r="J89" s="28"/>
      <c r="K89" s="28"/>
      <c r="L89" s="28"/>
      <c r="M89" s="28"/>
    </row>
    <row r="90" spans="1:13" x14ac:dyDescent="0.25">
      <c r="I90" s="28"/>
      <c r="J90" s="28"/>
      <c r="K90" s="28"/>
      <c r="L90" s="28"/>
      <c r="M90" s="28"/>
    </row>
    <row r="91" spans="1:13" x14ac:dyDescent="0.25">
      <c r="I91" s="35"/>
      <c r="J91" s="35"/>
      <c r="K91" s="35"/>
      <c r="L91" s="35"/>
      <c r="M91" s="35"/>
    </row>
    <row r="92" spans="1:13" x14ac:dyDescent="0.25">
      <c r="I92" s="28"/>
      <c r="J92" s="28"/>
      <c r="K92" s="28"/>
      <c r="L92" s="28"/>
      <c r="M92" s="28"/>
    </row>
    <row r="93" spans="1:13" x14ac:dyDescent="0.25">
      <c r="I93" s="8"/>
      <c r="J93" s="8"/>
      <c r="K93" s="8"/>
      <c r="M93" s="13"/>
    </row>
    <row r="94" spans="1:13" x14ac:dyDescent="0.25">
      <c r="I94" s="8"/>
      <c r="J94" s="8"/>
      <c r="K94" s="8"/>
      <c r="M94" s="13"/>
    </row>
    <row r="95" spans="1:13" x14ac:dyDescent="0.25">
      <c r="I95" s="8"/>
      <c r="J95" s="8"/>
      <c r="K95" s="8"/>
      <c r="M95" s="13"/>
    </row>
    <row r="96" spans="1:13" x14ac:dyDescent="0.25">
      <c r="I96" s="8"/>
      <c r="J96" s="8"/>
      <c r="K96" s="8"/>
      <c r="M96" s="13"/>
    </row>
    <row r="97" spans="9:13" x14ac:dyDescent="0.25">
      <c r="I97" s="8"/>
      <c r="J97" s="8"/>
      <c r="K97" s="8"/>
      <c r="M97" s="13"/>
    </row>
    <row r="98" spans="9:13" x14ac:dyDescent="0.25">
      <c r="I98" s="8"/>
      <c r="J98" s="8"/>
      <c r="K98" s="8"/>
      <c r="M98" s="13"/>
    </row>
  </sheetData>
  <mergeCells count="11">
    <mergeCell ref="A64:M64"/>
    <mergeCell ref="H1:J1"/>
    <mergeCell ref="A4:M4"/>
    <mergeCell ref="A5:M5"/>
    <mergeCell ref="B17:E17"/>
    <mergeCell ref="H60:J60"/>
    <mergeCell ref="A63:M63"/>
    <mergeCell ref="A22:M22"/>
    <mergeCell ref="A23:M23"/>
    <mergeCell ref="A38:M38"/>
    <mergeCell ref="A39:M39"/>
  </mergeCells>
  <pageMargins left="0.70866141732283472" right="0.70866141732283472" top="0.74803149606299213" bottom="0.74803149606299213" header="0.31496062992125984" footer="0.31496062992125984"/>
  <pageSetup paperSize="9" scale="7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83"/>
  <sheetViews>
    <sheetView topLeftCell="A55" workbookViewId="0">
      <selection activeCell="H2" sqref="H2"/>
    </sheetView>
  </sheetViews>
  <sheetFormatPr defaultRowHeight="15" x14ac:dyDescent="0.25"/>
  <cols>
    <col min="1" max="1" width="24.140625" customWidth="1"/>
    <col min="2" max="2" width="9.140625" customWidth="1"/>
    <col min="3" max="3" width="13.140625" customWidth="1"/>
    <col min="4" max="4" width="14.28515625" customWidth="1"/>
    <col min="5" max="5" width="14.7109375" customWidth="1"/>
    <col min="6" max="6" width="16.28515625" customWidth="1"/>
    <col min="7" max="8" width="14.5703125" customWidth="1"/>
    <col min="9" max="9" width="12.28515625" customWidth="1"/>
    <col min="13" max="13" width="15.5703125" customWidth="1"/>
  </cols>
  <sheetData>
    <row r="1" spans="1:13" x14ac:dyDescent="0.25">
      <c r="H1" s="41" t="s">
        <v>50</v>
      </c>
      <c r="I1" s="41"/>
      <c r="J1" s="41"/>
    </row>
    <row r="3" spans="1:13" x14ac:dyDescent="0.25">
      <c r="A3" s="1"/>
    </row>
    <row r="4" spans="1:13" x14ac:dyDescent="0.25">
      <c r="A4" s="42" t="s">
        <v>17</v>
      </c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</row>
    <row r="5" spans="1:13" x14ac:dyDescent="0.25">
      <c r="A5" s="40" t="s">
        <v>26</v>
      </c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</row>
    <row r="6" spans="1:13" ht="48" x14ac:dyDescent="0.25">
      <c r="A6" s="2" t="s">
        <v>0</v>
      </c>
      <c r="B6" s="2" t="s">
        <v>1</v>
      </c>
      <c r="C6" s="2" t="s">
        <v>16</v>
      </c>
      <c r="D6" s="2" t="s">
        <v>11</v>
      </c>
      <c r="E6" s="21" t="s">
        <v>41</v>
      </c>
      <c r="F6" s="21" t="s">
        <v>12</v>
      </c>
      <c r="G6" s="21" t="s">
        <v>40</v>
      </c>
      <c r="H6" s="2" t="s">
        <v>42</v>
      </c>
    </row>
    <row r="7" spans="1:13" x14ac:dyDescent="0.25">
      <c r="A7" s="3">
        <v>1</v>
      </c>
      <c r="B7" s="3">
        <v>2</v>
      </c>
      <c r="C7" s="3">
        <v>3</v>
      </c>
      <c r="D7" s="3"/>
      <c r="E7" s="3">
        <v>4</v>
      </c>
      <c r="F7" s="3">
        <v>5</v>
      </c>
      <c r="G7" s="3">
        <v>6</v>
      </c>
      <c r="H7" s="3">
        <v>12</v>
      </c>
    </row>
    <row r="8" spans="1:13" x14ac:dyDescent="0.25">
      <c r="A8" s="22" t="s">
        <v>31</v>
      </c>
      <c r="B8" s="24">
        <v>1</v>
      </c>
      <c r="C8" s="16">
        <v>26159</v>
      </c>
      <c r="D8" s="16">
        <f t="shared" ref="D8:D14" si="0">C8*B8</f>
        <v>26159</v>
      </c>
      <c r="E8" s="16">
        <f t="shared" ref="E8:E14" si="1">D8*5</f>
        <v>130795</v>
      </c>
      <c r="F8" s="16">
        <f t="shared" ref="F8:F14" si="2">D8*10/12</f>
        <v>21799.166666666668</v>
      </c>
      <c r="G8" s="16">
        <f t="shared" ref="G8:G14" si="3">F8*5</f>
        <v>108995.83333333334</v>
      </c>
      <c r="H8" s="16">
        <f t="shared" ref="H8:H14" si="4">E8+G8</f>
        <v>239790.83333333334</v>
      </c>
    </row>
    <row r="9" spans="1:13" x14ac:dyDescent="0.25">
      <c r="A9" s="22" t="s">
        <v>8</v>
      </c>
      <c r="B9" s="24">
        <v>1</v>
      </c>
      <c r="C9" s="16">
        <v>12820</v>
      </c>
      <c r="D9" s="16">
        <f t="shared" si="0"/>
        <v>12820</v>
      </c>
      <c r="E9" s="16">
        <f t="shared" si="1"/>
        <v>64100</v>
      </c>
      <c r="F9" s="16">
        <f t="shared" si="2"/>
        <v>10683.333333333334</v>
      </c>
      <c r="G9" s="16">
        <f t="shared" si="3"/>
        <v>53416.666666666672</v>
      </c>
      <c r="H9" s="16">
        <f t="shared" si="4"/>
        <v>117516.66666666667</v>
      </c>
    </row>
    <row r="10" spans="1:13" x14ac:dyDescent="0.25">
      <c r="A10" s="22" t="s">
        <v>4</v>
      </c>
      <c r="B10" s="24">
        <v>2</v>
      </c>
      <c r="C10" s="16">
        <v>16442</v>
      </c>
      <c r="D10" s="16">
        <f t="shared" si="0"/>
        <v>32884</v>
      </c>
      <c r="E10" s="16">
        <f t="shared" si="1"/>
        <v>164420</v>
      </c>
      <c r="F10" s="16">
        <f t="shared" si="2"/>
        <v>27403.333333333332</v>
      </c>
      <c r="G10" s="16">
        <f t="shared" si="3"/>
        <v>137016.66666666666</v>
      </c>
      <c r="H10" s="16">
        <f t="shared" si="4"/>
        <v>301436.66666666663</v>
      </c>
    </row>
    <row r="11" spans="1:13" ht="24" x14ac:dyDescent="0.25">
      <c r="A11" s="22" t="s">
        <v>35</v>
      </c>
      <c r="B11" s="24">
        <v>1</v>
      </c>
      <c r="C11" s="16">
        <v>12820</v>
      </c>
      <c r="D11" s="16">
        <f t="shared" si="0"/>
        <v>12820</v>
      </c>
      <c r="E11" s="16">
        <f t="shared" si="1"/>
        <v>64100</v>
      </c>
      <c r="F11" s="16">
        <f t="shared" si="2"/>
        <v>10683.333333333334</v>
      </c>
      <c r="G11" s="16">
        <f t="shared" si="3"/>
        <v>53416.666666666672</v>
      </c>
      <c r="H11" s="16">
        <f t="shared" si="4"/>
        <v>117516.66666666667</v>
      </c>
    </row>
    <row r="12" spans="1:13" x14ac:dyDescent="0.25">
      <c r="A12" s="22" t="s">
        <v>9</v>
      </c>
      <c r="B12" s="24">
        <v>1</v>
      </c>
      <c r="C12" s="16">
        <v>12820</v>
      </c>
      <c r="D12" s="16">
        <f t="shared" si="0"/>
        <v>12820</v>
      </c>
      <c r="E12" s="16">
        <f t="shared" si="1"/>
        <v>64100</v>
      </c>
      <c r="F12" s="16">
        <f t="shared" si="2"/>
        <v>10683.333333333334</v>
      </c>
      <c r="G12" s="16">
        <f t="shared" si="3"/>
        <v>53416.666666666672</v>
      </c>
      <c r="H12" s="16">
        <f t="shared" si="4"/>
        <v>117516.66666666667</v>
      </c>
    </row>
    <row r="13" spans="1:13" x14ac:dyDescent="0.25">
      <c r="A13" s="23" t="s">
        <v>10</v>
      </c>
      <c r="B13" s="24">
        <v>2</v>
      </c>
      <c r="C13" s="17">
        <v>13238</v>
      </c>
      <c r="D13" s="16">
        <f t="shared" si="0"/>
        <v>26476</v>
      </c>
      <c r="E13" s="16">
        <f t="shared" si="1"/>
        <v>132380</v>
      </c>
      <c r="F13" s="16">
        <f t="shared" si="2"/>
        <v>22063.333333333332</v>
      </c>
      <c r="G13" s="16">
        <f t="shared" si="3"/>
        <v>110316.66666666666</v>
      </c>
      <c r="H13" s="16">
        <f t="shared" si="4"/>
        <v>242696.66666666666</v>
      </c>
    </row>
    <row r="14" spans="1:13" x14ac:dyDescent="0.25">
      <c r="A14" s="23" t="s">
        <v>15</v>
      </c>
      <c r="B14" s="24">
        <v>4</v>
      </c>
      <c r="C14" s="17">
        <v>12402</v>
      </c>
      <c r="D14" s="16">
        <f t="shared" si="0"/>
        <v>49608</v>
      </c>
      <c r="E14" s="16">
        <f t="shared" si="1"/>
        <v>248040</v>
      </c>
      <c r="F14" s="16">
        <f t="shared" si="2"/>
        <v>41340</v>
      </c>
      <c r="G14" s="16">
        <f t="shared" si="3"/>
        <v>206700</v>
      </c>
      <c r="H14" s="16">
        <f t="shared" si="4"/>
        <v>454740</v>
      </c>
    </row>
    <row r="15" spans="1:13" x14ac:dyDescent="0.25">
      <c r="A15" s="19" t="s">
        <v>3</v>
      </c>
      <c r="B15" s="18">
        <f>SUM(B8:B14)</f>
        <v>12</v>
      </c>
      <c r="C15" s="20"/>
      <c r="D15" s="20">
        <f>SUM(D8:D14)</f>
        <v>173587</v>
      </c>
      <c r="E15" s="20">
        <f t="shared" ref="E15:H15" si="5">SUM(E8:E14)</f>
        <v>867935</v>
      </c>
      <c r="F15" s="20">
        <f t="shared" si="5"/>
        <v>144655.83333333331</v>
      </c>
      <c r="G15" s="20">
        <f t="shared" si="5"/>
        <v>723279.16666666663</v>
      </c>
      <c r="H15" s="20">
        <f t="shared" si="5"/>
        <v>1591214.1666666665</v>
      </c>
    </row>
    <row r="16" spans="1:13" x14ac:dyDescent="0.25">
      <c r="A16" s="4"/>
      <c r="B16" s="5"/>
      <c r="C16" s="17"/>
      <c r="D16" s="6"/>
      <c r="E16" s="6"/>
      <c r="F16" s="6"/>
      <c r="G16" s="6"/>
      <c r="H16" s="6"/>
    </row>
    <row r="17" spans="1:13" x14ac:dyDescent="0.25">
      <c r="A17" s="7"/>
      <c r="B17" s="43"/>
      <c r="C17" s="44"/>
      <c r="D17" s="44"/>
      <c r="E17" s="44"/>
      <c r="F17" s="8"/>
      <c r="G17" s="8"/>
      <c r="H17" s="8"/>
      <c r="I17" s="8"/>
      <c r="J17" s="8"/>
      <c r="K17" s="8"/>
      <c r="M17" s="7"/>
    </row>
    <row r="18" spans="1:13" ht="60" x14ac:dyDescent="0.25">
      <c r="A18" s="9"/>
      <c r="B18" s="11"/>
      <c r="C18" s="10"/>
      <c r="D18" s="10"/>
      <c r="E18" s="10"/>
      <c r="F18" s="8"/>
      <c r="G18" s="15" t="s">
        <v>13</v>
      </c>
      <c r="H18" s="12">
        <f>H15*30.2/100</f>
        <v>480546.67833333329</v>
      </c>
      <c r="I18" s="8"/>
      <c r="J18" s="8"/>
      <c r="K18" s="8"/>
    </row>
    <row r="19" spans="1:13" x14ac:dyDescent="0.25">
      <c r="A19" s="9"/>
      <c r="B19" s="11"/>
      <c r="C19" s="10"/>
      <c r="D19" s="10"/>
      <c r="E19" s="10"/>
      <c r="F19" s="8"/>
      <c r="H19" s="13"/>
      <c r="I19" s="8"/>
      <c r="J19" s="8"/>
      <c r="K19" s="8"/>
    </row>
    <row r="20" spans="1:13" x14ac:dyDescent="0.25">
      <c r="A20" s="9"/>
      <c r="B20" s="11"/>
      <c r="C20" s="10"/>
      <c r="D20" s="10"/>
      <c r="E20" s="10"/>
      <c r="F20" s="8"/>
      <c r="G20" t="s">
        <v>2</v>
      </c>
      <c r="H20" s="14">
        <f>H15+H18</f>
        <v>2071760.8449999997</v>
      </c>
      <c r="I20" s="8"/>
      <c r="J20" s="8"/>
      <c r="K20" s="8"/>
    </row>
    <row r="21" spans="1:13" x14ac:dyDescent="0.25">
      <c r="A21" s="9"/>
      <c r="B21" s="11"/>
      <c r="C21" s="10"/>
      <c r="D21" s="10"/>
      <c r="E21" s="10"/>
      <c r="F21" s="8"/>
      <c r="H21" s="14"/>
      <c r="I21" s="8"/>
      <c r="J21" s="8"/>
      <c r="K21" s="8"/>
    </row>
    <row r="22" spans="1:13" x14ac:dyDescent="0.25">
      <c r="A22" s="42" t="s">
        <v>21</v>
      </c>
      <c r="B22" s="42"/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42"/>
    </row>
    <row r="23" spans="1:13" x14ac:dyDescent="0.25">
      <c r="A23" s="40" t="s">
        <v>26</v>
      </c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</row>
    <row r="24" spans="1:13" x14ac:dyDescent="0.25">
      <c r="A24" s="28"/>
      <c r="B24" s="28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</row>
    <row r="25" spans="1:13" ht="48" x14ac:dyDescent="0.25">
      <c r="A25" s="2" t="s">
        <v>0</v>
      </c>
      <c r="B25" s="2" t="s">
        <v>1</v>
      </c>
      <c r="C25" s="2" t="s">
        <v>16</v>
      </c>
      <c r="D25" s="2" t="s">
        <v>11</v>
      </c>
      <c r="E25" s="21" t="s">
        <v>41</v>
      </c>
      <c r="F25" s="21" t="s">
        <v>12</v>
      </c>
      <c r="G25" s="21" t="s">
        <v>40</v>
      </c>
      <c r="H25" s="2" t="s">
        <v>42</v>
      </c>
      <c r="I25" s="28"/>
      <c r="J25" s="28"/>
      <c r="K25" s="28"/>
      <c r="L25" s="28"/>
      <c r="M25" s="28"/>
    </row>
    <row r="26" spans="1:13" x14ac:dyDescent="0.25">
      <c r="A26" s="3">
        <v>1</v>
      </c>
      <c r="B26" s="3">
        <v>2</v>
      </c>
      <c r="C26" s="3">
        <v>3</v>
      </c>
      <c r="D26" s="3"/>
      <c r="E26" s="3">
        <v>4</v>
      </c>
      <c r="F26" s="3">
        <v>5</v>
      </c>
      <c r="G26" s="3">
        <v>6</v>
      </c>
      <c r="H26" s="3">
        <v>12</v>
      </c>
      <c r="I26" s="28"/>
      <c r="J26" s="28"/>
      <c r="K26" s="28"/>
      <c r="L26" s="28"/>
      <c r="M26" s="28"/>
    </row>
    <row r="27" spans="1:13" x14ac:dyDescent="0.25">
      <c r="A27" s="22" t="s">
        <v>14</v>
      </c>
      <c r="B27" s="24">
        <v>1</v>
      </c>
      <c r="C27" s="16">
        <v>29066</v>
      </c>
      <c r="D27" s="16">
        <f>C27*B27</f>
        <v>29066</v>
      </c>
      <c r="E27" s="16">
        <f>D27*5</f>
        <v>145330</v>
      </c>
      <c r="F27" s="16">
        <f t="shared" ref="F27:F30" si="6">D27*10/12</f>
        <v>24221.666666666668</v>
      </c>
      <c r="G27" s="16">
        <f>F27*5</f>
        <v>121108.33333333334</v>
      </c>
      <c r="H27" s="16">
        <f>E27+G27</f>
        <v>266438.33333333337</v>
      </c>
      <c r="I27" s="28"/>
      <c r="J27" s="28"/>
      <c r="K27" s="28"/>
      <c r="L27" s="28"/>
      <c r="M27" s="28"/>
    </row>
    <row r="28" spans="1:13" x14ac:dyDescent="0.25">
      <c r="A28" s="22" t="s">
        <v>6</v>
      </c>
      <c r="B28" s="24">
        <v>1</v>
      </c>
      <c r="C28" s="16">
        <v>23253</v>
      </c>
      <c r="D28" s="16">
        <f t="shared" ref="D28:D30" si="7">C28*B28</f>
        <v>23253</v>
      </c>
      <c r="E28" s="16">
        <f t="shared" ref="E28:E30" si="8">D28*5</f>
        <v>116265</v>
      </c>
      <c r="F28" s="16">
        <f t="shared" si="6"/>
        <v>19377.5</v>
      </c>
      <c r="G28" s="16">
        <f t="shared" ref="G28:G30" si="9">F28*5</f>
        <v>96887.5</v>
      </c>
      <c r="H28" s="16">
        <f t="shared" ref="H28:H30" si="10">E28+G28</f>
        <v>213152.5</v>
      </c>
      <c r="I28" s="28"/>
      <c r="J28" s="28"/>
      <c r="K28" s="28"/>
      <c r="L28" s="28"/>
      <c r="M28" s="28"/>
    </row>
    <row r="29" spans="1:13" x14ac:dyDescent="0.25">
      <c r="A29" s="22" t="s">
        <v>29</v>
      </c>
      <c r="B29" s="24">
        <v>1</v>
      </c>
      <c r="C29" s="16">
        <v>9754</v>
      </c>
      <c r="D29" s="16">
        <f t="shared" si="7"/>
        <v>9754</v>
      </c>
      <c r="E29" s="16">
        <f t="shared" si="8"/>
        <v>48770</v>
      </c>
      <c r="F29" s="16">
        <f t="shared" si="6"/>
        <v>8128.333333333333</v>
      </c>
      <c r="G29" s="16">
        <f t="shared" si="9"/>
        <v>40641.666666666664</v>
      </c>
      <c r="H29" s="16">
        <f t="shared" si="10"/>
        <v>89411.666666666657</v>
      </c>
      <c r="I29" s="38"/>
      <c r="J29" s="38"/>
      <c r="K29" s="38"/>
      <c r="L29" s="38"/>
      <c r="M29" s="38"/>
    </row>
    <row r="30" spans="1:13" x14ac:dyDescent="0.25">
      <c r="A30" s="22" t="s">
        <v>36</v>
      </c>
      <c r="B30" s="24">
        <v>1</v>
      </c>
      <c r="C30" s="16">
        <v>8500</v>
      </c>
      <c r="D30" s="16">
        <f t="shared" si="7"/>
        <v>8500</v>
      </c>
      <c r="E30" s="16">
        <f t="shared" si="8"/>
        <v>42500</v>
      </c>
      <c r="F30" s="16">
        <f t="shared" si="6"/>
        <v>7083.333333333333</v>
      </c>
      <c r="G30" s="16">
        <f t="shared" si="9"/>
        <v>35416.666666666664</v>
      </c>
      <c r="H30" s="16">
        <f t="shared" si="10"/>
        <v>77916.666666666657</v>
      </c>
      <c r="I30" s="28"/>
      <c r="J30" s="28"/>
      <c r="K30" s="28"/>
      <c r="L30" s="28"/>
      <c r="M30" s="28"/>
    </row>
    <row r="31" spans="1:13" x14ac:dyDescent="0.25">
      <c r="A31" s="19" t="s">
        <v>3</v>
      </c>
      <c r="B31" s="18">
        <f>SUM(B27:B30)</f>
        <v>4</v>
      </c>
      <c r="C31" s="20"/>
      <c r="D31" s="20">
        <f>SUM(D27:D30)</f>
        <v>70573</v>
      </c>
      <c r="E31" s="20">
        <f>SUM(E27:E30)</f>
        <v>352865</v>
      </c>
      <c r="F31" s="20">
        <f>SUM(F27:F30)</f>
        <v>58810.833333333343</v>
      </c>
      <c r="G31" s="20">
        <f>SUM(G27:G30)</f>
        <v>294054.16666666669</v>
      </c>
      <c r="H31" s="26">
        <f t="shared" ref="H31" si="11">E31+G31</f>
        <v>646919.16666666674</v>
      </c>
      <c r="I31" s="28"/>
      <c r="J31" s="28"/>
      <c r="K31" s="28"/>
      <c r="L31" s="28"/>
      <c r="M31" s="28"/>
    </row>
    <row r="32" spans="1:13" x14ac:dyDescent="0.25">
      <c r="A32" s="4"/>
      <c r="B32" s="5"/>
      <c r="C32" s="17"/>
      <c r="D32" s="6"/>
      <c r="E32" s="6"/>
      <c r="F32" s="6"/>
      <c r="G32" s="6"/>
      <c r="H32" s="6"/>
      <c r="I32" s="8"/>
      <c r="J32" s="8"/>
      <c r="K32" s="8"/>
      <c r="M32" s="13"/>
    </row>
    <row r="33" spans="1:13" x14ac:dyDescent="0.25">
      <c r="A33" s="29"/>
      <c r="B33" s="30"/>
      <c r="C33" s="31"/>
      <c r="D33" s="32"/>
      <c r="E33" s="32"/>
      <c r="F33" s="32"/>
      <c r="G33" s="32"/>
      <c r="H33" s="32"/>
      <c r="I33" s="8"/>
      <c r="J33" s="8"/>
      <c r="K33" s="8"/>
      <c r="M33" s="13"/>
    </row>
    <row r="34" spans="1:13" ht="60" x14ac:dyDescent="0.25">
      <c r="A34" s="29"/>
      <c r="B34" s="30"/>
      <c r="C34" s="31"/>
      <c r="D34" s="32"/>
      <c r="E34" s="32"/>
      <c r="F34" s="32"/>
      <c r="G34" s="15" t="s">
        <v>13</v>
      </c>
      <c r="H34" s="12">
        <f>H31*30.2/100</f>
        <v>195369.58833333335</v>
      </c>
      <c r="I34" s="8"/>
      <c r="J34" s="8"/>
      <c r="K34" s="8"/>
      <c r="M34" s="13"/>
    </row>
    <row r="35" spans="1:13" x14ac:dyDescent="0.25">
      <c r="A35" s="29"/>
      <c r="B35" s="30"/>
      <c r="C35" s="31"/>
      <c r="D35" s="32"/>
      <c r="E35" s="32"/>
      <c r="F35" s="32"/>
      <c r="H35" s="13"/>
      <c r="I35" s="8"/>
      <c r="J35" s="8"/>
      <c r="K35" s="8"/>
      <c r="M35" s="13"/>
    </row>
    <row r="36" spans="1:13" x14ac:dyDescent="0.25">
      <c r="A36" s="29"/>
      <c r="B36" s="30"/>
      <c r="C36" s="31"/>
      <c r="D36" s="32"/>
      <c r="E36" s="32"/>
      <c r="F36" s="32"/>
      <c r="G36" t="s">
        <v>2</v>
      </c>
      <c r="H36" s="14">
        <f>H31+H34</f>
        <v>842288.75500000012</v>
      </c>
      <c r="I36" s="8"/>
      <c r="J36" s="8"/>
      <c r="K36" s="8"/>
      <c r="M36" s="13"/>
    </row>
    <row r="37" spans="1:13" x14ac:dyDescent="0.25">
      <c r="A37" s="29"/>
      <c r="B37" s="30"/>
      <c r="C37" s="31"/>
      <c r="D37" s="32"/>
      <c r="E37" s="32"/>
      <c r="F37" s="32"/>
      <c r="G37" s="32"/>
      <c r="H37" s="32"/>
      <c r="I37" s="8"/>
      <c r="J37" s="8"/>
      <c r="K37" s="8"/>
      <c r="M37" s="13"/>
    </row>
    <row r="38" spans="1:13" x14ac:dyDescent="0.25">
      <c r="A38" s="42" t="s">
        <v>22</v>
      </c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</row>
    <row r="39" spans="1:13" x14ac:dyDescent="0.25">
      <c r="A39" s="40" t="s">
        <v>26</v>
      </c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</row>
    <row r="40" spans="1:13" ht="48" x14ac:dyDescent="0.25">
      <c r="A40" s="2" t="s">
        <v>0</v>
      </c>
      <c r="B40" s="2" t="s">
        <v>1</v>
      </c>
      <c r="C40" s="2" t="s">
        <v>16</v>
      </c>
      <c r="D40" s="2" t="s">
        <v>11</v>
      </c>
      <c r="E40" s="21" t="s">
        <v>41</v>
      </c>
      <c r="F40" s="21" t="s">
        <v>12</v>
      </c>
      <c r="G40" s="21" t="s">
        <v>40</v>
      </c>
      <c r="H40" s="2" t="s">
        <v>42</v>
      </c>
      <c r="I40" s="8"/>
      <c r="J40" s="8"/>
      <c r="K40" s="8"/>
      <c r="M40" s="13"/>
    </row>
    <row r="41" spans="1:13" x14ac:dyDescent="0.25">
      <c r="A41" s="3">
        <v>1</v>
      </c>
      <c r="B41" s="3">
        <v>2</v>
      </c>
      <c r="C41" s="3">
        <v>3</v>
      </c>
      <c r="D41" s="3"/>
      <c r="E41" s="3">
        <v>4</v>
      </c>
      <c r="F41" s="3">
        <v>5</v>
      </c>
      <c r="G41" s="3">
        <v>6</v>
      </c>
      <c r="H41" s="3">
        <v>12</v>
      </c>
      <c r="I41" s="8"/>
      <c r="J41" s="8"/>
      <c r="K41" s="8"/>
      <c r="M41" s="13"/>
    </row>
    <row r="42" spans="1:13" x14ac:dyDescent="0.25">
      <c r="A42" s="22" t="s">
        <v>31</v>
      </c>
      <c r="B42" s="24">
        <v>1</v>
      </c>
      <c r="C42" s="16">
        <v>26159</v>
      </c>
      <c r="D42" s="16">
        <f t="shared" ref="D42:D53" si="12">C42*B42</f>
        <v>26159</v>
      </c>
      <c r="E42" s="16">
        <f t="shared" ref="E42:E53" si="13">D42*5</f>
        <v>130795</v>
      </c>
      <c r="F42" s="16">
        <f t="shared" ref="F42:F53" si="14">D42*10/12</f>
        <v>21799.166666666668</v>
      </c>
      <c r="G42" s="16">
        <f t="shared" ref="G42:G53" si="15">F42*5</f>
        <v>108995.83333333334</v>
      </c>
      <c r="H42" s="16">
        <f t="shared" ref="H42:H53" si="16">E42+G42</f>
        <v>239790.83333333334</v>
      </c>
      <c r="I42" s="8"/>
      <c r="J42" s="8"/>
      <c r="K42" s="8"/>
      <c r="M42" s="13"/>
    </row>
    <row r="43" spans="1:13" x14ac:dyDescent="0.25">
      <c r="A43" s="22" t="s">
        <v>7</v>
      </c>
      <c r="B43" s="24">
        <v>1</v>
      </c>
      <c r="C43" s="16">
        <v>11566</v>
      </c>
      <c r="D43" s="16">
        <f t="shared" si="12"/>
        <v>11566</v>
      </c>
      <c r="E43" s="16">
        <f t="shared" si="13"/>
        <v>57830</v>
      </c>
      <c r="F43" s="16">
        <f t="shared" si="14"/>
        <v>9638.3333333333339</v>
      </c>
      <c r="G43" s="16">
        <f t="shared" si="15"/>
        <v>48191.666666666672</v>
      </c>
      <c r="H43" s="16">
        <f t="shared" si="16"/>
        <v>106021.66666666667</v>
      </c>
      <c r="I43" s="8"/>
      <c r="J43" s="8"/>
      <c r="K43" s="8"/>
      <c r="M43" s="13"/>
    </row>
    <row r="44" spans="1:13" x14ac:dyDescent="0.25">
      <c r="A44" s="22" t="s">
        <v>4</v>
      </c>
      <c r="B44" s="24">
        <v>1</v>
      </c>
      <c r="C44" s="16">
        <v>16442</v>
      </c>
      <c r="D44" s="16">
        <f t="shared" si="12"/>
        <v>16442</v>
      </c>
      <c r="E44" s="16">
        <f t="shared" si="13"/>
        <v>82210</v>
      </c>
      <c r="F44" s="16">
        <f t="shared" si="14"/>
        <v>13701.666666666666</v>
      </c>
      <c r="G44" s="16">
        <f t="shared" si="15"/>
        <v>68508.333333333328</v>
      </c>
      <c r="H44" s="16">
        <f t="shared" si="16"/>
        <v>150718.33333333331</v>
      </c>
      <c r="I44" s="8"/>
      <c r="J44" s="8"/>
      <c r="K44" s="8"/>
      <c r="M44" s="13"/>
    </row>
    <row r="45" spans="1:13" x14ac:dyDescent="0.25">
      <c r="A45" s="22" t="s">
        <v>5</v>
      </c>
      <c r="B45" s="24">
        <v>1</v>
      </c>
      <c r="C45" s="16">
        <v>18393</v>
      </c>
      <c r="D45" s="16">
        <f t="shared" si="12"/>
        <v>18393</v>
      </c>
      <c r="E45" s="16">
        <f t="shared" si="13"/>
        <v>91965</v>
      </c>
      <c r="F45" s="16">
        <f t="shared" si="14"/>
        <v>15327.5</v>
      </c>
      <c r="G45" s="16">
        <f t="shared" si="15"/>
        <v>76637.5</v>
      </c>
      <c r="H45" s="16">
        <f t="shared" si="16"/>
        <v>168602.5</v>
      </c>
      <c r="I45" s="8"/>
      <c r="J45" s="8"/>
      <c r="K45" s="8"/>
      <c r="M45" s="13"/>
    </row>
    <row r="46" spans="1:13" x14ac:dyDescent="0.25">
      <c r="A46" s="23" t="s">
        <v>18</v>
      </c>
      <c r="B46" s="24">
        <v>1</v>
      </c>
      <c r="C46" s="17">
        <v>9754</v>
      </c>
      <c r="D46" s="16">
        <f t="shared" si="12"/>
        <v>9754</v>
      </c>
      <c r="E46" s="16">
        <f t="shared" si="13"/>
        <v>48770</v>
      </c>
      <c r="F46" s="16">
        <f t="shared" si="14"/>
        <v>8128.333333333333</v>
      </c>
      <c r="G46" s="16">
        <f t="shared" si="15"/>
        <v>40641.666666666664</v>
      </c>
      <c r="H46" s="16">
        <f t="shared" si="16"/>
        <v>89411.666666666657</v>
      </c>
      <c r="I46" s="8"/>
      <c r="J46" s="8"/>
      <c r="K46" s="8"/>
      <c r="M46" s="13"/>
    </row>
    <row r="47" spans="1:13" x14ac:dyDescent="0.25">
      <c r="A47" s="22" t="s">
        <v>33</v>
      </c>
      <c r="B47" s="24">
        <v>1</v>
      </c>
      <c r="C47" s="16">
        <v>8639</v>
      </c>
      <c r="D47" s="16">
        <f t="shared" si="12"/>
        <v>8639</v>
      </c>
      <c r="E47" s="16">
        <f t="shared" si="13"/>
        <v>43195</v>
      </c>
      <c r="F47" s="16">
        <f t="shared" si="14"/>
        <v>7199.166666666667</v>
      </c>
      <c r="G47" s="16">
        <f t="shared" si="15"/>
        <v>35995.833333333336</v>
      </c>
      <c r="H47" s="16">
        <f t="shared" si="16"/>
        <v>79190.833333333343</v>
      </c>
      <c r="I47" s="8"/>
      <c r="J47" s="8"/>
      <c r="K47" s="8"/>
      <c r="M47" s="13"/>
    </row>
    <row r="48" spans="1:13" ht="24" x14ac:dyDescent="0.25">
      <c r="A48" s="22" t="s">
        <v>32</v>
      </c>
      <c r="B48" s="24">
        <v>1</v>
      </c>
      <c r="C48" s="16">
        <v>14631</v>
      </c>
      <c r="D48" s="16">
        <f t="shared" si="12"/>
        <v>14631</v>
      </c>
      <c r="E48" s="16">
        <f t="shared" si="13"/>
        <v>73155</v>
      </c>
      <c r="F48" s="16">
        <f t="shared" si="14"/>
        <v>12192.5</v>
      </c>
      <c r="G48" s="16">
        <f t="shared" si="15"/>
        <v>60962.5</v>
      </c>
      <c r="H48" s="16">
        <f t="shared" si="16"/>
        <v>134117.5</v>
      </c>
      <c r="I48" s="8"/>
      <c r="J48" s="8"/>
      <c r="K48" s="8"/>
      <c r="M48" s="13"/>
    </row>
    <row r="49" spans="1:13" ht="24" x14ac:dyDescent="0.25">
      <c r="A49" s="22" t="s">
        <v>28</v>
      </c>
      <c r="B49" s="24">
        <v>1</v>
      </c>
      <c r="C49" s="16">
        <v>15328</v>
      </c>
      <c r="D49" s="16">
        <f t="shared" si="12"/>
        <v>15328</v>
      </c>
      <c r="E49" s="16">
        <f t="shared" si="13"/>
        <v>76640</v>
      </c>
      <c r="F49" s="16">
        <f t="shared" si="14"/>
        <v>12773.333333333334</v>
      </c>
      <c r="G49" s="16">
        <f t="shared" si="15"/>
        <v>63866.666666666672</v>
      </c>
      <c r="H49" s="16">
        <f t="shared" si="16"/>
        <v>140506.66666666669</v>
      </c>
      <c r="I49" s="8"/>
      <c r="J49" s="8"/>
      <c r="K49" s="8"/>
      <c r="M49" s="13"/>
    </row>
    <row r="50" spans="1:13" x14ac:dyDescent="0.25">
      <c r="A50" s="23" t="s">
        <v>10</v>
      </c>
      <c r="B50" s="24">
        <v>1</v>
      </c>
      <c r="C50" s="17">
        <v>13238</v>
      </c>
      <c r="D50" s="16">
        <f t="shared" si="12"/>
        <v>13238</v>
      </c>
      <c r="E50" s="16">
        <f t="shared" si="13"/>
        <v>66190</v>
      </c>
      <c r="F50" s="16">
        <f t="shared" si="14"/>
        <v>11031.666666666666</v>
      </c>
      <c r="G50" s="16">
        <f t="shared" si="15"/>
        <v>55158.333333333328</v>
      </c>
      <c r="H50" s="16">
        <f t="shared" si="16"/>
        <v>121348.33333333333</v>
      </c>
      <c r="I50" s="8"/>
      <c r="J50" s="8"/>
      <c r="K50" s="8"/>
      <c r="M50" s="13"/>
    </row>
    <row r="51" spans="1:13" x14ac:dyDescent="0.25">
      <c r="A51" s="23" t="s">
        <v>15</v>
      </c>
      <c r="B51" s="24">
        <v>1</v>
      </c>
      <c r="C51" s="17">
        <v>12402</v>
      </c>
      <c r="D51" s="16">
        <f t="shared" si="12"/>
        <v>12402</v>
      </c>
      <c r="E51" s="16">
        <f t="shared" si="13"/>
        <v>62010</v>
      </c>
      <c r="F51" s="16">
        <f t="shared" si="14"/>
        <v>10335</v>
      </c>
      <c r="G51" s="16">
        <f t="shared" si="15"/>
        <v>51675</v>
      </c>
      <c r="H51" s="16">
        <f t="shared" si="16"/>
        <v>113685</v>
      </c>
      <c r="I51" s="8"/>
      <c r="J51" s="8"/>
      <c r="K51" s="8"/>
      <c r="M51" s="13"/>
    </row>
    <row r="52" spans="1:13" x14ac:dyDescent="0.25">
      <c r="A52" s="22" t="s">
        <v>29</v>
      </c>
      <c r="B52" s="24">
        <v>1</v>
      </c>
      <c r="C52" s="16">
        <v>9754</v>
      </c>
      <c r="D52" s="16">
        <f t="shared" si="12"/>
        <v>9754</v>
      </c>
      <c r="E52" s="16">
        <f t="shared" si="13"/>
        <v>48770</v>
      </c>
      <c r="F52" s="16">
        <f t="shared" si="14"/>
        <v>8128.333333333333</v>
      </c>
      <c r="G52" s="16">
        <f t="shared" si="15"/>
        <v>40641.666666666664</v>
      </c>
      <c r="H52" s="16">
        <f t="shared" si="16"/>
        <v>89411.666666666657</v>
      </c>
      <c r="I52" s="8"/>
      <c r="J52" s="8"/>
      <c r="K52" s="8"/>
      <c r="M52" s="13"/>
    </row>
    <row r="53" spans="1:13" x14ac:dyDescent="0.25">
      <c r="A53" s="22" t="s">
        <v>36</v>
      </c>
      <c r="B53" s="24">
        <v>1</v>
      </c>
      <c r="C53" s="16">
        <v>8500</v>
      </c>
      <c r="D53" s="16">
        <f t="shared" si="12"/>
        <v>8500</v>
      </c>
      <c r="E53" s="16">
        <f t="shared" si="13"/>
        <v>42500</v>
      </c>
      <c r="F53" s="16">
        <f t="shared" si="14"/>
        <v>7083.333333333333</v>
      </c>
      <c r="G53" s="16">
        <f t="shared" si="15"/>
        <v>35416.666666666664</v>
      </c>
      <c r="H53" s="16">
        <f t="shared" si="16"/>
        <v>77916.666666666657</v>
      </c>
      <c r="I53" s="8"/>
      <c r="J53" s="8"/>
      <c r="K53" s="8"/>
      <c r="M53" s="13"/>
    </row>
    <row r="54" spans="1:13" x14ac:dyDescent="0.25">
      <c r="A54" s="19" t="s">
        <v>3</v>
      </c>
      <c r="B54" s="18">
        <f>SUM(B42:B53)</f>
        <v>12</v>
      </c>
      <c r="C54" s="20"/>
      <c r="D54" s="20">
        <f>SUM(D42:D53)</f>
        <v>164806</v>
      </c>
      <c r="E54" s="20">
        <f>SUM(E42:E53)</f>
        <v>824030</v>
      </c>
      <c r="F54" s="20">
        <f>SUM(F42:F53)</f>
        <v>137338.33333333334</v>
      </c>
      <c r="G54" s="20">
        <f>SUM(G42:G53)</f>
        <v>686691.66666666663</v>
      </c>
      <c r="H54" s="20">
        <f>SUM(H42:H53)</f>
        <v>1510721.6666666667</v>
      </c>
      <c r="I54" s="8"/>
      <c r="J54" s="8"/>
      <c r="K54" s="8"/>
      <c r="M54" s="13"/>
    </row>
    <row r="55" spans="1:13" x14ac:dyDescent="0.25">
      <c r="A55" s="4"/>
      <c r="B55" s="5"/>
      <c r="C55" s="17"/>
      <c r="D55" s="6"/>
      <c r="E55" s="6"/>
      <c r="F55" s="6"/>
      <c r="G55" s="6"/>
      <c r="H55" s="6"/>
      <c r="I55" s="8"/>
      <c r="J55" s="8"/>
      <c r="K55" s="8"/>
      <c r="M55" s="13"/>
    </row>
    <row r="56" spans="1:13" x14ac:dyDescent="0.25">
      <c r="A56" s="29"/>
      <c r="B56" s="30"/>
      <c r="C56" s="31"/>
      <c r="D56" s="32"/>
      <c r="E56" s="32"/>
      <c r="F56" s="32"/>
      <c r="G56" s="32"/>
      <c r="H56" s="32"/>
      <c r="I56" s="8"/>
      <c r="J56" s="8"/>
      <c r="K56" s="8"/>
      <c r="M56" s="13"/>
    </row>
    <row r="57" spans="1:13" ht="60" x14ac:dyDescent="0.25">
      <c r="A57" s="29"/>
      <c r="B57" s="30"/>
      <c r="C57" s="31"/>
      <c r="D57" s="32"/>
      <c r="E57" s="32"/>
      <c r="F57" s="32"/>
      <c r="G57" s="15" t="s">
        <v>13</v>
      </c>
      <c r="H57" s="12">
        <f>H54*30.2/100</f>
        <v>456237.94333333336</v>
      </c>
      <c r="I57" s="8"/>
      <c r="J57" s="8"/>
      <c r="K57" s="8"/>
      <c r="M57" s="13"/>
    </row>
    <row r="58" spans="1:13" x14ac:dyDescent="0.25">
      <c r="A58" s="29"/>
      <c r="B58" s="30"/>
      <c r="C58" s="31"/>
      <c r="D58" s="32"/>
      <c r="E58" s="32"/>
      <c r="F58" s="32"/>
      <c r="H58" s="13"/>
      <c r="I58" s="8"/>
      <c r="J58" s="8"/>
      <c r="K58" s="8"/>
      <c r="M58" s="13"/>
    </row>
    <row r="59" spans="1:13" x14ac:dyDescent="0.25">
      <c r="A59" s="29"/>
      <c r="B59" s="30"/>
      <c r="C59" s="31"/>
      <c r="D59" s="32"/>
      <c r="E59" s="32"/>
      <c r="F59" s="32"/>
      <c r="G59" t="s">
        <v>2</v>
      </c>
      <c r="H59" s="14">
        <f>H54+H57</f>
        <v>1966959.61</v>
      </c>
      <c r="I59" s="8"/>
      <c r="J59" s="8"/>
      <c r="K59" s="8"/>
      <c r="M59" s="13"/>
    </row>
    <row r="60" spans="1:13" x14ac:dyDescent="0.25">
      <c r="H60" s="41"/>
      <c r="I60" s="41"/>
      <c r="J60" s="41"/>
    </row>
    <row r="62" spans="1:13" x14ac:dyDescent="0.25">
      <c r="A62" s="1"/>
    </row>
    <row r="63" spans="1:13" x14ac:dyDescent="0.25">
      <c r="A63" s="42" t="s">
        <v>23</v>
      </c>
      <c r="B63" s="42"/>
      <c r="C63" s="42"/>
      <c r="D63" s="42"/>
      <c r="E63" s="42"/>
      <c r="F63" s="42"/>
      <c r="G63" s="42"/>
      <c r="H63" s="42"/>
      <c r="I63" s="42"/>
      <c r="J63" s="42"/>
      <c r="K63" s="42"/>
      <c r="L63" s="42"/>
      <c r="M63" s="42"/>
    </row>
    <row r="64" spans="1:13" x14ac:dyDescent="0.25">
      <c r="A64" s="40" t="s">
        <v>26</v>
      </c>
      <c r="B64" s="40"/>
      <c r="C64" s="40"/>
      <c r="D64" s="40"/>
      <c r="E64" s="40"/>
      <c r="F64" s="40"/>
      <c r="G64" s="40"/>
      <c r="H64" s="40"/>
      <c r="I64" s="40"/>
      <c r="J64" s="40"/>
      <c r="K64" s="40"/>
      <c r="L64" s="40"/>
      <c r="M64" s="40"/>
    </row>
    <row r="65" spans="1:13" x14ac:dyDescent="0.25">
      <c r="A65" s="28"/>
      <c r="B65" s="28"/>
      <c r="C65" s="28"/>
      <c r="D65" s="28"/>
      <c r="E65" s="28"/>
      <c r="F65" s="28"/>
      <c r="G65" s="28"/>
      <c r="H65" s="28"/>
      <c r="I65" s="28"/>
      <c r="J65" s="28"/>
      <c r="K65" s="28"/>
      <c r="L65" s="28"/>
      <c r="M65" s="28"/>
    </row>
    <row r="66" spans="1:13" ht="48" x14ac:dyDescent="0.25">
      <c r="A66" s="2" t="s">
        <v>0</v>
      </c>
      <c r="B66" s="2" t="s">
        <v>1</v>
      </c>
      <c r="C66" s="2" t="s">
        <v>16</v>
      </c>
      <c r="D66" s="2" t="s">
        <v>11</v>
      </c>
      <c r="E66" s="21" t="s">
        <v>41</v>
      </c>
      <c r="F66" s="21" t="s">
        <v>12</v>
      </c>
      <c r="G66" s="21" t="s">
        <v>40</v>
      </c>
      <c r="H66" s="2" t="s">
        <v>42</v>
      </c>
      <c r="I66" s="28"/>
      <c r="J66" s="28"/>
      <c r="K66" s="28"/>
      <c r="L66" s="28"/>
      <c r="M66" s="28"/>
    </row>
    <row r="67" spans="1:13" x14ac:dyDescent="0.25">
      <c r="A67" s="3">
        <v>1</v>
      </c>
      <c r="B67" s="3">
        <v>2</v>
      </c>
      <c r="C67" s="3">
        <v>3</v>
      </c>
      <c r="D67" s="3"/>
      <c r="E67" s="3">
        <v>4</v>
      </c>
      <c r="F67" s="3">
        <v>5</v>
      </c>
      <c r="G67" s="3">
        <v>6</v>
      </c>
      <c r="H67" s="3">
        <v>12</v>
      </c>
      <c r="I67" s="28"/>
      <c r="J67" s="28"/>
      <c r="K67" s="28"/>
      <c r="L67" s="28"/>
      <c r="M67" s="28"/>
    </row>
    <row r="68" spans="1:13" ht="24" x14ac:dyDescent="0.25">
      <c r="A68" s="22" t="s">
        <v>30</v>
      </c>
      <c r="B68" s="24">
        <v>1</v>
      </c>
      <c r="C68" s="16">
        <v>16442</v>
      </c>
      <c r="D68" s="16">
        <f t="shared" ref="D68" si="17">C68*B68</f>
        <v>16442</v>
      </c>
      <c r="E68" s="16">
        <f t="shared" ref="E68" si="18">D68*5</f>
        <v>82210</v>
      </c>
      <c r="F68" s="16">
        <f t="shared" ref="F68" si="19">D68*10/12</f>
        <v>13701.666666666666</v>
      </c>
      <c r="G68" s="16">
        <f t="shared" ref="G68" si="20">F68*5</f>
        <v>68508.333333333328</v>
      </c>
      <c r="H68" s="16">
        <f t="shared" ref="H68:H76" si="21">E68+G68</f>
        <v>150718.33333333331</v>
      </c>
      <c r="I68" s="28"/>
      <c r="J68" s="28"/>
      <c r="K68" s="28"/>
      <c r="L68" s="28"/>
      <c r="M68" s="28"/>
    </row>
    <row r="69" spans="1:13" x14ac:dyDescent="0.25">
      <c r="A69" s="23" t="s">
        <v>49</v>
      </c>
      <c r="B69" s="24">
        <v>1</v>
      </c>
      <c r="C69" s="17">
        <v>9754</v>
      </c>
      <c r="D69" s="16">
        <f t="shared" ref="D69:D76" si="22">C69*B69</f>
        <v>9754</v>
      </c>
      <c r="E69" s="16">
        <f t="shared" ref="E69:E76" si="23">D69*5</f>
        <v>48770</v>
      </c>
      <c r="F69" s="16">
        <f t="shared" ref="F69:F76" si="24">D69*10/12</f>
        <v>8128.333333333333</v>
      </c>
      <c r="G69" s="16">
        <f t="shared" ref="G69:G76" si="25">F69*5</f>
        <v>40641.666666666664</v>
      </c>
      <c r="H69" s="16">
        <f t="shared" si="21"/>
        <v>89411.666666666657</v>
      </c>
      <c r="I69" s="38"/>
      <c r="J69" s="38"/>
      <c r="K69" s="38"/>
      <c r="L69" s="38"/>
      <c r="M69" s="38"/>
    </row>
    <row r="70" spans="1:13" x14ac:dyDescent="0.25">
      <c r="A70" s="22" t="s">
        <v>39</v>
      </c>
      <c r="B70" s="24">
        <v>1</v>
      </c>
      <c r="C70" s="16">
        <v>9476</v>
      </c>
      <c r="D70" s="16">
        <f t="shared" si="22"/>
        <v>9476</v>
      </c>
      <c r="E70" s="16">
        <f t="shared" si="23"/>
        <v>47380</v>
      </c>
      <c r="F70" s="16">
        <f t="shared" si="24"/>
        <v>7896.666666666667</v>
      </c>
      <c r="G70" s="16">
        <f t="shared" si="25"/>
        <v>39483.333333333336</v>
      </c>
      <c r="H70" s="16">
        <f t="shared" si="21"/>
        <v>86863.333333333343</v>
      </c>
      <c r="I70" s="38"/>
      <c r="J70" s="38"/>
      <c r="K70" s="38"/>
      <c r="L70" s="38"/>
      <c r="M70" s="38"/>
    </row>
    <row r="71" spans="1:13" x14ac:dyDescent="0.25">
      <c r="A71" s="23" t="s">
        <v>15</v>
      </c>
      <c r="B71" s="24">
        <v>1</v>
      </c>
      <c r="C71" s="17">
        <v>12402</v>
      </c>
      <c r="D71" s="16">
        <f t="shared" si="22"/>
        <v>12402</v>
      </c>
      <c r="E71" s="16">
        <f t="shared" si="23"/>
        <v>62010</v>
      </c>
      <c r="F71" s="16">
        <f t="shared" si="24"/>
        <v>10335</v>
      </c>
      <c r="G71" s="16">
        <f t="shared" si="25"/>
        <v>51675</v>
      </c>
      <c r="H71" s="16">
        <f t="shared" si="21"/>
        <v>113685</v>
      </c>
      <c r="I71" s="38"/>
      <c r="J71" s="38"/>
      <c r="K71" s="38"/>
      <c r="L71" s="38"/>
      <c r="M71" s="38"/>
    </row>
    <row r="72" spans="1:13" x14ac:dyDescent="0.25">
      <c r="A72" s="22" t="s">
        <v>37</v>
      </c>
      <c r="B72" s="24">
        <v>1</v>
      </c>
      <c r="C72" s="16">
        <v>8500</v>
      </c>
      <c r="D72" s="16">
        <f t="shared" si="22"/>
        <v>8500</v>
      </c>
      <c r="E72" s="16">
        <f t="shared" si="23"/>
        <v>42500</v>
      </c>
      <c r="F72" s="16">
        <f t="shared" si="24"/>
        <v>7083.333333333333</v>
      </c>
      <c r="G72" s="16">
        <f t="shared" si="25"/>
        <v>35416.666666666664</v>
      </c>
      <c r="H72" s="16">
        <f t="shared" si="21"/>
        <v>77916.666666666657</v>
      </c>
      <c r="I72" s="38"/>
      <c r="J72" s="38"/>
      <c r="K72" s="38"/>
      <c r="L72" s="38"/>
      <c r="M72" s="38"/>
    </row>
    <row r="73" spans="1:13" x14ac:dyDescent="0.25">
      <c r="A73" s="22" t="s">
        <v>38</v>
      </c>
      <c r="B73" s="24">
        <v>1</v>
      </c>
      <c r="C73" s="16">
        <v>9754</v>
      </c>
      <c r="D73" s="16">
        <f t="shared" si="22"/>
        <v>9754</v>
      </c>
      <c r="E73" s="16">
        <f t="shared" si="23"/>
        <v>48770</v>
      </c>
      <c r="F73" s="16">
        <f t="shared" si="24"/>
        <v>8128.333333333333</v>
      </c>
      <c r="G73" s="16">
        <f t="shared" si="25"/>
        <v>40641.666666666664</v>
      </c>
      <c r="H73" s="16">
        <f t="shared" si="21"/>
        <v>89411.666666666657</v>
      </c>
      <c r="I73" s="38"/>
      <c r="J73" s="38"/>
      <c r="K73" s="38"/>
      <c r="L73" s="38"/>
      <c r="M73" s="38"/>
    </row>
    <row r="74" spans="1:13" x14ac:dyDescent="0.25">
      <c r="A74" s="22" t="s">
        <v>33</v>
      </c>
      <c r="B74" s="24">
        <v>3</v>
      </c>
      <c r="C74" s="16">
        <v>8639</v>
      </c>
      <c r="D74" s="16">
        <f t="shared" si="22"/>
        <v>25917</v>
      </c>
      <c r="E74" s="16">
        <f t="shared" si="23"/>
        <v>129585</v>
      </c>
      <c r="F74" s="16">
        <f t="shared" si="24"/>
        <v>21597.5</v>
      </c>
      <c r="G74" s="16">
        <f t="shared" si="25"/>
        <v>107987.5</v>
      </c>
      <c r="H74" s="16">
        <f t="shared" si="21"/>
        <v>237572.5</v>
      </c>
      <c r="I74" s="38"/>
      <c r="J74" s="38"/>
      <c r="K74" s="38"/>
      <c r="L74" s="38"/>
      <c r="M74" s="38"/>
    </row>
    <row r="75" spans="1:13" x14ac:dyDescent="0.25">
      <c r="A75" s="22" t="s">
        <v>36</v>
      </c>
      <c r="B75" s="24">
        <v>1</v>
      </c>
      <c r="C75" s="16">
        <v>8500</v>
      </c>
      <c r="D75" s="16">
        <f t="shared" si="22"/>
        <v>8500</v>
      </c>
      <c r="E75" s="16">
        <f t="shared" si="23"/>
        <v>42500</v>
      </c>
      <c r="F75" s="16">
        <f t="shared" si="24"/>
        <v>7083.333333333333</v>
      </c>
      <c r="G75" s="16">
        <f t="shared" si="25"/>
        <v>35416.666666666664</v>
      </c>
      <c r="H75" s="16">
        <f t="shared" si="21"/>
        <v>77916.666666666657</v>
      </c>
      <c r="I75" s="38"/>
      <c r="J75" s="38"/>
      <c r="K75" s="38"/>
      <c r="L75" s="38"/>
      <c r="M75" s="38"/>
    </row>
    <row r="76" spans="1:13" x14ac:dyDescent="0.25">
      <c r="A76" s="22" t="s">
        <v>34</v>
      </c>
      <c r="B76" s="24">
        <v>1</v>
      </c>
      <c r="C76" s="16">
        <v>9754</v>
      </c>
      <c r="D76" s="16">
        <f t="shared" si="22"/>
        <v>9754</v>
      </c>
      <c r="E76" s="16">
        <f t="shared" si="23"/>
        <v>48770</v>
      </c>
      <c r="F76" s="16">
        <f t="shared" si="24"/>
        <v>8128.333333333333</v>
      </c>
      <c r="G76" s="16">
        <f t="shared" si="25"/>
        <v>40641.666666666664</v>
      </c>
      <c r="H76" s="16">
        <f t="shared" si="21"/>
        <v>89411.666666666657</v>
      </c>
      <c r="I76" s="38"/>
      <c r="J76" s="38"/>
      <c r="K76" s="38"/>
      <c r="L76" s="38"/>
      <c r="M76" s="38"/>
    </row>
    <row r="77" spans="1:13" x14ac:dyDescent="0.25">
      <c r="A77" s="19" t="s">
        <v>3</v>
      </c>
      <c r="B77" s="18">
        <f>SUM(B68:B76)</f>
        <v>11</v>
      </c>
      <c r="C77" s="20"/>
      <c r="D77" s="20">
        <f>SUM(D68:D76)</f>
        <v>110499</v>
      </c>
      <c r="E77" s="20">
        <f>SUM(E68:E76)</f>
        <v>552495</v>
      </c>
      <c r="F77" s="20">
        <f>SUM(F68:F76)</f>
        <v>92082.5</v>
      </c>
      <c r="G77" s="20">
        <f>SUM(G68:G76)</f>
        <v>460412.50000000006</v>
      </c>
      <c r="H77" s="26">
        <f t="shared" ref="H77" si="26">E77+G77</f>
        <v>1012907.5</v>
      </c>
      <c r="I77" s="28"/>
      <c r="J77" s="28"/>
      <c r="K77" s="28"/>
      <c r="L77" s="28"/>
      <c r="M77" s="28"/>
    </row>
    <row r="78" spans="1:13" x14ac:dyDescent="0.25">
      <c r="A78" s="4"/>
      <c r="B78" s="5"/>
      <c r="C78" s="17"/>
      <c r="D78" s="6"/>
      <c r="E78" s="6"/>
      <c r="F78" s="6"/>
      <c r="G78" s="6"/>
      <c r="H78" s="6"/>
      <c r="I78" s="8"/>
      <c r="J78" s="8"/>
      <c r="K78" s="8"/>
      <c r="M78" s="13"/>
    </row>
    <row r="79" spans="1:13" x14ac:dyDescent="0.25">
      <c r="A79" s="29"/>
      <c r="B79" s="30"/>
      <c r="C79" s="31"/>
      <c r="D79" s="32"/>
      <c r="E79" s="32"/>
      <c r="F79" s="32"/>
      <c r="G79" s="32"/>
      <c r="H79" s="32"/>
      <c r="I79" s="8"/>
      <c r="J79" s="8"/>
      <c r="K79" s="8"/>
      <c r="M79" s="13"/>
    </row>
    <row r="80" spans="1:13" ht="60" x14ac:dyDescent="0.25">
      <c r="A80" s="29"/>
      <c r="B80" s="30"/>
      <c r="C80" s="31"/>
      <c r="D80" s="32"/>
      <c r="E80" s="32"/>
      <c r="F80" s="32"/>
      <c r="G80" s="15" t="s">
        <v>13</v>
      </c>
      <c r="H80" s="12">
        <f>H77*30.2/100</f>
        <v>305898.065</v>
      </c>
      <c r="I80" s="8"/>
      <c r="J80" s="8"/>
      <c r="K80" s="8"/>
      <c r="M80" s="13"/>
    </row>
    <row r="81" spans="1:13" x14ac:dyDescent="0.25">
      <c r="A81" s="29"/>
      <c r="B81" s="30"/>
      <c r="C81" s="31"/>
      <c r="D81" s="32"/>
      <c r="E81" s="32"/>
      <c r="F81" s="32"/>
      <c r="H81" s="13"/>
      <c r="I81" s="8"/>
      <c r="J81" s="8"/>
      <c r="K81" s="8"/>
      <c r="M81" s="13"/>
    </row>
    <row r="82" spans="1:13" x14ac:dyDescent="0.25">
      <c r="A82" s="29"/>
      <c r="B82" s="30"/>
      <c r="C82" s="31"/>
      <c r="D82" s="32"/>
      <c r="E82" s="32"/>
      <c r="F82" s="32"/>
      <c r="G82" t="s">
        <v>2</v>
      </c>
      <c r="H82" s="14">
        <f>H77+H80</f>
        <v>1318805.5649999999</v>
      </c>
      <c r="I82" s="8"/>
      <c r="J82" s="8"/>
      <c r="K82" s="8"/>
      <c r="M82" s="13"/>
    </row>
    <row r="83" spans="1:13" x14ac:dyDescent="0.25">
      <c r="A83" s="29"/>
      <c r="B83" s="30"/>
      <c r="C83" s="31"/>
      <c r="D83" s="32"/>
      <c r="E83" s="32"/>
      <c r="F83" s="32"/>
      <c r="G83" s="32"/>
      <c r="H83" s="32"/>
      <c r="I83" s="8"/>
      <c r="J83" s="8"/>
      <c r="K83" s="8"/>
      <c r="M83" s="13"/>
    </row>
  </sheetData>
  <mergeCells count="11">
    <mergeCell ref="A64:M64"/>
    <mergeCell ref="A23:M23"/>
    <mergeCell ref="A38:M38"/>
    <mergeCell ref="A39:M39"/>
    <mergeCell ref="H60:J60"/>
    <mergeCell ref="A63:M63"/>
    <mergeCell ref="H1:J1"/>
    <mergeCell ref="A4:M4"/>
    <mergeCell ref="A5:M5"/>
    <mergeCell ref="B17:E17"/>
    <mergeCell ref="A22:M22"/>
  </mergeCells>
  <pageMargins left="0.70866141732283472" right="0.70866141732283472" top="0.74803149606299213" bottom="0.74803149606299213" header="0.31496062992125984" footer="0.31496062992125984"/>
  <pageSetup paperSize="9" scale="74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86"/>
  <sheetViews>
    <sheetView tabSelected="1" workbookViewId="0">
      <selection activeCell="I13" sqref="I13"/>
    </sheetView>
  </sheetViews>
  <sheetFormatPr defaultRowHeight="15" x14ac:dyDescent="0.25"/>
  <cols>
    <col min="1" max="1" width="24.140625" customWidth="1"/>
    <col min="3" max="3" width="13.140625" customWidth="1"/>
    <col min="4" max="4" width="14.28515625" customWidth="1"/>
    <col min="5" max="5" width="14.7109375" customWidth="1"/>
    <col min="6" max="6" width="16.28515625" customWidth="1"/>
    <col min="7" max="8" width="14.5703125" customWidth="1"/>
    <col min="9" max="9" width="12.28515625" customWidth="1"/>
    <col min="10" max="10" width="12.42578125" bestFit="1" customWidth="1"/>
    <col min="13" max="13" width="15.5703125" customWidth="1"/>
  </cols>
  <sheetData>
    <row r="1" spans="1:13" x14ac:dyDescent="0.25">
      <c r="H1" s="41" t="s">
        <v>50</v>
      </c>
      <c r="I1" s="41"/>
      <c r="J1" s="41"/>
    </row>
    <row r="3" spans="1:13" x14ac:dyDescent="0.25">
      <c r="A3" s="1"/>
    </row>
    <row r="4" spans="1:13" x14ac:dyDescent="0.25">
      <c r="A4" s="42" t="s">
        <v>17</v>
      </c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</row>
    <row r="5" spans="1:13" x14ac:dyDescent="0.25">
      <c r="A5" s="40" t="s">
        <v>27</v>
      </c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</row>
    <row r="6" spans="1:13" ht="48" x14ac:dyDescent="0.25">
      <c r="A6" s="2" t="s">
        <v>0</v>
      </c>
      <c r="B6" s="2" t="s">
        <v>1</v>
      </c>
      <c r="C6" s="2" t="s">
        <v>16</v>
      </c>
      <c r="D6" s="2" t="s">
        <v>11</v>
      </c>
      <c r="E6" s="21" t="s">
        <v>43</v>
      </c>
      <c r="F6" s="21" t="s">
        <v>12</v>
      </c>
      <c r="G6" s="21" t="s">
        <v>44</v>
      </c>
      <c r="H6" s="2" t="s">
        <v>45</v>
      </c>
    </row>
    <row r="7" spans="1:13" x14ac:dyDescent="0.25">
      <c r="A7" s="3">
        <v>1</v>
      </c>
      <c r="B7" s="3">
        <v>2</v>
      </c>
      <c r="C7" s="3">
        <v>3</v>
      </c>
      <c r="D7" s="3"/>
      <c r="E7" s="3">
        <v>4</v>
      </c>
      <c r="F7" s="3">
        <v>5</v>
      </c>
      <c r="G7" s="3">
        <v>6</v>
      </c>
      <c r="H7" s="3">
        <v>12</v>
      </c>
    </row>
    <row r="8" spans="1:13" x14ac:dyDescent="0.25">
      <c r="A8" s="22" t="s">
        <v>31</v>
      </c>
      <c r="B8" s="24">
        <v>1</v>
      </c>
      <c r="C8" s="16">
        <v>27176</v>
      </c>
      <c r="D8" s="16">
        <f t="shared" ref="D8:D14" si="0">C8*B8</f>
        <v>27176</v>
      </c>
      <c r="E8" s="16">
        <f t="shared" ref="E8:E14" si="1">D8*4</f>
        <v>108704</v>
      </c>
      <c r="F8" s="16">
        <f t="shared" ref="F8:F14" si="2">D8*10/12</f>
        <v>22646.666666666668</v>
      </c>
      <c r="G8" s="16">
        <f t="shared" ref="G8:G14" si="3">F8*4</f>
        <v>90586.666666666672</v>
      </c>
      <c r="H8" s="16">
        <f t="shared" ref="H8:H14" si="4">E8+G8</f>
        <v>199290.66666666669</v>
      </c>
    </row>
    <row r="9" spans="1:13" x14ac:dyDescent="0.25">
      <c r="A9" s="22" t="s">
        <v>8</v>
      </c>
      <c r="B9" s="24">
        <v>1</v>
      </c>
      <c r="C9" s="16">
        <v>13317</v>
      </c>
      <c r="D9" s="16">
        <f t="shared" si="0"/>
        <v>13317</v>
      </c>
      <c r="E9" s="16">
        <f t="shared" si="1"/>
        <v>53268</v>
      </c>
      <c r="F9" s="16">
        <f t="shared" si="2"/>
        <v>11097.5</v>
      </c>
      <c r="G9" s="16">
        <f t="shared" si="3"/>
        <v>44390</v>
      </c>
      <c r="H9" s="16">
        <f t="shared" si="4"/>
        <v>97658</v>
      </c>
    </row>
    <row r="10" spans="1:13" x14ac:dyDescent="0.25">
      <c r="A10" s="22" t="s">
        <v>4</v>
      </c>
      <c r="B10" s="24">
        <v>2</v>
      </c>
      <c r="C10" s="16">
        <v>17081</v>
      </c>
      <c r="D10" s="16">
        <f t="shared" si="0"/>
        <v>34162</v>
      </c>
      <c r="E10" s="16">
        <f t="shared" si="1"/>
        <v>136648</v>
      </c>
      <c r="F10" s="16">
        <f t="shared" si="2"/>
        <v>28468.333333333332</v>
      </c>
      <c r="G10" s="16">
        <f t="shared" si="3"/>
        <v>113873.33333333333</v>
      </c>
      <c r="H10" s="16">
        <f t="shared" si="4"/>
        <v>250521.33333333331</v>
      </c>
    </row>
    <row r="11" spans="1:13" ht="24" x14ac:dyDescent="0.25">
      <c r="A11" s="22" t="s">
        <v>35</v>
      </c>
      <c r="B11" s="24">
        <v>1</v>
      </c>
      <c r="C11" s="16">
        <v>13317</v>
      </c>
      <c r="D11" s="16">
        <f t="shared" si="0"/>
        <v>13317</v>
      </c>
      <c r="E11" s="16">
        <f t="shared" si="1"/>
        <v>53268</v>
      </c>
      <c r="F11" s="16">
        <f t="shared" si="2"/>
        <v>11097.5</v>
      </c>
      <c r="G11" s="16">
        <f t="shared" si="3"/>
        <v>44390</v>
      </c>
      <c r="H11" s="16">
        <f t="shared" si="4"/>
        <v>97658</v>
      </c>
    </row>
    <row r="12" spans="1:13" x14ac:dyDescent="0.25">
      <c r="A12" s="22" t="s">
        <v>9</v>
      </c>
      <c r="B12" s="24">
        <v>1</v>
      </c>
      <c r="C12" s="16">
        <v>13317</v>
      </c>
      <c r="D12" s="16">
        <f t="shared" si="0"/>
        <v>13317</v>
      </c>
      <c r="E12" s="16">
        <f t="shared" si="1"/>
        <v>53268</v>
      </c>
      <c r="F12" s="16">
        <f t="shared" si="2"/>
        <v>11097.5</v>
      </c>
      <c r="G12" s="16">
        <f t="shared" si="3"/>
        <v>44390</v>
      </c>
      <c r="H12" s="16">
        <f t="shared" si="4"/>
        <v>97658</v>
      </c>
    </row>
    <row r="13" spans="1:13" x14ac:dyDescent="0.25">
      <c r="A13" s="23" t="s">
        <v>10</v>
      </c>
      <c r="B13" s="25">
        <v>2</v>
      </c>
      <c r="C13" s="17">
        <v>13752</v>
      </c>
      <c r="D13" s="16">
        <f t="shared" si="0"/>
        <v>27504</v>
      </c>
      <c r="E13" s="16">
        <f t="shared" si="1"/>
        <v>110016</v>
      </c>
      <c r="F13" s="16">
        <f t="shared" si="2"/>
        <v>22920</v>
      </c>
      <c r="G13" s="16">
        <f t="shared" si="3"/>
        <v>91680</v>
      </c>
      <c r="H13" s="16">
        <f t="shared" si="4"/>
        <v>201696</v>
      </c>
    </row>
    <row r="14" spans="1:13" x14ac:dyDescent="0.25">
      <c r="A14" s="23" t="s">
        <v>15</v>
      </c>
      <c r="B14" s="25">
        <v>4</v>
      </c>
      <c r="C14" s="17">
        <v>12883</v>
      </c>
      <c r="D14" s="16">
        <f t="shared" si="0"/>
        <v>51532</v>
      </c>
      <c r="E14" s="16">
        <f t="shared" si="1"/>
        <v>206128</v>
      </c>
      <c r="F14" s="16">
        <f t="shared" si="2"/>
        <v>42943.333333333336</v>
      </c>
      <c r="G14" s="16">
        <f t="shared" si="3"/>
        <v>171773.33333333334</v>
      </c>
      <c r="H14" s="16">
        <f t="shared" si="4"/>
        <v>377901.33333333337</v>
      </c>
    </row>
    <row r="15" spans="1:13" x14ac:dyDescent="0.25">
      <c r="A15" s="19" t="s">
        <v>3</v>
      </c>
      <c r="B15" s="18">
        <f>SUM(B8:B14)</f>
        <v>12</v>
      </c>
      <c r="C15" s="20"/>
      <c r="D15" s="20">
        <f>SUM(D8:D14)</f>
        <v>180325</v>
      </c>
      <c r="E15" s="20">
        <f t="shared" ref="E15:H15" si="5">SUM(E8:E14)</f>
        <v>721300</v>
      </c>
      <c r="F15" s="20">
        <f t="shared" si="5"/>
        <v>150270.83333333334</v>
      </c>
      <c r="G15" s="20">
        <f t="shared" si="5"/>
        <v>601083.33333333337</v>
      </c>
      <c r="H15" s="20">
        <f t="shared" si="5"/>
        <v>1322383.3333333335</v>
      </c>
    </row>
    <row r="16" spans="1:13" x14ac:dyDescent="0.25">
      <c r="A16" s="4"/>
      <c r="B16" s="5"/>
      <c r="C16" s="17"/>
      <c r="D16" s="6"/>
      <c r="E16" s="6"/>
      <c r="F16" s="6"/>
      <c r="G16" s="6"/>
      <c r="H16" s="6"/>
    </row>
    <row r="17" spans="1:13" x14ac:dyDescent="0.25">
      <c r="A17" s="7"/>
      <c r="B17" s="43"/>
      <c r="C17" s="44"/>
      <c r="D17" s="44"/>
      <c r="E17" s="44"/>
      <c r="F17" s="8"/>
      <c r="G17" s="8"/>
      <c r="H17" s="8"/>
      <c r="I17" s="8"/>
      <c r="J17" s="8"/>
      <c r="K17" s="8"/>
      <c r="M17" s="7"/>
    </row>
    <row r="18" spans="1:13" ht="60" x14ac:dyDescent="0.25">
      <c r="A18" s="9"/>
      <c r="B18" s="11"/>
      <c r="C18" s="10"/>
      <c r="D18" s="10"/>
      <c r="E18" s="10"/>
      <c r="F18" s="8"/>
      <c r="G18" s="15" t="s">
        <v>13</v>
      </c>
      <c r="H18" s="12">
        <f>H15*30.2/100</f>
        <v>399359.76666666672</v>
      </c>
      <c r="I18" s="8"/>
      <c r="J18" s="8"/>
      <c r="K18" s="8"/>
    </row>
    <row r="19" spans="1:13" x14ac:dyDescent="0.25">
      <c r="A19" s="9"/>
      <c r="B19" s="11"/>
      <c r="C19" s="10"/>
      <c r="D19" s="10"/>
      <c r="E19" s="10"/>
      <c r="F19" s="8"/>
      <c r="H19" s="13"/>
      <c r="I19" s="8"/>
      <c r="J19" s="8"/>
      <c r="K19" s="8"/>
    </row>
    <row r="20" spans="1:13" x14ac:dyDescent="0.25">
      <c r="A20" s="9"/>
      <c r="B20" s="11"/>
      <c r="C20" s="10"/>
      <c r="D20" s="10"/>
      <c r="E20" s="10"/>
      <c r="F20" s="8"/>
      <c r="G20" t="s">
        <v>2</v>
      </c>
      <c r="H20" s="14">
        <f>H15+H18</f>
        <v>1721743.1</v>
      </c>
      <c r="I20" s="8"/>
      <c r="J20" s="8"/>
      <c r="K20" s="8"/>
    </row>
    <row r="21" spans="1:13" x14ac:dyDescent="0.25">
      <c r="A21" s="9"/>
      <c r="B21" s="11"/>
      <c r="C21" s="10"/>
      <c r="D21" s="10"/>
      <c r="E21" s="10"/>
      <c r="F21" s="8"/>
      <c r="H21" s="14"/>
      <c r="I21" s="8"/>
      <c r="J21" s="8"/>
      <c r="K21" s="8"/>
    </row>
    <row r="22" spans="1:13" x14ac:dyDescent="0.25">
      <c r="A22" s="42" t="s">
        <v>21</v>
      </c>
      <c r="B22" s="42"/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42"/>
    </row>
    <row r="23" spans="1:13" x14ac:dyDescent="0.25">
      <c r="A23" s="40" t="s">
        <v>27</v>
      </c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</row>
    <row r="24" spans="1:13" x14ac:dyDescent="0.25">
      <c r="A24" s="28"/>
      <c r="B24" s="28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</row>
    <row r="25" spans="1:13" ht="48" x14ac:dyDescent="0.25">
      <c r="A25" s="2" t="s">
        <v>0</v>
      </c>
      <c r="B25" s="2" t="s">
        <v>1</v>
      </c>
      <c r="C25" s="2" t="s">
        <v>16</v>
      </c>
      <c r="D25" s="2" t="s">
        <v>11</v>
      </c>
      <c r="E25" s="21" t="s">
        <v>43</v>
      </c>
      <c r="F25" s="21" t="s">
        <v>12</v>
      </c>
      <c r="G25" s="21" t="s">
        <v>44</v>
      </c>
      <c r="H25" s="2" t="s">
        <v>45</v>
      </c>
      <c r="I25" s="28"/>
      <c r="J25" s="28"/>
      <c r="K25" s="28"/>
      <c r="L25" s="28"/>
      <c r="M25" s="28"/>
    </row>
    <row r="26" spans="1:13" x14ac:dyDescent="0.25">
      <c r="A26" s="3">
        <v>1</v>
      </c>
      <c r="B26" s="3">
        <v>2</v>
      </c>
      <c r="C26" s="3">
        <v>3</v>
      </c>
      <c r="D26" s="3"/>
      <c r="E26" s="3">
        <v>4</v>
      </c>
      <c r="F26" s="3">
        <v>5</v>
      </c>
      <c r="G26" s="3">
        <v>6</v>
      </c>
      <c r="H26" s="3">
        <v>12</v>
      </c>
      <c r="I26" s="28"/>
      <c r="J26" s="28"/>
      <c r="K26" s="28"/>
      <c r="L26" s="28"/>
      <c r="M26" s="28"/>
    </row>
    <row r="27" spans="1:13" x14ac:dyDescent="0.25">
      <c r="A27" s="22" t="s">
        <v>14</v>
      </c>
      <c r="B27" s="24">
        <v>1</v>
      </c>
      <c r="C27" s="16">
        <v>30196</v>
      </c>
      <c r="D27" s="16">
        <f>C27*B27</f>
        <v>30196</v>
      </c>
      <c r="E27" s="16">
        <f>D27*4</f>
        <v>120784</v>
      </c>
      <c r="F27" s="16">
        <f t="shared" ref="F27:F30" si="6">D27*10/12</f>
        <v>25163.333333333332</v>
      </c>
      <c r="G27" s="16">
        <f>F27*4</f>
        <v>100653.33333333333</v>
      </c>
      <c r="H27" s="16">
        <f>E27+G27</f>
        <v>221437.33333333331</v>
      </c>
      <c r="I27" s="28"/>
      <c r="J27" s="28"/>
      <c r="K27" s="28"/>
      <c r="L27" s="28"/>
      <c r="M27" s="28"/>
    </row>
    <row r="28" spans="1:13" x14ac:dyDescent="0.25">
      <c r="A28" s="22" t="s">
        <v>6</v>
      </c>
      <c r="B28" s="24">
        <v>1</v>
      </c>
      <c r="C28" s="16">
        <v>24157</v>
      </c>
      <c r="D28" s="16">
        <f t="shared" ref="D28:D30" si="7">C28*B28</f>
        <v>24157</v>
      </c>
      <c r="E28" s="16">
        <f t="shared" ref="E28:E30" si="8">D28*4</f>
        <v>96628</v>
      </c>
      <c r="F28" s="16">
        <f t="shared" si="6"/>
        <v>20130.833333333332</v>
      </c>
      <c r="G28" s="16">
        <f t="shared" ref="G28:G30" si="9">F28*4</f>
        <v>80523.333333333328</v>
      </c>
      <c r="H28" s="16">
        <f t="shared" ref="H28:H31" si="10">E28+G28</f>
        <v>177151.33333333331</v>
      </c>
      <c r="I28" s="28"/>
      <c r="J28" s="28"/>
      <c r="K28" s="28"/>
      <c r="L28" s="28"/>
      <c r="M28" s="28"/>
    </row>
    <row r="29" spans="1:13" x14ac:dyDescent="0.25">
      <c r="A29" s="22" t="s">
        <v>29</v>
      </c>
      <c r="B29" s="24">
        <v>1</v>
      </c>
      <c r="C29" s="16">
        <v>10132</v>
      </c>
      <c r="D29" s="16">
        <f t="shared" si="7"/>
        <v>10132</v>
      </c>
      <c r="E29" s="16">
        <f t="shared" si="8"/>
        <v>40528</v>
      </c>
      <c r="F29" s="16">
        <f t="shared" si="6"/>
        <v>8443.3333333333339</v>
      </c>
      <c r="G29" s="16">
        <f t="shared" si="9"/>
        <v>33773.333333333336</v>
      </c>
      <c r="H29" s="16">
        <f t="shared" si="10"/>
        <v>74301.333333333343</v>
      </c>
      <c r="I29" s="38"/>
      <c r="J29" s="38"/>
      <c r="K29" s="38"/>
      <c r="L29" s="38"/>
      <c r="M29" s="38"/>
    </row>
    <row r="30" spans="1:13" x14ac:dyDescent="0.25">
      <c r="A30" s="22" t="s">
        <v>36</v>
      </c>
      <c r="B30" s="24">
        <v>1</v>
      </c>
      <c r="C30" s="16">
        <v>8830</v>
      </c>
      <c r="D30" s="16">
        <f t="shared" si="7"/>
        <v>8830</v>
      </c>
      <c r="E30" s="16">
        <f t="shared" si="8"/>
        <v>35320</v>
      </c>
      <c r="F30" s="16">
        <f t="shared" si="6"/>
        <v>7358.333333333333</v>
      </c>
      <c r="G30" s="16">
        <f t="shared" si="9"/>
        <v>29433.333333333332</v>
      </c>
      <c r="H30" s="16">
        <f t="shared" si="10"/>
        <v>64753.333333333328</v>
      </c>
      <c r="I30" s="28"/>
      <c r="J30" s="28"/>
      <c r="K30" s="28"/>
      <c r="L30" s="28"/>
      <c r="M30" s="28"/>
    </row>
    <row r="31" spans="1:13" x14ac:dyDescent="0.25">
      <c r="A31" s="19" t="s">
        <v>3</v>
      </c>
      <c r="B31" s="18">
        <f>SUM(B27:B30)</f>
        <v>4</v>
      </c>
      <c r="C31" s="20"/>
      <c r="D31" s="20">
        <f>SUM(D27:D30)</f>
        <v>73315</v>
      </c>
      <c r="E31" s="20">
        <f>SUM(E27:E30)</f>
        <v>293260</v>
      </c>
      <c r="F31" s="20">
        <f>SUM(F27:F30)</f>
        <v>61095.833333333336</v>
      </c>
      <c r="G31" s="20">
        <f>SUM(G27:G30)</f>
        <v>244383.33333333334</v>
      </c>
      <c r="H31" s="26">
        <f t="shared" si="10"/>
        <v>537643.33333333337</v>
      </c>
      <c r="I31" s="28"/>
      <c r="J31" s="28"/>
      <c r="K31" s="28"/>
      <c r="L31" s="28"/>
      <c r="M31" s="28"/>
    </row>
    <row r="32" spans="1:13" x14ac:dyDescent="0.25">
      <c r="A32" s="4"/>
      <c r="B32" s="5"/>
      <c r="C32" s="17"/>
      <c r="D32" s="6"/>
      <c r="E32" s="6"/>
      <c r="F32" s="6"/>
      <c r="G32" s="6"/>
      <c r="H32" s="6"/>
      <c r="I32" s="8"/>
      <c r="J32" s="8"/>
      <c r="K32" s="8"/>
      <c r="M32" s="13"/>
    </row>
    <row r="33" spans="1:13" x14ac:dyDescent="0.25">
      <c r="A33" s="29"/>
      <c r="B33" s="30"/>
      <c r="C33" s="31"/>
      <c r="D33" s="32"/>
      <c r="E33" s="32"/>
      <c r="F33" s="32"/>
      <c r="G33" s="32"/>
      <c r="H33" s="32"/>
      <c r="I33" s="8"/>
      <c r="J33" s="8"/>
      <c r="K33" s="8"/>
      <c r="M33" s="13"/>
    </row>
    <row r="34" spans="1:13" ht="60" x14ac:dyDescent="0.25">
      <c r="A34" s="29"/>
      <c r="B34" s="30"/>
      <c r="C34" s="31"/>
      <c r="D34" s="32"/>
      <c r="E34" s="32"/>
      <c r="F34" s="32"/>
      <c r="G34" s="15" t="s">
        <v>13</v>
      </c>
      <c r="H34" s="12">
        <f>H31*30.2/100</f>
        <v>162368.28666666668</v>
      </c>
      <c r="I34" s="8"/>
      <c r="J34" s="8"/>
      <c r="K34" s="8"/>
      <c r="M34" s="13"/>
    </row>
    <row r="35" spans="1:13" x14ac:dyDescent="0.25">
      <c r="A35" s="29"/>
      <c r="B35" s="30"/>
      <c r="C35" s="31"/>
      <c r="D35" s="32"/>
      <c r="E35" s="32"/>
      <c r="F35" s="32"/>
      <c r="H35" s="13"/>
      <c r="I35" s="8"/>
      <c r="J35" s="8"/>
      <c r="K35" s="8"/>
      <c r="M35" s="13"/>
    </row>
    <row r="36" spans="1:13" x14ac:dyDescent="0.25">
      <c r="A36" s="29"/>
      <c r="B36" s="30"/>
      <c r="C36" s="31"/>
      <c r="D36" s="32"/>
      <c r="E36" s="32"/>
      <c r="F36" s="32"/>
      <c r="G36" t="s">
        <v>2</v>
      </c>
      <c r="H36" s="14">
        <f>H31+H34</f>
        <v>700011.62000000011</v>
      </c>
      <c r="I36" s="8"/>
      <c r="J36" s="8"/>
      <c r="K36" s="8"/>
      <c r="M36" s="13"/>
    </row>
    <row r="37" spans="1:13" x14ac:dyDescent="0.25">
      <c r="A37" s="29"/>
      <c r="B37" s="30"/>
      <c r="C37" s="31"/>
      <c r="D37" s="32"/>
      <c r="E37" s="32"/>
      <c r="F37" s="32"/>
      <c r="G37" s="32"/>
      <c r="H37" s="32"/>
      <c r="I37" s="8"/>
      <c r="J37" s="8"/>
      <c r="K37" s="8"/>
      <c r="M37" s="13"/>
    </row>
    <row r="38" spans="1:13" x14ac:dyDescent="0.25">
      <c r="A38" s="42" t="s">
        <v>22</v>
      </c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</row>
    <row r="39" spans="1:13" x14ac:dyDescent="0.25">
      <c r="A39" s="40" t="s">
        <v>27</v>
      </c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</row>
    <row r="40" spans="1:13" ht="48" x14ac:dyDescent="0.25">
      <c r="A40" s="2" t="s">
        <v>0</v>
      </c>
      <c r="B40" s="2" t="s">
        <v>1</v>
      </c>
      <c r="C40" s="2" t="s">
        <v>16</v>
      </c>
      <c r="D40" s="2" t="s">
        <v>11</v>
      </c>
      <c r="E40" s="21" t="s">
        <v>43</v>
      </c>
      <c r="F40" s="21" t="s">
        <v>12</v>
      </c>
      <c r="G40" s="21" t="s">
        <v>44</v>
      </c>
      <c r="H40" s="2" t="s">
        <v>45</v>
      </c>
      <c r="I40" s="8"/>
      <c r="J40" s="8"/>
      <c r="K40" s="8"/>
      <c r="M40" s="13"/>
    </row>
    <row r="41" spans="1:13" x14ac:dyDescent="0.25">
      <c r="A41" s="3">
        <v>1</v>
      </c>
      <c r="B41" s="3">
        <v>2</v>
      </c>
      <c r="C41" s="3">
        <v>3</v>
      </c>
      <c r="D41" s="3"/>
      <c r="E41" s="3">
        <v>4</v>
      </c>
      <c r="F41" s="3">
        <v>5</v>
      </c>
      <c r="G41" s="3">
        <v>6</v>
      </c>
      <c r="H41" s="3">
        <v>12</v>
      </c>
      <c r="I41" s="8"/>
      <c r="J41" s="8"/>
      <c r="K41" s="8"/>
      <c r="M41" s="13"/>
    </row>
    <row r="42" spans="1:13" x14ac:dyDescent="0.25">
      <c r="A42" s="22" t="s">
        <v>31</v>
      </c>
      <c r="B42" s="24">
        <v>1</v>
      </c>
      <c r="C42" s="16">
        <v>27176</v>
      </c>
      <c r="D42" s="16">
        <f t="shared" ref="D42:D53" si="11">C42*B42</f>
        <v>27176</v>
      </c>
      <c r="E42" s="16">
        <f t="shared" ref="E42:E53" si="12">D42*4</f>
        <v>108704</v>
      </c>
      <c r="F42" s="16">
        <f t="shared" ref="F42:F53" si="13">D42*10/12</f>
        <v>22646.666666666668</v>
      </c>
      <c r="G42" s="16">
        <f t="shared" ref="G42:G53" si="14">F42*4</f>
        <v>90586.666666666672</v>
      </c>
      <c r="H42" s="16">
        <f t="shared" ref="H42:H53" si="15">E42+G42</f>
        <v>199290.66666666669</v>
      </c>
      <c r="I42" s="8"/>
      <c r="J42" s="8"/>
      <c r="K42" s="8"/>
      <c r="M42" s="13"/>
    </row>
    <row r="43" spans="1:13" x14ac:dyDescent="0.25">
      <c r="A43" s="22" t="s">
        <v>7</v>
      </c>
      <c r="B43" s="24">
        <v>1</v>
      </c>
      <c r="C43" s="16">
        <v>12015</v>
      </c>
      <c r="D43" s="16">
        <f t="shared" si="11"/>
        <v>12015</v>
      </c>
      <c r="E43" s="16">
        <f t="shared" si="12"/>
        <v>48060</v>
      </c>
      <c r="F43" s="16">
        <f t="shared" si="13"/>
        <v>10012.5</v>
      </c>
      <c r="G43" s="16">
        <f t="shared" si="14"/>
        <v>40050</v>
      </c>
      <c r="H43" s="16">
        <f t="shared" si="15"/>
        <v>88110</v>
      </c>
      <c r="I43" s="8"/>
      <c r="J43" s="8"/>
      <c r="K43" s="8"/>
      <c r="M43" s="13"/>
    </row>
    <row r="44" spans="1:13" x14ac:dyDescent="0.25">
      <c r="A44" s="22" t="s">
        <v>4</v>
      </c>
      <c r="B44" s="24">
        <v>1</v>
      </c>
      <c r="C44" s="16">
        <v>17081</v>
      </c>
      <c r="D44" s="16">
        <f t="shared" si="11"/>
        <v>17081</v>
      </c>
      <c r="E44" s="16">
        <f t="shared" si="12"/>
        <v>68324</v>
      </c>
      <c r="F44" s="16">
        <f t="shared" si="13"/>
        <v>14234.166666666666</v>
      </c>
      <c r="G44" s="16">
        <f t="shared" si="14"/>
        <v>56936.666666666664</v>
      </c>
      <c r="H44" s="16">
        <f t="shared" si="15"/>
        <v>125260.66666666666</v>
      </c>
      <c r="I44" s="8"/>
      <c r="J44" s="8"/>
      <c r="K44" s="8"/>
      <c r="M44" s="13"/>
    </row>
    <row r="45" spans="1:13" x14ac:dyDescent="0.25">
      <c r="A45" s="22" t="s">
        <v>5</v>
      </c>
      <c r="B45" s="24">
        <v>1</v>
      </c>
      <c r="C45" s="16">
        <v>19107</v>
      </c>
      <c r="D45" s="16">
        <f t="shared" si="11"/>
        <v>19107</v>
      </c>
      <c r="E45" s="16">
        <f t="shared" si="12"/>
        <v>76428</v>
      </c>
      <c r="F45" s="16">
        <f t="shared" si="13"/>
        <v>15922.5</v>
      </c>
      <c r="G45" s="16">
        <f t="shared" si="14"/>
        <v>63690</v>
      </c>
      <c r="H45" s="16">
        <f t="shared" si="15"/>
        <v>140118</v>
      </c>
      <c r="I45" s="8"/>
      <c r="J45" s="8"/>
      <c r="K45" s="8"/>
      <c r="M45" s="13"/>
    </row>
    <row r="46" spans="1:13" x14ac:dyDescent="0.25">
      <c r="A46" s="23" t="s">
        <v>18</v>
      </c>
      <c r="B46" s="24">
        <v>1</v>
      </c>
      <c r="C46" s="17">
        <v>10132</v>
      </c>
      <c r="D46" s="16">
        <f t="shared" si="11"/>
        <v>10132</v>
      </c>
      <c r="E46" s="16">
        <f t="shared" si="12"/>
        <v>40528</v>
      </c>
      <c r="F46" s="16">
        <f t="shared" si="13"/>
        <v>8443.3333333333339</v>
      </c>
      <c r="G46" s="16">
        <f t="shared" si="14"/>
        <v>33773.333333333336</v>
      </c>
      <c r="H46" s="16">
        <f t="shared" si="15"/>
        <v>74301.333333333343</v>
      </c>
      <c r="I46" s="8"/>
      <c r="J46" s="8"/>
      <c r="K46" s="8"/>
      <c r="M46" s="13"/>
    </row>
    <row r="47" spans="1:13" x14ac:dyDescent="0.25">
      <c r="A47" s="22" t="s">
        <v>33</v>
      </c>
      <c r="B47" s="24">
        <v>1</v>
      </c>
      <c r="C47" s="16">
        <v>8975</v>
      </c>
      <c r="D47" s="16">
        <f t="shared" si="11"/>
        <v>8975</v>
      </c>
      <c r="E47" s="16">
        <f t="shared" si="12"/>
        <v>35900</v>
      </c>
      <c r="F47" s="16">
        <f t="shared" si="13"/>
        <v>7479.166666666667</v>
      </c>
      <c r="G47" s="16">
        <f t="shared" si="14"/>
        <v>29916.666666666668</v>
      </c>
      <c r="H47" s="16">
        <f t="shared" si="15"/>
        <v>65816.666666666672</v>
      </c>
      <c r="I47" s="8"/>
      <c r="J47" s="8"/>
      <c r="K47" s="8"/>
      <c r="M47" s="13"/>
    </row>
    <row r="48" spans="1:13" ht="24" x14ac:dyDescent="0.25">
      <c r="A48" s="22" t="s">
        <v>32</v>
      </c>
      <c r="B48" s="24">
        <v>1</v>
      </c>
      <c r="C48" s="16">
        <v>15199</v>
      </c>
      <c r="D48" s="16">
        <f t="shared" si="11"/>
        <v>15199</v>
      </c>
      <c r="E48" s="16">
        <f t="shared" si="12"/>
        <v>60796</v>
      </c>
      <c r="F48" s="16">
        <f t="shared" si="13"/>
        <v>12665.833333333334</v>
      </c>
      <c r="G48" s="16">
        <f t="shared" si="14"/>
        <v>50663.333333333336</v>
      </c>
      <c r="H48" s="16">
        <f t="shared" si="15"/>
        <v>111459.33333333334</v>
      </c>
      <c r="I48" s="8"/>
      <c r="J48" s="8"/>
      <c r="K48" s="8"/>
      <c r="M48" s="13"/>
    </row>
    <row r="49" spans="1:13" ht="24" x14ac:dyDescent="0.25">
      <c r="A49" s="22" t="s">
        <v>28</v>
      </c>
      <c r="B49" s="24">
        <v>1</v>
      </c>
      <c r="C49" s="16">
        <v>15923</v>
      </c>
      <c r="D49" s="16">
        <f t="shared" si="11"/>
        <v>15923</v>
      </c>
      <c r="E49" s="16">
        <f t="shared" si="12"/>
        <v>63692</v>
      </c>
      <c r="F49" s="16">
        <f t="shared" si="13"/>
        <v>13269.166666666666</v>
      </c>
      <c r="G49" s="16">
        <f t="shared" si="14"/>
        <v>53076.666666666664</v>
      </c>
      <c r="H49" s="16">
        <f t="shared" si="15"/>
        <v>116768.66666666666</v>
      </c>
      <c r="I49" s="8"/>
      <c r="J49" s="8"/>
      <c r="K49" s="8"/>
      <c r="M49" s="13"/>
    </row>
    <row r="50" spans="1:13" x14ac:dyDescent="0.25">
      <c r="A50" s="23" t="s">
        <v>10</v>
      </c>
      <c r="B50" s="24">
        <v>1</v>
      </c>
      <c r="C50" s="17">
        <v>13752</v>
      </c>
      <c r="D50" s="16">
        <f t="shared" si="11"/>
        <v>13752</v>
      </c>
      <c r="E50" s="16">
        <f t="shared" si="12"/>
        <v>55008</v>
      </c>
      <c r="F50" s="16">
        <f t="shared" si="13"/>
        <v>11460</v>
      </c>
      <c r="G50" s="16">
        <f t="shared" si="14"/>
        <v>45840</v>
      </c>
      <c r="H50" s="16">
        <f t="shared" si="15"/>
        <v>100848</v>
      </c>
      <c r="I50" s="8"/>
      <c r="J50" s="8"/>
      <c r="K50" s="8"/>
      <c r="M50" s="13"/>
    </row>
    <row r="51" spans="1:13" x14ac:dyDescent="0.25">
      <c r="A51" s="23" t="s">
        <v>15</v>
      </c>
      <c r="B51" s="24">
        <v>1</v>
      </c>
      <c r="C51" s="17">
        <v>12883</v>
      </c>
      <c r="D51" s="16">
        <f t="shared" si="11"/>
        <v>12883</v>
      </c>
      <c r="E51" s="16">
        <f t="shared" si="12"/>
        <v>51532</v>
      </c>
      <c r="F51" s="16">
        <f t="shared" si="13"/>
        <v>10735.833333333334</v>
      </c>
      <c r="G51" s="16">
        <f t="shared" si="14"/>
        <v>42943.333333333336</v>
      </c>
      <c r="H51" s="16">
        <f t="shared" si="15"/>
        <v>94475.333333333343</v>
      </c>
      <c r="I51" s="8"/>
      <c r="J51" s="8"/>
      <c r="K51" s="8"/>
      <c r="M51" s="13"/>
    </row>
    <row r="52" spans="1:13" ht="27.75" customHeight="1" x14ac:dyDescent="0.25">
      <c r="A52" s="22" t="s">
        <v>29</v>
      </c>
      <c r="B52" s="24">
        <v>1</v>
      </c>
      <c r="C52" s="16">
        <v>10132</v>
      </c>
      <c r="D52" s="16">
        <f t="shared" si="11"/>
        <v>10132</v>
      </c>
      <c r="E52" s="16">
        <f t="shared" si="12"/>
        <v>40528</v>
      </c>
      <c r="F52" s="16">
        <f t="shared" si="13"/>
        <v>8443.3333333333339</v>
      </c>
      <c r="G52" s="16">
        <f t="shared" si="14"/>
        <v>33773.333333333336</v>
      </c>
      <c r="H52" s="16">
        <f t="shared" si="15"/>
        <v>74301.333333333343</v>
      </c>
      <c r="I52" s="8"/>
      <c r="J52" s="8"/>
      <c r="K52" s="8"/>
      <c r="M52" s="13"/>
    </row>
    <row r="53" spans="1:13" x14ac:dyDescent="0.25">
      <c r="A53" s="22" t="s">
        <v>36</v>
      </c>
      <c r="B53" s="24">
        <v>1</v>
      </c>
      <c r="C53" s="16">
        <v>8830</v>
      </c>
      <c r="D53" s="16">
        <f t="shared" si="11"/>
        <v>8830</v>
      </c>
      <c r="E53" s="16">
        <f t="shared" si="12"/>
        <v>35320</v>
      </c>
      <c r="F53" s="16">
        <f t="shared" si="13"/>
        <v>7358.333333333333</v>
      </c>
      <c r="G53" s="16">
        <f t="shared" si="14"/>
        <v>29433.333333333332</v>
      </c>
      <c r="H53" s="16">
        <f t="shared" si="15"/>
        <v>64753.333333333328</v>
      </c>
      <c r="I53" s="8"/>
      <c r="J53" s="8"/>
      <c r="K53" s="8"/>
      <c r="M53" s="13"/>
    </row>
    <row r="54" spans="1:13" x14ac:dyDescent="0.25">
      <c r="A54" s="19" t="s">
        <v>3</v>
      </c>
      <c r="B54" s="18">
        <f>SUM(B42:B53)</f>
        <v>12</v>
      </c>
      <c r="C54" s="20"/>
      <c r="D54" s="20">
        <f>SUM(D42:D53)</f>
        <v>171205</v>
      </c>
      <c r="E54" s="20">
        <f t="shared" ref="E54:H54" si="16">SUM(E42:E53)</f>
        <v>684820</v>
      </c>
      <c r="F54" s="20">
        <f t="shared" si="16"/>
        <v>142670.83333333334</v>
      </c>
      <c r="G54" s="20">
        <f t="shared" si="16"/>
        <v>570683.33333333337</v>
      </c>
      <c r="H54" s="20">
        <f t="shared" si="16"/>
        <v>1255503.3333333333</v>
      </c>
      <c r="I54" s="8"/>
      <c r="J54" s="8"/>
      <c r="K54" s="8"/>
      <c r="M54" s="13"/>
    </row>
    <row r="55" spans="1:13" x14ac:dyDescent="0.25">
      <c r="A55" s="4"/>
      <c r="B55" s="5"/>
      <c r="C55" s="17"/>
      <c r="D55" s="6"/>
      <c r="E55" s="6"/>
      <c r="F55" s="6"/>
      <c r="G55" s="6"/>
      <c r="H55" s="6"/>
      <c r="I55" s="8"/>
      <c r="J55" s="8"/>
      <c r="K55" s="8"/>
      <c r="M55" s="13"/>
    </row>
    <row r="56" spans="1:13" x14ac:dyDescent="0.25">
      <c r="A56" s="29"/>
      <c r="B56" s="30"/>
      <c r="C56" s="31"/>
      <c r="D56" s="32"/>
      <c r="E56" s="32"/>
      <c r="F56" s="32"/>
      <c r="G56" s="32"/>
      <c r="H56" s="32"/>
      <c r="I56" s="8"/>
      <c r="J56" s="8"/>
      <c r="K56" s="8"/>
      <c r="M56" s="13"/>
    </row>
    <row r="57" spans="1:13" ht="60" x14ac:dyDescent="0.25">
      <c r="A57" s="29"/>
      <c r="B57" s="30"/>
      <c r="C57" s="31"/>
      <c r="D57" s="32"/>
      <c r="E57" s="32"/>
      <c r="F57" s="32"/>
      <c r="G57" s="15" t="s">
        <v>13</v>
      </c>
      <c r="H57" s="12">
        <f>H54*30.2/100</f>
        <v>379162.00666666665</v>
      </c>
      <c r="I57" s="8"/>
      <c r="J57" s="8"/>
      <c r="K57" s="8"/>
      <c r="M57" s="13"/>
    </row>
    <row r="58" spans="1:13" x14ac:dyDescent="0.25">
      <c r="A58" s="29"/>
      <c r="B58" s="30"/>
      <c r="C58" s="31"/>
      <c r="D58" s="32"/>
      <c r="E58" s="32"/>
      <c r="F58" s="32"/>
      <c r="H58" s="13"/>
      <c r="I58" s="8"/>
      <c r="J58" s="8"/>
      <c r="K58" s="8"/>
      <c r="M58" s="13"/>
    </row>
    <row r="59" spans="1:13" x14ac:dyDescent="0.25">
      <c r="A59" s="29"/>
      <c r="B59" s="30"/>
      <c r="C59" s="31"/>
      <c r="D59" s="32"/>
      <c r="E59" s="32"/>
      <c r="F59" s="32"/>
      <c r="G59" t="s">
        <v>2</v>
      </c>
      <c r="H59" s="14">
        <f>H54+H57</f>
        <v>1634665.3399999999</v>
      </c>
      <c r="I59" s="8"/>
      <c r="J59" s="8"/>
      <c r="K59" s="8"/>
      <c r="M59" s="13"/>
    </row>
    <row r="60" spans="1:13" x14ac:dyDescent="0.25">
      <c r="H60" s="41"/>
      <c r="I60" s="41"/>
      <c r="J60" s="41"/>
    </row>
    <row r="62" spans="1:13" x14ac:dyDescent="0.25">
      <c r="A62" s="1"/>
    </row>
    <row r="63" spans="1:13" x14ac:dyDescent="0.25">
      <c r="A63" s="42" t="s">
        <v>23</v>
      </c>
      <c r="B63" s="42"/>
      <c r="C63" s="42"/>
      <c r="D63" s="42"/>
      <c r="E63" s="42"/>
      <c r="F63" s="42"/>
      <c r="G63" s="42"/>
      <c r="H63" s="42"/>
      <c r="I63" s="42"/>
      <c r="J63" s="42"/>
      <c r="K63" s="42"/>
      <c r="L63" s="42"/>
      <c r="M63" s="42"/>
    </row>
    <row r="64" spans="1:13" x14ac:dyDescent="0.25">
      <c r="A64" s="40" t="s">
        <v>27</v>
      </c>
      <c r="B64" s="40"/>
      <c r="C64" s="40"/>
      <c r="D64" s="40"/>
      <c r="E64" s="40"/>
      <c r="F64" s="40"/>
      <c r="G64" s="40"/>
      <c r="H64" s="40"/>
      <c r="I64" s="40"/>
      <c r="J64" s="40"/>
      <c r="K64" s="40"/>
      <c r="L64" s="40"/>
      <c r="M64" s="40"/>
    </row>
    <row r="65" spans="1:13" x14ac:dyDescent="0.25">
      <c r="A65" s="28"/>
      <c r="B65" s="28"/>
      <c r="C65" s="28"/>
      <c r="D65" s="28"/>
      <c r="E65" s="28"/>
      <c r="F65" s="28"/>
      <c r="G65" s="28"/>
      <c r="H65" s="28"/>
      <c r="I65" s="28"/>
      <c r="J65" s="28"/>
      <c r="K65" s="28"/>
      <c r="L65" s="28"/>
      <c r="M65" s="28"/>
    </row>
    <row r="66" spans="1:13" ht="48" x14ac:dyDescent="0.25">
      <c r="A66" s="2" t="s">
        <v>0</v>
      </c>
      <c r="B66" s="2" t="s">
        <v>1</v>
      </c>
      <c r="C66" s="2" t="s">
        <v>16</v>
      </c>
      <c r="D66" s="2" t="s">
        <v>11</v>
      </c>
      <c r="E66" s="21" t="s">
        <v>47</v>
      </c>
      <c r="F66" s="21" t="s">
        <v>12</v>
      </c>
      <c r="G66" s="21" t="s">
        <v>46</v>
      </c>
      <c r="H66" s="2" t="s">
        <v>48</v>
      </c>
      <c r="I66" s="28"/>
      <c r="J66" s="28"/>
      <c r="K66" s="28"/>
      <c r="L66" s="28"/>
      <c r="M66" s="28"/>
    </row>
    <row r="67" spans="1:13" x14ac:dyDescent="0.25">
      <c r="A67" s="3">
        <v>1</v>
      </c>
      <c r="B67" s="3">
        <v>2</v>
      </c>
      <c r="C67" s="3">
        <v>3</v>
      </c>
      <c r="D67" s="3"/>
      <c r="E67" s="3">
        <v>4</v>
      </c>
      <c r="F67" s="3">
        <v>5</v>
      </c>
      <c r="G67" s="3">
        <v>6</v>
      </c>
      <c r="H67" s="3">
        <v>12</v>
      </c>
      <c r="I67" s="28"/>
      <c r="J67" s="28"/>
      <c r="K67" s="28"/>
      <c r="L67" s="28"/>
      <c r="M67" s="28"/>
    </row>
    <row r="68" spans="1:13" ht="24" x14ac:dyDescent="0.25">
      <c r="A68" s="22" t="s">
        <v>30</v>
      </c>
      <c r="B68" s="24">
        <v>1</v>
      </c>
      <c r="C68" s="16">
        <v>17081</v>
      </c>
      <c r="D68" s="16">
        <f t="shared" ref="D68:D76" si="17">C68*B68</f>
        <v>17081</v>
      </c>
      <c r="E68" s="16">
        <f t="shared" ref="E68:E76" si="18">D68*4</f>
        <v>68324</v>
      </c>
      <c r="F68" s="16">
        <f t="shared" ref="F68:F76" si="19">D68*10/12</f>
        <v>14234.166666666666</v>
      </c>
      <c r="G68" s="16">
        <f t="shared" ref="G68:G76" si="20">F68*4</f>
        <v>56936.666666666664</v>
      </c>
      <c r="H68" s="16">
        <f t="shared" ref="H68:H75" si="21">E68+G68</f>
        <v>125260.66666666666</v>
      </c>
      <c r="I68" s="28"/>
      <c r="J68" s="28"/>
      <c r="K68" s="28"/>
      <c r="L68" s="28"/>
      <c r="M68" s="28"/>
    </row>
    <row r="69" spans="1:13" x14ac:dyDescent="0.25">
      <c r="A69" s="23" t="s">
        <v>49</v>
      </c>
      <c r="B69" s="24">
        <v>1</v>
      </c>
      <c r="C69" s="17">
        <v>10132</v>
      </c>
      <c r="D69" s="16">
        <f t="shared" ref="D69:D75" si="22">C69*B69</f>
        <v>10132</v>
      </c>
      <c r="E69" s="16">
        <f t="shared" ref="E69:E75" si="23">D69*4</f>
        <v>40528</v>
      </c>
      <c r="F69" s="16">
        <f t="shared" ref="F69:F75" si="24">D69*10/12</f>
        <v>8443.3333333333339</v>
      </c>
      <c r="G69" s="16">
        <f t="shared" ref="G69:G75" si="25">F69*4</f>
        <v>33773.333333333336</v>
      </c>
      <c r="H69" s="16">
        <f t="shared" si="21"/>
        <v>74301.333333333343</v>
      </c>
      <c r="I69" s="38"/>
      <c r="J69" s="38"/>
      <c r="K69" s="38"/>
      <c r="L69" s="38"/>
      <c r="M69" s="38"/>
    </row>
    <row r="70" spans="1:13" x14ac:dyDescent="0.25">
      <c r="A70" s="22" t="s">
        <v>39</v>
      </c>
      <c r="B70" s="24">
        <v>1</v>
      </c>
      <c r="C70" s="16">
        <v>9844</v>
      </c>
      <c r="D70" s="16">
        <f t="shared" si="22"/>
        <v>9844</v>
      </c>
      <c r="E70" s="16">
        <f t="shared" si="23"/>
        <v>39376</v>
      </c>
      <c r="F70" s="16">
        <f t="shared" si="24"/>
        <v>8203.3333333333339</v>
      </c>
      <c r="G70" s="16">
        <f t="shared" si="25"/>
        <v>32813.333333333336</v>
      </c>
      <c r="H70" s="16">
        <f t="shared" si="21"/>
        <v>72189.333333333343</v>
      </c>
      <c r="I70" s="38"/>
      <c r="J70" s="38"/>
      <c r="K70" s="38"/>
      <c r="L70" s="38"/>
      <c r="M70" s="38"/>
    </row>
    <row r="71" spans="1:13" x14ac:dyDescent="0.25">
      <c r="A71" s="23" t="s">
        <v>15</v>
      </c>
      <c r="B71" s="24">
        <v>1</v>
      </c>
      <c r="C71" s="17">
        <v>12883</v>
      </c>
      <c r="D71" s="16">
        <f t="shared" si="22"/>
        <v>12883</v>
      </c>
      <c r="E71" s="16">
        <f t="shared" si="23"/>
        <v>51532</v>
      </c>
      <c r="F71" s="16">
        <f t="shared" si="24"/>
        <v>10735.833333333334</v>
      </c>
      <c r="G71" s="16">
        <f t="shared" si="25"/>
        <v>42943.333333333336</v>
      </c>
      <c r="H71" s="16">
        <f t="shared" si="21"/>
        <v>94475.333333333343</v>
      </c>
      <c r="I71" s="38"/>
      <c r="J71" s="38"/>
      <c r="K71" s="38"/>
      <c r="L71" s="38"/>
      <c r="M71" s="38"/>
    </row>
    <row r="72" spans="1:13" x14ac:dyDescent="0.25">
      <c r="A72" s="22" t="s">
        <v>37</v>
      </c>
      <c r="B72" s="24">
        <v>1</v>
      </c>
      <c r="C72" s="16">
        <v>8830</v>
      </c>
      <c r="D72" s="16">
        <f t="shared" si="22"/>
        <v>8830</v>
      </c>
      <c r="E72" s="16">
        <f t="shared" si="23"/>
        <v>35320</v>
      </c>
      <c r="F72" s="16">
        <f t="shared" si="24"/>
        <v>7358.333333333333</v>
      </c>
      <c r="G72" s="16">
        <f t="shared" si="25"/>
        <v>29433.333333333332</v>
      </c>
      <c r="H72" s="16">
        <f t="shared" si="21"/>
        <v>64753.333333333328</v>
      </c>
      <c r="I72" s="38"/>
      <c r="J72" s="38"/>
      <c r="K72" s="38"/>
      <c r="L72" s="38"/>
      <c r="M72" s="38"/>
    </row>
    <row r="73" spans="1:13" x14ac:dyDescent="0.25">
      <c r="A73" s="22" t="s">
        <v>38</v>
      </c>
      <c r="B73" s="24">
        <v>1</v>
      </c>
      <c r="C73" s="16">
        <v>10132</v>
      </c>
      <c r="D73" s="16">
        <f t="shared" si="22"/>
        <v>10132</v>
      </c>
      <c r="E73" s="16">
        <f t="shared" si="23"/>
        <v>40528</v>
      </c>
      <c r="F73" s="16">
        <f t="shared" si="24"/>
        <v>8443.3333333333339</v>
      </c>
      <c r="G73" s="16">
        <f t="shared" si="25"/>
        <v>33773.333333333336</v>
      </c>
      <c r="H73" s="16">
        <f t="shared" si="21"/>
        <v>74301.333333333343</v>
      </c>
      <c r="I73" s="38"/>
      <c r="J73" s="38"/>
      <c r="K73" s="38"/>
      <c r="L73" s="38"/>
      <c r="M73" s="38"/>
    </row>
    <row r="74" spans="1:13" x14ac:dyDescent="0.25">
      <c r="A74" s="22" t="s">
        <v>33</v>
      </c>
      <c r="B74" s="24">
        <v>3</v>
      </c>
      <c r="C74" s="16">
        <v>8975</v>
      </c>
      <c r="D74" s="16">
        <f t="shared" si="22"/>
        <v>26925</v>
      </c>
      <c r="E74" s="16">
        <f t="shared" si="23"/>
        <v>107700</v>
      </c>
      <c r="F74" s="16">
        <f t="shared" si="24"/>
        <v>22437.5</v>
      </c>
      <c r="G74" s="16">
        <f t="shared" si="25"/>
        <v>89750</v>
      </c>
      <c r="H74" s="16">
        <f t="shared" si="21"/>
        <v>197450</v>
      </c>
      <c r="I74" s="38"/>
      <c r="J74" s="38"/>
      <c r="K74" s="38"/>
      <c r="L74" s="38"/>
      <c r="M74" s="38"/>
    </row>
    <row r="75" spans="1:13" x14ac:dyDescent="0.25">
      <c r="A75" s="22" t="s">
        <v>36</v>
      </c>
      <c r="B75" s="24">
        <v>1</v>
      </c>
      <c r="C75" s="16">
        <v>8830</v>
      </c>
      <c r="D75" s="16">
        <f t="shared" si="22"/>
        <v>8830</v>
      </c>
      <c r="E75" s="16">
        <f t="shared" si="23"/>
        <v>35320</v>
      </c>
      <c r="F75" s="16">
        <f t="shared" si="24"/>
        <v>7358.333333333333</v>
      </c>
      <c r="G75" s="16">
        <f t="shared" si="25"/>
        <v>29433.333333333332</v>
      </c>
      <c r="H75" s="16">
        <f t="shared" si="21"/>
        <v>64753.333333333328</v>
      </c>
      <c r="I75" s="38"/>
      <c r="J75" s="38"/>
      <c r="K75" s="38"/>
      <c r="L75" s="38"/>
      <c r="M75" s="38"/>
    </row>
    <row r="76" spans="1:13" x14ac:dyDescent="0.25">
      <c r="A76" s="22" t="s">
        <v>34</v>
      </c>
      <c r="B76" s="24">
        <v>1</v>
      </c>
      <c r="C76" s="16">
        <v>10132</v>
      </c>
      <c r="D76" s="16">
        <f t="shared" si="17"/>
        <v>10132</v>
      </c>
      <c r="E76" s="16">
        <f t="shared" si="18"/>
        <v>40528</v>
      </c>
      <c r="F76" s="16">
        <f t="shared" si="19"/>
        <v>8443.3333333333339</v>
      </c>
      <c r="G76" s="16">
        <f t="shared" si="20"/>
        <v>33773.333333333336</v>
      </c>
      <c r="H76" s="16">
        <f t="shared" ref="H76" si="26">E76+G76</f>
        <v>74301.333333333343</v>
      </c>
      <c r="I76" s="28"/>
      <c r="J76" s="28"/>
      <c r="K76" s="28"/>
      <c r="L76" s="28"/>
      <c r="M76" s="28"/>
    </row>
    <row r="77" spans="1:13" x14ac:dyDescent="0.25">
      <c r="A77" s="19" t="s">
        <v>3</v>
      </c>
      <c r="B77" s="18">
        <f>SUM(B68:B76)</f>
        <v>11</v>
      </c>
      <c r="C77" s="20"/>
      <c r="D77" s="20">
        <f>SUM(D68:D76)</f>
        <v>114789</v>
      </c>
      <c r="E77" s="20">
        <f>SUM(E68:E76)</f>
        <v>459156</v>
      </c>
      <c r="F77" s="20">
        <f>SUM(F68:F76)</f>
        <v>95657.5</v>
      </c>
      <c r="G77" s="20">
        <f>SUM(G68:G76)</f>
        <v>382630</v>
      </c>
      <c r="H77" s="26">
        <f t="shared" ref="H77" si="27">E77+G77</f>
        <v>841786</v>
      </c>
      <c r="I77" s="28"/>
      <c r="J77" s="28"/>
      <c r="K77" s="28"/>
      <c r="L77" s="28"/>
      <c r="M77" s="28"/>
    </row>
    <row r="78" spans="1:13" x14ac:dyDescent="0.25">
      <c r="A78" s="4"/>
      <c r="B78" s="5"/>
      <c r="C78" s="17"/>
      <c r="D78" s="6"/>
      <c r="E78" s="6"/>
      <c r="F78" s="6"/>
      <c r="G78" s="6"/>
      <c r="H78" s="6"/>
      <c r="I78" s="8"/>
      <c r="J78" s="8"/>
      <c r="K78" s="8"/>
      <c r="M78" s="13"/>
    </row>
    <row r="79" spans="1:13" x14ac:dyDescent="0.25">
      <c r="A79" s="29"/>
      <c r="B79" s="30"/>
      <c r="C79" s="31"/>
      <c r="D79" s="32"/>
      <c r="E79" s="32"/>
      <c r="F79" s="32"/>
      <c r="G79" s="32"/>
      <c r="H79" s="32"/>
      <c r="I79" s="8"/>
      <c r="J79" s="8"/>
      <c r="K79" s="8"/>
      <c r="M79" s="13"/>
    </row>
    <row r="80" spans="1:13" ht="60" x14ac:dyDescent="0.25">
      <c r="A80" s="29"/>
      <c r="B80" s="30"/>
      <c r="C80" s="31"/>
      <c r="D80" s="32"/>
      <c r="E80" s="32"/>
      <c r="F80" s="32"/>
      <c r="G80" s="15" t="s">
        <v>13</v>
      </c>
      <c r="H80" s="12">
        <f>H77*30.2/100</f>
        <v>254219.372</v>
      </c>
      <c r="I80" s="8"/>
      <c r="J80" s="8"/>
      <c r="K80" s="8"/>
      <c r="M80" s="13"/>
    </row>
    <row r="81" spans="1:13" x14ac:dyDescent="0.25">
      <c r="A81" s="29"/>
      <c r="B81" s="30"/>
      <c r="C81" s="31"/>
      <c r="D81" s="32"/>
      <c r="E81" s="32"/>
      <c r="F81" s="32"/>
      <c r="H81" s="13"/>
      <c r="I81" s="8"/>
      <c r="J81" s="8"/>
      <c r="K81" s="8"/>
      <c r="M81" s="13"/>
    </row>
    <row r="82" spans="1:13" x14ac:dyDescent="0.25">
      <c r="A82" s="29"/>
      <c r="B82" s="30"/>
      <c r="C82" s="31"/>
      <c r="D82" s="32"/>
      <c r="E82" s="32"/>
      <c r="F82" s="32"/>
      <c r="G82" t="s">
        <v>2</v>
      </c>
      <c r="H82" s="14">
        <f>H77+H80</f>
        <v>1096005.372</v>
      </c>
      <c r="I82" s="8"/>
      <c r="J82" s="8"/>
      <c r="K82" s="36"/>
      <c r="L82" s="37"/>
      <c r="M82" s="31"/>
    </row>
    <row r="83" spans="1:13" x14ac:dyDescent="0.25">
      <c r="A83" s="29"/>
      <c r="B83" s="30"/>
      <c r="C83" s="31"/>
      <c r="D83" s="32"/>
      <c r="E83" s="32"/>
      <c r="F83" s="32"/>
      <c r="G83" s="32"/>
      <c r="H83" s="32"/>
      <c r="I83" s="8"/>
      <c r="J83" s="8"/>
      <c r="K83" s="8"/>
      <c r="M83" s="13"/>
    </row>
    <row r="86" spans="1:13" x14ac:dyDescent="0.25">
      <c r="J86" s="39">
        <f>'на 01.01.2017'!H20+'на 01.01.2017'!H36+'на 01.01.2017'!H59+'на 01.01.2017'!H82+'на 01.04.2017'!H20+'на 01.04.2017'!H36+'на 01.04.2017'!H59+'на 01.04.2017'!H82+'на 01.09.2017'!H20+'на 01.09.2017'!H36+'на 01.09.2017'!H59+'на 01.09.2017'!H82</f>
        <v>15006743.933999998</v>
      </c>
    </row>
  </sheetData>
  <mergeCells count="11">
    <mergeCell ref="A64:M64"/>
    <mergeCell ref="A23:M23"/>
    <mergeCell ref="A38:M38"/>
    <mergeCell ref="A39:M39"/>
    <mergeCell ref="H60:J60"/>
    <mergeCell ref="A63:M63"/>
    <mergeCell ref="H1:J1"/>
    <mergeCell ref="A4:M4"/>
    <mergeCell ref="A5:M5"/>
    <mergeCell ref="B17:E17"/>
    <mergeCell ref="A22:M22"/>
  </mergeCells>
  <pageMargins left="0.70866141732283472" right="0.70866141732283472" top="0.74803149606299213" bottom="0.74803149606299213" header="0.31496062992125984" footer="0.31496062992125984"/>
  <pageSetup paperSize="9" scale="73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G12" sqref="G12"/>
    </sheetView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на 01.01.2017</vt:lpstr>
      <vt:lpstr>на 01.04.2017</vt:lpstr>
      <vt:lpstr>на 01.09.2017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2018-08-01T07:24:48Z</dcterms:modified>
</cp:coreProperties>
</file>