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60" windowWidth="25440" windowHeight="128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65" i="1" l="1"/>
  <c r="C165" i="1" s="1"/>
  <c r="F164" i="1"/>
  <c r="C164" i="1" s="1"/>
  <c r="F163" i="1"/>
  <c r="C163" i="1" s="1"/>
  <c r="F162" i="1"/>
  <c r="C162" i="1" s="1"/>
  <c r="F161" i="1"/>
  <c r="C161" i="1" s="1"/>
  <c r="F160" i="1"/>
  <c r="C160" i="1" s="1"/>
  <c r="F159" i="1"/>
  <c r="C159" i="1" s="1"/>
  <c r="F158" i="1"/>
  <c r="C158" i="1" s="1"/>
  <c r="F153" i="1"/>
  <c r="C153" i="1" s="1"/>
  <c r="C152" i="1" s="1"/>
  <c r="E143" i="1"/>
  <c r="F143" i="1" s="1"/>
  <c r="C143" i="1" s="1"/>
  <c r="C142" i="1" s="1"/>
  <c r="F150" i="1"/>
  <c r="C150" i="1" s="1"/>
  <c r="C149" i="1" s="1"/>
  <c r="F141" i="1"/>
  <c r="C141" i="1" s="1"/>
  <c r="C140" i="1" s="1"/>
  <c r="F139" i="1"/>
  <c r="C139" i="1" s="1"/>
  <c r="C138" i="1" s="1"/>
  <c r="C136" i="1"/>
  <c r="F131" i="1"/>
  <c r="C131" i="1" s="1"/>
  <c r="F130" i="1"/>
  <c r="C130" i="1" s="1"/>
  <c r="F129" i="1"/>
  <c r="C129" i="1" s="1"/>
  <c r="F128" i="1"/>
  <c r="C128" i="1" s="1"/>
  <c r="F127" i="1"/>
  <c r="C127" i="1" s="1"/>
  <c r="F126" i="1"/>
  <c r="C126" i="1" s="1"/>
  <c r="F125" i="1"/>
  <c r="C125" i="1" s="1"/>
  <c r="F124" i="1"/>
  <c r="C124" i="1" s="1"/>
  <c r="F122" i="1"/>
  <c r="C122" i="1" s="1"/>
  <c r="C121" i="1" s="1"/>
  <c r="F119" i="1"/>
  <c r="C119" i="1" s="1"/>
  <c r="F118" i="1"/>
  <c r="C118" i="1" s="1"/>
  <c r="F113" i="1"/>
  <c r="C113" i="1" s="1"/>
  <c r="C112" i="1" s="1"/>
  <c r="F109" i="1"/>
  <c r="C109" i="1" s="1"/>
  <c r="F107" i="1"/>
  <c r="C107" i="1" s="1"/>
  <c r="F105" i="1"/>
  <c r="C105" i="1" s="1"/>
  <c r="F110" i="1"/>
  <c r="C110" i="1" s="1"/>
  <c r="F108" i="1"/>
  <c r="C108" i="1" s="1"/>
  <c r="F106" i="1"/>
  <c r="C106" i="1" s="1"/>
  <c r="F102" i="1"/>
  <c r="C102" i="1" s="1"/>
  <c r="C101" i="1" s="1"/>
  <c r="F99" i="1"/>
  <c r="C99" i="1" s="1"/>
  <c r="F98" i="1"/>
  <c r="C98" i="1" s="1"/>
  <c r="F97" i="1"/>
  <c r="C97" i="1" s="1"/>
  <c r="F96" i="1"/>
  <c r="C96" i="1" s="1"/>
  <c r="F95" i="1"/>
  <c r="C95" i="1" s="1"/>
  <c r="F94" i="1"/>
  <c r="C94" i="1" s="1"/>
  <c r="F93" i="1"/>
  <c r="C93" i="1" s="1"/>
  <c r="F92" i="1"/>
  <c r="C92" i="1" s="1"/>
  <c r="F89" i="1"/>
  <c r="C89" i="1" s="1"/>
  <c r="F88" i="1"/>
  <c r="C88" i="1" s="1"/>
  <c r="F87" i="1"/>
  <c r="F86" i="1"/>
  <c r="C86" i="1" s="1"/>
  <c r="F85" i="1"/>
  <c r="C85" i="1" s="1"/>
  <c r="F84" i="1"/>
  <c r="C84" i="1" s="1"/>
  <c r="F83" i="1"/>
  <c r="C83" i="1" s="1"/>
  <c r="F82" i="1"/>
  <c r="C82" i="1" s="1"/>
  <c r="F81" i="1"/>
  <c r="C81" i="1" s="1"/>
  <c r="F80" i="1"/>
  <c r="C80" i="1" s="1"/>
  <c r="F79" i="1"/>
  <c r="C79" i="1" s="1"/>
  <c r="F78" i="1"/>
  <c r="C78" i="1" s="1"/>
  <c r="F77" i="1"/>
  <c r="C77" i="1" s="1"/>
  <c r="F76" i="1"/>
  <c r="C76" i="1" s="1"/>
  <c r="C87" i="1"/>
  <c r="F68" i="1"/>
  <c r="C68" i="1" s="1"/>
  <c r="C67" i="1" s="1"/>
  <c r="F65" i="1"/>
  <c r="C65" i="1" s="1"/>
  <c r="F64" i="1"/>
  <c r="C64" i="1" s="1"/>
  <c r="F61" i="1"/>
  <c r="C61" i="1" s="1"/>
  <c r="F60" i="1"/>
  <c r="C60" i="1" s="1"/>
  <c r="F59" i="1"/>
  <c r="C59" i="1" s="1"/>
  <c r="F56" i="1"/>
  <c r="C56" i="1" s="1"/>
  <c r="C55" i="1" s="1"/>
  <c r="C53" i="1"/>
  <c r="C73" i="1"/>
  <c r="C157" i="1" l="1"/>
  <c r="C137" i="1" s="1"/>
  <c r="C117" i="1"/>
  <c r="C123" i="1"/>
  <c r="C104" i="1"/>
  <c r="C91" i="1"/>
  <c r="C58" i="1"/>
  <c r="C63" i="1"/>
  <c r="C75" i="1"/>
  <c r="F48" i="1"/>
  <c r="C48" i="1" s="1"/>
  <c r="F47" i="1"/>
  <c r="C47" i="1" s="1"/>
  <c r="F46" i="1"/>
  <c r="C46" i="1" s="1"/>
  <c r="F45" i="1"/>
  <c r="C45" i="1" s="1"/>
  <c r="F44" i="1"/>
  <c r="C44" i="1" s="1"/>
  <c r="F43" i="1"/>
  <c r="C43" i="1" s="1"/>
  <c r="F41" i="1"/>
  <c r="C41" i="1" s="1"/>
  <c r="C40" i="1" s="1"/>
  <c r="F38" i="1"/>
  <c r="C38" i="1" s="1"/>
  <c r="F37" i="1"/>
  <c r="C37" i="1" s="1"/>
  <c r="F36" i="1"/>
  <c r="C36" i="1" s="1"/>
  <c r="F33" i="1"/>
  <c r="C33" i="1" s="1"/>
  <c r="C32" i="1" s="1"/>
  <c r="F30" i="1"/>
  <c r="C30" i="1" s="1"/>
  <c r="F29" i="1"/>
  <c r="C29" i="1" s="1"/>
  <c r="F28" i="1"/>
  <c r="C28" i="1" s="1"/>
  <c r="F26" i="1"/>
  <c r="C26" i="1" s="1"/>
  <c r="F25" i="1"/>
  <c r="C25" i="1" s="1"/>
  <c r="F23" i="1"/>
  <c r="C23" i="1" s="1"/>
  <c r="F22" i="1"/>
  <c r="C22" i="1" s="1"/>
  <c r="F21" i="1"/>
  <c r="C21" i="1" s="1"/>
  <c r="F20" i="1"/>
  <c r="C20" i="1" s="1"/>
  <c r="F19" i="1"/>
  <c r="C19" i="1" s="1"/>
  <c r="F18" i="1"/>
  <c r="C18" i="1" s="1"/>
  <c r="F17" i="1"/>
  <c r="C17" i="1" s="1"/>
  <c r="F16" i="1"/>
  <c r="C16" i="1" s="1"/>
  <c r="F14" i="1"/>
  <c r="C14" i="1" s="1"/>
  <c r="F12" i="1"/>
  <c r="C12" i="1" s="1"/>
  <c r="F11" i="1"/>
  <c r="C11" i="1" s="1"/>
  <c r="C3" i="1"/>
  <c r="F10" i="1"/>
  <c r="C10" i="1" s="1"/>
  <c r="F9" i="1"/>
  <c r="C9" i="1" s="1"/>
  <c r="F8" i="1"/>
  <c r="C8" i="1" s="1"/>
  <c r="F7" i="1"/>
  <c r="C7" i="1" s="1"/>
  <c r="F6" i="1"/>
  <c r="C6" i="1" s="1"/>
  <c r="C74" i="1" l="1"/>
  <c r="C54" i="1"/>
  <c r="C42" i="1"/>
  <c r="C24" i="1"/>
  <c r="C35" i="1"/>
  <c r="C27" i="1"/>
  <c r="C13" i="1"/>
  <c r="C15" i="1"/>
  <c r="C5" i="1"/>
  <c r="C4" i="1" l="1"/>
</calcChain>
</file>

<file path=xl/sharedStrings.xml><?xml version="1.0" encoding="utf-8"?>
<sst xmlns="http://schemas.openxmlformats.org/spreadsheetml/2006/main" count="260" uniqueCount="127">
  <si>
    <t>Организация и осуществление охраны и воспроизводства объектов животного мира, за исключением объектов животного мира, находящихся на особо охраняемых природных территориях федерального значения, а также охрану среды обитания указанных объектов животного мира</t>
  </si>
  <si>
    <t>Установление согласованных с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обитания, объемы (лимиты) изъятия объектов животного мира, за исключением объектов животного мира, находящихся на особо охраняемых природных территориях федерального значения</t>
  </si>
  <si>
    <t>Регулирование численности объектов животного мира, за исключением объектов животного мира, находящихся на особо охраняемых природных территориях федерального значения, в порядке, установленном федеральными органами исполнительной власти, осуществляющими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</si>
  <si>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Введение на территории Ленинградской области ограничения и запреты на использование объектов животного мира в целях их охраны и воспроизводства, за исключением объектов животного мира, находящихся на особо охраняемых природных территориях федерального значения, по согласованию с федеральными органами исполнительной власти, осуществляющими функции по контролю и надзору в сфере охраны, использования и воспроизводства объектов животного мира и среды их обитания</t>
  </si>
  <si>
    <t>Ведение государственного учета численности объектов животного мира, государственного мониторинга и государственного кадастра объектов животного мира в пределах Ленинградской области, за исключением объектов животного мира, находящихся на особо охраняемых природных территориях федерального значения, с последующим предоставлением сведений федеральным органам исполнительной власти, осуществляющим функции по контролю и надзору в сфере охраны, использования и воспроизводства объектов животного мира и среды их обитания</t>
  </si>
  <si>
    <t>Выдача разрешений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</si>
  <si>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Выдача разрешений на содержание и разведение объектов животного мира в полувольных условиях и искусственно созданной среде обитания (за исключением объектов животного мира, занесенных в Красную книгу Российской Федерации), за исключением разрешений на содержание и разведение объектов животного мира в полувольных условиях и искусственно созданной среде обитания, находящихся на особо охраняемых природных территориях федерального значения</t>
  </si>
  <si>
    <t>Осуществление охраны водных биологических ресурсов на внутренних водных объектах, за исключением особо охраняемых природных территорий федерального значения и пограничных зон, а также водных биологических ресурсов внутренних вод, занесенных в Красную книгу Российской Федерации, анадромных и катадромных видов рыб, трансграничных видов рыб и других водных животных, перечни которых утверждаются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</si>
  <si>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Осуществление мер по воспроизводству объектов животного мира и восстановлению среды их обитания, нарушенных в результате стихийных бедствий и по иным причинам, за исключением объектов животного мира и среды их обитания, находящихся на особо охраняемых природных территориях федерального значения</t>
  </si>
  <si>
    <t>Осуществление федерального государственного надзора в области охраны и использования объектов животного мира и среды их обитания на территории Ленинградской области, за исключением объектов животного мира и среды их обитания, находящихся на особо охраняемых природных территориях федерального значения, расположенных на территории Ленинградской области</t>
  </si>
  <si>
    <t>Ст.6 Федерального закона от 24.04.1995 г. № 52-ФЗ «О животном мире»</t>
  </si>
  <si>
    <t xml:space="preserve">- </t>
  </si>
  <si>
    <t>Принятие законов и иных нормативных правовых актов субъектов Российской Федерации, регулирующих отношения в области охраны и использования объектов животного мира и среды их обитания, а также контроль за их исполнением</t>
  </si>
  <si>
    <t>Учреждение и ведение Красной книги субъекта Российской Федерации</t>
  </si>
  <si>
    <t>Разработка и реализация региональных программ по охране и воспроизводству объектов животного мира и среды их обитания</t>
  </si>
  <si>
    <t>Участие в выполнении международных договоров Российской Федерации в области охраны и использования объектов животного мира в порядке, согласованном с федеральными органами исполнительной власти, выполняющими обязательства Российской Федерации по указанным договорам</t>
  </si>
  <si>
    <t>Ст.6.1. Федерального закона от 24.04.1995 г. № 52-ФЗ «О животном мире»</t>
  </si>
  <si>
    <t>Организация и осуществление сохранения и использования охотничьих ресурсов и среды их обитания, за исключением охотничьих ресурсов, находящихся на особо охраняемых природных территориях федерального значения</t>
  </si>
  <si>
    <t>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</si>
  <si>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Регулирование численности охотничьих ресурсов, за исключением охотничьих ресурсов, находящихся на особо охраняемых природных территориях федерального значения</t>
  </si>
  <si>
    <t>Определение видов разрешенной охоты и параметры осуществления охоты в охотничьих угодьях на территории Ленинградской области, за исключением особо охраняемых природных территорий федерального значения</t>
  </si>
  <si>
    <t>Ведение государственного охотхозяйственного реестра и осуществление государственного мониторинга охотничьих ресурсов и среды их обитания на территории Ленинградской области, за исключением охотничьих ресурсов, находящихся на особо охраняемых природных территориях федерального значения</t>
  </si>
  <si>
    <t>Заключение охотхозяйственных соглашений (в том числе организация и проведение аукционов на право заключения таких соглашений, выдает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занесенных в Красную книгу Российской Федерации)</t>
  </si>
  <si>
    <t>Выдача разрешений на содержание и разведение охотничьих ресурсов в полувольных условиях и искусственно созданной среде обитания (кроме охотничьих ресурсов, занесенных в Красную книгу Российской Федерации), за исключением разрешений на содержание и разведение охотничьих ресурсов, находящихся на особо охраняемых природных территориях федерального значения, в полувольных условиях и искусственно созданной среде обитания</t>
  </si>
  <si>
    <t>Осуществление контроля за использованием капканов и других устройств, используемых при осуществлении охоты</t>
  </si>
  <si>
    <t>Осуществление контроля за оборотом продукции охоты</t>
  </si>
  <si>
    <t>Осуществление федерального государственного охотничьего надзора на территории Ленинградской области, за исключением особо охраняемых природных территорий федерального значения</t>
  </si>
  <si>
    <t>Утверждение схемы размещения, использования и охраны охотничьих угодий на территории субъекта Российской Федерации</t>
  </si>
  <si>
    <t>Ст.34.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</si>
  <si>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Разработка и утверждение норм допустимой добычи охотничьих ресурсов, в отношении которых не устанавливается лимит добычи, и норм пропускной способности охотничьих угодий</t>
  </si>
  <si>
    <t>Выдача и аннулирование охотничьих билетов в порядке, установленном уполномоченным федеральным органом исполнительной власти</t>
  </si>
  <si>
    <t>Установление перечня охотничьих ресурсов, в отношении которых допускается осуществление промысловой охоты</t>
  </si>
  <si>
    <t>Обеспечение изготовления удостоверений и нагрудных знаков производственных охотничьих инспекторов по образцам, установленным уполномоченным федеральным органом исполнительной власти</t>
  </si>
  <si>
    <t>-</t>
  </si>
  <si>
    <t>Выдача и замена удостоверений и нагрудных знаков производственных охотничьих инспекторов, аннулирование таких удостоверений в порядке, установленном уполномоченным федеральным органом исполнительной власти</t>
  </si>
  <si>
    <t>Проведение проверки знания требований к кандидату в производственные охотничьи инспектора в порядке, установленном уполномоченным федеральным органом исполнительной власти</t>
  </si>
  <si>
    <t>Отстранение производственных охотничьих инспекторов от осуществления производственного охотничьего контроля в порядке, установленном уполномоченным федеральным органом исполнительной власти</t>
  </si>
  <si>
    <t>Осуществление иных полномочий в области охоты и сохранения охотничьих ресурсов в соответствии с законодательством Российской Федерации.</t>
  </si>
  <si>
    <t>Главный специалист</t>
  </si>
  <si>
    <t>Специалист 1-й категории</t>
  </si>
  <si>
    <t>Начальник отдела</t>
  </si>
  <si>
    <t>Начальник сектора</t>
  </si>
  <si>
    <t>Ведущий специалист</t>
  </si>
  <si>
    <t>Время на выполнение работ (чел./час)</t>
  </si>
  <si>
    <t>Количество повторов работ ед. в год</t>
  </si>
  <si>
    <t>Общее время выполнения работ (чел./час в год,) ст. 8=ст.6хст.7</t>
  </si>
  <si>
    <t>Проведение проверки (выездные и документарные, плановые и внеплановые) за соблюдением требований законодательства в области, охраны, воспроизводства и использования объектов животного мира и среды их обитания, в области охоты и сохранении охотничьих ресурсов</t>
  </si>
  <si>
    <t xml:space="preserve">Проведение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</t>
  </si>
  <si>
    <t>Участие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</t>
  </si>
  <si>
    <t>Участие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начальником отдела, вышестоящим руководителем</t>
  </si>
  <si>
    <t>Подготовка проектов запросов в органы государственной власти, правоохранительные органы, органы местного самоуправления, а также юридическим лицам, должностным лицам, индивидуальным предпринимателям и гражданам по вопросам, относящимся к компетенции отдела</t>
  </si>
  <si>
    <t>В соответствии с поручением начальника отдела, вышестоящего руководителя готовить материалы к совещаниям, заседаниям, иным мероприятиям и (или) принимать в них участие, в том числе вести протоколы и оформлять принятые решения.</t>
  </si>
  <si>
    <t>В соответствии с установленным порядком и/или по поручению начальника отдела осуществлять формирование оперативных отчетов, сводных отчетов, еженедельных, ежемесячных, ежеквартальных и иных отчетов для представления их в плановом порядке в соответствующие органы и по запросам прокуратуры, органов государственной власти и др. в установленные сроки</t>
  </si>
  <si>
    <t>Осуществление сбора и обработки информации и документов для формирования проекта документа об утверждении лимитов и квот добычи охотничьих ресурсов;
Анализ заявок;
Расчет квот;
Разработка документа об утверждении лимитов и квот добычи охотничьих ресурсов;
Подготавка материалов обоснования лимитов и квот добычи охотничьих ресурсов для направления на государственную экологическую экспертизу;
Подготавка материалов обоснования лимитов и квот добычи охотничьих ресурсов для направления на согласование в Министерство природных ресурсов и экологии Российской Федерации;
Подготавка материалов для согласование в установленном порядке и предоставление для утверждения Губернатору проекта документа об утверждении лимитов и квот добычи охотничьих ресурсов.</t>
  </si>
  <si>
    <t>Работа с обращениями граждан</t>
  </si>
  <si>
    <t>Регистрация обращения граждан</t>
  </si>
  <si>
    <t xml:space="preserve">Участвовать в работе комиссий и иных коллегиальных органов, в состав которых  включен в соответствии с правовым актом Ленинградской области или направлен непосредственным руководителем, </t>
  </si>
  <si>
    <t>Осуществление сбора информации по вопросам регулирования численности объектов животного мира от физических и юридических лиц, индивидуальных предпринимателей, подведомственных комитету учреждений и районных служб комитета. По результатам подготавливать и представлять отчеты о регулировании численности объектов животного мира Ленинградской области.</t>
  </si>
  <si>
    <t>Участие в введении на территории Ленинградской области ограничений и запретов на использование объектов животного мира в целях их охраны и воспроизводства, за исключение объектов животного мира, находящихся на особо охраняемых природных территориях федерального значения;
Подготовка информации по ограничению, приостановлению или запрещению осуществления отдельных видов пользования животным миром, а также пользования определенными объектами животного мира на определенных территориях и акваториях либо на определенные сроки.</t>
  </si>
  <si>
    <t xml:space="preserve">Заместитель председателя комитета
</t>
  </si>
  <si>
    <t>Консультант</t>
  </si>
  <si>
    <t>Осуществление государственного мониторинга объектов животного мира, охотничьих ресурсов и среды их обитания на территории муниципальных районов Ленинградской области, за исключением охотничьих ресурсов, находящихся на особо охраняемых природных территориях федерального значения:
- сбор сведений о численности и состоянии объектов животного мира, охотничьих ресурсов в общедоступных охотничьих угодьях и на иных территориях, являющихся средой обитания охотничьих ресурсов;
- сбор информации, поступающей от юридических и физических лиц, индивидуальных предпринимателей по учету и мониторингу объектов животного мира на территории Выборгского муниципального района Ленинградской области.</t>
  </si>
  <si>
    <t>Камеральная проверка сданных карточек ЗМУ (ПО ООУ и ЗОУ)</t>
  </si>
  <si>
    <t>По результатам проведенного мониторинга подготавливать и представлять полученную информацию в информационно - аналитический сектор комитета.</t>
  </si>
  <si>
    <t>Организация выдачи бланков</t>
  </si>
  <si>
    <t>Участие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хозяйства.</t>
  </si>
  <si>
    <t>Участие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</si>
  <si>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Участие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</si>
  <si>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Проведение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</t>
  </si>
  <si>
    <t>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правонарушениях:
- Возбуждать дела об административных правонарушениях.
- Составлять и подписывать протоколы об административных правонарушениях с дел использованием Автоматизированной системы обеспечения исполнения административного законодательства
- Применять меры обеспечения производства по делам об административных правонарушениях.
- Направлять на рассмотрение мировым судьям, в суды общей юрисдикции протоколы об административных правонарушениях и материалы дела к ним.
- Направлять на рассмотрение дела об административных правонарушениях уполномоченным должностным лицам Комитета, в порядке, установленном Кодексом Российской Федерации об административных правонарушениях;
- Ведение журнала регистрации материалов (заявлений, определений, решений органов внутренних дел) по уголовным правонарушениям, выявленных сотрудниками комитета;
- Осуществлять консультирование сотрудников комитета по вопросам, возникающим в процессе рассмотрения уголовных дел;
- Подготавливать проекты запросов, жалоб, ответов в организации по уголовным делам, выявленным сотрудниками комитета;
- подготавливать статистическую информацию об уголовных правонарушениях. выявленных сотрудниками комитета;
- Участие в работе комиссий.</t>
  </si>
  <si>
    <t>В соответствии с установленным порядком и/или по поручению начальника отдела осуществлять формирование оперативных отчетов, сводных отчетов, еженедельных, ежемесячных, ежеквартальных и иных отчетов для представления их в плановом порядке в соответствующие органы и по запросам прокуратуры, органов государственной власти и др. в установленные сроки;
Запрос информации, сбор информации, сведение информации, вынесение решения, подготовка материалов (в рамках мониторинга объектов, не отнесенных к биологическим ресурсам);
Регистрация обращений</t>
  </si>
  <si>
    <t>Участие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руководителем:</t>
  </si>
  <si>
    <t>Разработка государственной программы, внесение изменений, формирование информации для размещения на сайте, утверждение плана мероприятий, сводного детального плана-графика</t>
  </si>
  <si>
    <t>Участие, подготовка докладов в международных встречах и конференциях (Ярославль, Карелия);
Подготовка заключения на законопроект по запрету использования тестов на животных;
Организация приездов зарубежных коллег (оформление визовых документов, приглашений);
Подготовка отчетов.</t>
  </si>
  <si>
    <t>Нормотворческая деятельность</t>
  </si>
  <si>
    <t>Правовое сопровождение заключения государственных контрактов, составления проекта государственного контракта и техзадания, участие в комиссии по приемке работ по государственному контракту;
Подготовка распоряжения о деятельности комиссии по Красной Книге ЛО;
Рассмотрение результатов работ по составлению аннотированного списка видов, анализ списка;
В соответствии с установленным порядком и/или по поручению руководителя осуществлять мероприятия по ведению Красной книги Ленинградской области в части объектов животного мира, в том числе подготавливать предложения по внесению изменений в Красную книгу Ленинградской области в части объектов животного мира Ленинградской области.</t>
  </si>
  <si>
    <t>Участие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</t>
  </si>
  <si>
    <t>доля</t>
  </si>
  <si>
    <t>Осуществлять ведение государственного охотхозяйственного реестра в части внесения в государственный охотхозяйственный реестр сведений об охотниках.</t>
  </si>
  <si>
    <t>Камеральная проверка сданных карточек ЗМУ (ЗОУ).</t>
  </si>
  <si>
    <t>Осуществление государственного мониторинга охотничьих ресурсов и среды их обитания на территории Ленинградской области</t>
  </si>
  <si>
    <t>Выдача разрешений на добычу охотничьих ресурсов</t>
  </si>
  <si>
    <t>Проведение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охоты.</t>
  </si>
  <si>
    <t>Планирование плановых заданий на территории обитания объектов животного мира;
Еженедельный контроль над проведением плановых заданий, в том числе над использованием капканов и других устройств:
-выявление правонарушения;
-составление протокола;
-составление акта изъятия;
-рассмотрение дела, вынесение постановления;
-регистрация постановления в журнале;
-формирование почтового отправления;
-регистрация почтового отправления;
-отправка почтой;
-уничтожение объекта животного мира;
- составление протоколов об административных правонарушениях за нарушение законодательства
Консультирование сотрудников при обнаружении незаконных орудий лова;
Участие в совещании по использованию капканов.</t>
  </si>
  <si>
    <t>Проведение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Планирование плановых заданий на территории обитания объектов животного мира еженедельный контроль над проведением плановых заданий, в том числе над использованием капканов и других устройств:
-рассмотрение дела, вынесение постановления;
-составление акта об уничтожение объекта животного мира;
- составление протоколов об административных правонарушениях за нарушение законодательства;
Организация реализации/передачи  незаконно изъятых из среды обитания объектов животного мира. Переговоры в Росимуществе, подготовка материалов для оценки животного, письма в организации о приеме животных,  подготовка распоряжений, актов о реализации/передаче.</t>
  </si>
  <si>
    <t>Проведение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Выезды на  ДТП с участием диких животных и оформление документов;
Совместные рейды;
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правонарушениях;
Осуществление учета гибели объектов животного мира, составлять акты и иные документы, необходимые для взыскания ущерба по фактам гибели объектов животного мира, о выявленных фактах докладывать начальнику отдела, оригиналы материалов передавать в отдел административной практики и оперативной работы комитета.</t>
  </si>
  <si>
    <t>Ведение журнала регистрации материалов (заявлений, определений, решений органов внутренних дел) по уголовным правонарушениям, выявленных сотрудниками комитета;
Осуществлять консультирование сотрудников комитета по вопросам, возникающим в процессе рассмотрения уголовных дел; 
Подготавливать проекты запросов, жалоб, ответов в организации по уголовным делам, выявленным сотрудниками комитета;
Подготавливать статистическую информацию об уголовных правонарушениях. выявленных сотрудниками комитета;
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правонарушениях;
Составление и согласование акта
Возбуждать дела об административных правонарушениях;
Составление протокола, вручение протокола нарушителю, направление почтовым отправлением
Направлять на рассмотрение дела об административных правонарушениях уполномоченным должностным лицам комитета, в порядке, установленном Кодексом Российской Федерации об административных правонарушениях;
Направление административного дела в суд по подведомственности, подготовка прошивка и заверение документов, составление сопроводительного письма;
Выезд в район для контроля служебного распорядка специалиста.</t>
  </si>
  <si>
    <t>Разработка ежегодных планов проверок юридических лиц и индивидуальных предпринимателей, доводить план проведения плановых проверок до сведения заинтересованных лиц, в том числе посредством его размещения на официальном сайте комитета (www.fauna.lenobl.ru) в сети «Интернет»;
Подготовка материалы к совещаниям, заседаниям, иным мероприятиям и (или) принимать в них участие, в том числе вести протоколы и оформлять принятые решения.</t>
  </si>
  <si>
    <t>Главний специалист</t>
  </si>
  <si>
    <t>Проведение организационных мероприятий</t>
  </si>
  <si>
    <t>Выдача и аннулирование охотничьих билетов</t>
  </si>
  <si>
    <t>Выдача и замена удостоверений и нагрудных знаков производственных охотничьих инспекторов, аннулирование таких удостоверений</t>
  </si>
  <si>
    <t>Проведение проверки знания требований к кандидату в производственные охотничьи инспектора</t>
  </si>
  <si>
    <t>Председатель комитета</t>
  </si>
  <si>
    <t>Контроль и общее руководство</t>
  </si>
  <si>
    <t>Организация проведения государственных закупок для нужд комитета</t>
  </si>
  <si>
    <t>Ведение бухгалтерского учета</t>
  </si>
  <si>
    <t>Осуществление хранения, комплектования, учета и использования архивных документов и архивных фондов комитета.</t>
  </si>
  <si>
    <t>Участие в создании информационных систем и обеспечивает доступ к содержащейся в них информации на русском языке</t>
  </si>
  <si>
    <t xml:space="preserve">Оказание гражданам бесплатной юридической помощи в виде правового консультирования в устной и письменной форме </t>
  </si>
  <si>
    <t>Осуществление в пределах компетенции комитета полномочий в области мобилизационной подготовки и мобилизации</t>
  </si>
  <si>
    <t>Анализ рабочего времени сотрудников комитета за 2017 год</t>
  </si>
  <si>
    <t>Переданные по животному миру (12 человек)</t>
  </si>
  <si>
    <t>Субъектовые по животному миру (4 человека)</t>
  </si>
  <si>
    <t>Переданные охота   (12 человек)</t>
  </si>
  <si>
    <t>Субъектовые охота     (9 человек)</t>
  </si>
  <si>
    <t>Приложение 1</t>
  </si>
  <si>
    <t>Итого переданные по животному миру:</t>
  </si>
  <si>
    <t>Ведущий специалист - 1 ед.</t>
  </si>
  <si>
    <t>Консультант - 1 ед.</t>
  </si>
  <si>
    <t>Главный специалист - 6 ед.</t>
  </si>
  <si>
    <t>Заместитель председателя - 1 ед.</t>
  </si>
  <si>
    <t>Итого субъектовые по животному миру:</t>
  </si>
  <si>
    <t>Начальник отдела- 1 ед.</t>
  </si>
  <si>
    <t>Начальник отдела -  главный бухгалтер - 1 ед.</t>
  </si>
  <si>
    <t>Ведущий спец. -1 ед.</t>
  </si>
  <si>
    <t>Начальник сектора - 1 ед.</t>
  </si>
  <si>
    <t>Итого по переданным по охоте:</t>
  </si>
  <si>
    <t>Начальник отдела - 3 ед.</t>
  </si>
  <si>
    <t>Главный специалист - 5 ед.</t>
  </si>
  <si>
    <t>Ведущий спец. - 1 ед.</t>
  </si>
  <si>
    <t>Спец. 1 категории - 3 ед.</t>
  </si>
  <si>
    <t>Итого по субъектовым по охоте:</t>
  </si>
  <si>
    <t>Главный специалист - 2 ед.</t>
  </si>
  <si>
    <t>Спец. 1 категории - 4 ед.</t>
  </si>
  <si>
    <t>Председатель комитета - 1 ед.</t>
  </si>
  <si>
    <t>Спец. 1 категории - 1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</si>
</sst>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Engravers MT"/>
      <family val="1"/>
    </font>
    <font>
      <sz val="10"/>
      <color theme="1"/>
      <name val="Times New Roman"/>
      <family val="1"/>
      <charset val="204"/>
    </font>
    <font>
      <b/>
      <sz val="8"/>
      <color theme="1"/>
      <name val="Engravers MT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4" fillId="0" borderId="0"/>
  </cellStyleXfs>
  <cellXfs count="48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2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7" fillId="0" borderId="1" xfId="3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0" xfId="3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5" fillId="0" borderId="3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1" xfId="0" applyFont="1" applyFill="1" applyBorder="1"/>
    <xf numFmtId="0" fontId="2" fillId="2" borderId="0" xfId="0" applyFont="1" applyFill="1"/>
    <xf numFmtId="0" fontId="0" fillId="0" borderId="0" xfId="0" applyFill="1" applyAlignment="1">
      <alignment horizontal="right"/>
    </xf>
    <xf numFmtId="0" fontId="7" fillId="0" borderId="3" xfId="3" applyFont="1" applyFill="1" applyBorder="1" applyAlignment="1">
      <alignment horizontal="left" wrapText="1"/>
    </xf>
    <xf numFmtId="0" fontId="7" fillId="0" borderId="2" xfId="3" applyFont="1" applyFill="1" applyBorder="1" applyAlignment="1">
      <alignment horizontal="left" wrapText="1"/>
    </xf>
    <xf numFmtId="0" fontId="7" fillId="0" borderId="3" xfId="3" applyFont="1" applyFill="1" applyBorder="1" applyAlignment="1">
      <alignment horizontal="left" vertical="top" wrapText="1"/>
    </xf>
    <xf numFmtId="0" fontId="7" fillId="0" borderId="2" xfId="3" applyFont="1" applyFill="1" applyBorder="1" applyAlignment="1">
      <alignment horizontal="left" vertical="top" wrapText="1"/>
    </xf>
    <xf numFmtId="0" fontId="7" fillId="0" borderId="4" xfId="3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6" fillId="0" borderId="5" xfId="0" applyFont="1" applyFill="1" applyBorder="1"/>
    <xf numFmtId="0" fontId="7" fillId="0" borderId="6" xfId="3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center"/>
    </xf>
    <xf numFmtId="0" fontId="9" fillId="0" borderId="7" xfId="3" applyFont="1" applyFill="1" applyBorder="1" applyAlignment="1">
      <alignment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9" fillId="0" borderId="10" xfId="3" applyFont="1" applyFill="1" applyBorder="1" applyAlignment="1">
      <alignment wrapText="1"/>
    </xf>
    <xf numFmtId="0" fontId="5" fillId="0" borderId="11" xfId="0" applyFont="1" applyFill="1" applyBorder="1" applyAlignment="1">
      <alignment vertical="center"/>
    </xf>
    <xf numFmtId="0" fontId="9" fillId="0" borderId="12" xfId="3" applyFont="1" applyFill="1" applyBorder="1" applyAlignment="1">
      <alignment wrapText="1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7" fillId="0" borderId="3" xfId="3" applyFont="1" applyFill="1" applyBorder="1" applyAlignment="1">
      <alignment wrapText="1"/>
    </xf>
    <xf numFmtId="0" fontId="7" fillId="0" borderId="7" xfId="3" applyFont="1" applyFill="1" applyBorder="1" applyAlignment="1">
      <alignment wrapText="1"/>
    </xf>
    <xf numFmtId="0" fontId="7" fillId="0" borderId="10" xfId="3" applyFont="1" applyFill="1" applyBorder="1" applyAlignment="1">
      <alignment wrapText="1"/>
    </xf>
    <xf numFmtId="0" fontId="7" fillId="0" borderId="12" xfId="3" applyFont="1" applyFill="1" applyBorder="1" applyAlignment="1">
      <alignment wrapText="1"/>
    </xf>
    <xf numFmtId="0" fontId="7" fillId="0" borderId="6" xfId="3" applyFont="1" applyFill="1" applyBorder="1" applyAlignment="1">
      <alignment horizontal="left" wrapText="1"/>
    </xf>
    <xf numFmtId="0" fontId="9" fillId="0" borderId="7" xfId="3" applyFont="1" applyFill="1" applyBorder="1" applyAlignment="1">
      <alignment horizontal="left" wrapText="1"/>
    </xf>
    <xf numFmtId="0" fontId="5" fillId="0" borderId="8" xfId="0" applyFont="1" applyFill="1" applyBorder="1" applyAlignment="1">
      <alignment vertical="center" wrapText="1"/>
    </xf>
    <xf numFmtId="0" fontId="7" fillId="0" borderId="10" xfId="3" applyFont="1" applyFill="1" applyBorder="1" applyAlignment="1">
      <alignment horizontal="left" wrapText="1"/>
    </xf>
    <xf numFmtId="0" fontId="7" fillId="0" borderId="12" xfId="3" applyFont="1" applyFill="1" applyBorder="1" applyAlignment="1">
      <alignment horizontal="left" wrapText="1"/>
    </xf>
    <xf numFmtId="0" fontId="5" fillId="0" borderId="13" xfId="0" applyFont="1" applyFill="1" applyBorder="1" applyAlignment="1">
      <alignment vertical="center" wrapText="1"/>
    </xf>
    <xf numFmtId="0" fontId="9" fillId="0" borderId="10" xfId="3" applyFont="1" applyFill="1" applyBorder="1" applyAlignment="1">
      <alignment horizontal="left" wrapText="1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0"/>
  <sheetViews>
    <sheetView tabSelected="1" topLeftCell="A69" zoomScale="144" zoomScaleNormal="144" workbookViewId="0">
      <selection activeCell="B173" sqref="B173"/>
    </sheetView>
  </sheetViews>
  <sheetFormatPr defaultRowHeight="15" x14ac:dyDescent="0.25"/>
  <cols>
    <col min="1" max="1" width="61.7109375" style="1" customWidth="1"/>
    <col min="2" max="2" width="29.5703125" style="1" customWidth="1"/>
    <col min="3" max="3" width="11.140625" style="1" hidden="1" customWidth="1"/>
    <col min="4" max="4" width="14.7109375" style="1" customWidth="1"/>
    <col min="5" max="5" width="13.140625" style="1" customWidth="1"/>
    <col min="6" max="6" width="15.7109375" style="1" customWidth="1"/>
    <col min="7" max="7" width="15.5703125" style="1" hidden="1" customWidth="1"/>
    <col min="8" max="16384" width="9.140625" style="1"/>
  </cols>
  <sheetData>
    <row r="1" spans="1:11" x14ac:dyDescent="0.25">
      <c r="D1" s="19" t="s">
        <v>106</v>
      </c>
      <c r="E1" s="19"/>
      <c r="F1" s="19"/>
    </row>
    <row r="2" spans="1:11" x14ac:dyDescent="0.25">
      <c r="A2" s="25" t="s">
        <v>101</v>
      </c>
      <c r="B2" s="25"/>
      <c r="C2" s="25"/>
      <c r="D2" s="25"/>
      <c r="E2" s="25"/>
      <c r="F2" s="25"/>
      <c r="H2" s="14"/>
      <c r="I2" s="14"/>
      <c r="J2" s="14"/>
      <c r="K2" s="14"/>
    </row>
    <row r="3" spans="1:11" ht="0.75" customHeight="1" x14ac:dyDescent="0.25">
      <c r="A3" s="3"/>
      <c r="B3" s="1" t="s">
        <v>77</v>
      </c>
      <c r="C3" s="15">
        <f>12*100/37</f>
        <v>32.432432432432435</v>
      </c>
    </row>
    <row r="4" spans="1:11" ht="45" x14ac:dyDescent="0.25">
      <c r="A4" s="17" t="s">
        <v>102</v>
      </c>
      <c r="B4" s="4"/>
      <c r="C4" s="4">
        <f>SUM(C5,C13,C15,C24,C27,C32,C34,C35,C40,C42)</f>
        <v>12.031931069437404</v>
      </c>
      <c r="D4" s="4" t="s">
        <v>43</v>
      </c>
      <c r="E4" s="4" t="s">
        <v>44</v>
      </c>
      <c r="F4" s="4" t="s">
        <v>45</v>
      </c>
      <c r="G4" s="4"/>
    </row>
    <row r="5" spans="1:11" ht="45" x14ac:dyDescent="0.25">
      <c r="A5" s="4" t="s">
        <v>0</v>
      </c>
      <c r="B5" s="4" t="s">
        <v>10</v>
      </c>
      <c r="C5" s="5">
        <f>SUM(C6:C12)</f>
        <v>1.0081094779523567</v>
      </c>
      <c r="D5" s="5"/>
      <c r="E5" s="5"/>
      <c r="F5" s="5"/>
      <c r="G5" s="5"/>
    </row>
    <row r="6" spans="1:11" ht="45" x14ac:dyDescent="0.25">
      <c r="A6" s="4" t="s">
        <v>46</v>
      </c>
      <c r="B6" s="5" t="s">
        <v>38</v>
      </c>
      <c r="C6" s="5">
        <f>F6/1973</f>
        <v>0.20679168778509882</v>
      </c>
      <c r="D6" s="5">
        <v>8</v>
      </c>
      <c r="E6" s="5">
        <v>51</v>
      </c>
      <c r="F6" s="5">
        <f>D6*E6</f>
        <v>408</v>
      </c>
      <c r="G6" s="6"/>
    </row>
    <row r="7" spans="1:11" ht="43.5" x14ac:dyDescent="0.25">
      <c r="A7" s="7" t="s">
        <v>47</v>
      </c>
      <c r="B7" s="5" t="s">
        <v>38</v>
      </c>
      <c r="C7" s="5">
        <f t="shared" ref="C7:C10" si="0">F7/1973</f>
        <v>0.20679168778509882</v>
      </c>
      <c r="D7" s="5">
        <v>8</v>
      </c>
      <c r="E7" s="5">
        <v>51</v>
      </c>
      <c r="F7" s="5">
        <f t="shared" ref="F7:F14" si="1">D7*E7</f>
        <v>408</v>
      </c>
      <c r="G7" s="6"/>
    </row>
    <row r="8" spans="1:11" ht="64.5" x14ac:dyDescent="0.25">
      <c r="A8" s="7" t="s">
        <v>48</v>
      </c>
      <c r="B8" s="5" t="s">
        <v>38</v>
      </c>
      <c r="C8" s="5">
        <f t="shared" si="0"/>
        <v>0.20679168778509882</v>
      </c>
      <c r="D8" s="5">
        <v>8</v>
      </c>
      <c r="E8" s="5">
        <v>51</v>
      </c>
      <c r="F8" s="5">
        <f t="shared" si="1"/>
        <v>408</v>
      </c>
      <c r="G8" s="6"/>
    </row>
    <row r="9" spans="1:11" ht="33" x14ac:dyDescent="0.25">
      <c r="A9" s="7" t="s">
        <v>49</v>
      </c>
      <c r="B9" s="5" t="s">
        <v>38</v>
      </c>
      <c r="C9" s="5">
        <f t="shared" si="0"/>
        <v>0.20679168778509882</v>
      </c>
      <c r="D9" s="5">
        <v>8</v>
      </c>
      <c r="E9" s="5">
        <v>51</v>
      </c>
      <c r="F9" s="5">
        <f t="shared" si="1"/>
        <v>408</v>
      </c>
      <c r="G9" s="6"/>
    </row>
    <row r="10" spans="1:11" ht="43.5" x14ac:dyDescent="0.25">
      <c r="A10" s="7" t="s">
        <v>50</v>
      </c>
      <c r="B10" s="5" t="s">
        <v>38</v>
      </c>
      <c r="C10" s="5">
        <f t="shared" si="0"/>
        <v>0.10339584389254941</v>
      </c>
      <c r="D10" s="5">
        <v>4</v>
      </c>
      <c r="E10" s="5">
        <v>51</v>
      </c>
      <c r="F10" s="5">
        <f t="shared" si="1"/>
        <v>204</v>
      </c>
      <c r="G10" s="6"/>
    </row>
    <row r="11" spans="1:11" ht="43.5" x14ac:dyDescent="0.25">
      <c r="A11" s="7" t="s">
        <v>51</v>
      </c>
      <c r="B11" s="5" t="s">
        <v>38</v>
      </c>
      <c r="C11" s="5">
        <f t="shared" ref="C11:C14" si="2">F11/1973</f>
        <v>2.5848960973137353E-2</v>
      </c>
      <c r="D11" s="5">
        <v>1</v>
      </c>
      <c r="E11" s="5">
        <v>51</v>
      </c>
      <c r="F11" s="5">
        <f t="shared" si="1"/>
        <v>51</v>
      </c>
      <c r="G11" s="6"/>
    </row>
    <row r="12" spans="1:11" ht="54" x14ac:dyDescent="0.25">
      <c r="A12" s="7" t="s">
        <v>52</v>
      </c>
      <c r="B12" s="5" t="s">
        <v>38</v>
      </c>
      <c r="C12" s="5">
        <f t="shared" si="2"/>
        <v>5.1697921946274705E-2</v>
      </c>
      <c r="D12" s="5">
        <v>2</v>
      </c>
      <c r="E12" s="5">
        <v>51</v>
      </c>
      <c r="F12" s="5">
        <f t="shared" si="1"/>
        <v>102</v>
      </c>
      <c r="G12" s="6"/>
    </row>
    <row r="13" spans="1:11" ht="64.5" x14ac:dyDescent="0.25">
      <c r="A13" s="7" t="s">
        <v>1</v>
      </c>
      <c r="B13" s="4" t="s">
        <v>10</v>
      </c>
      <c r="C13" s="5">
        <f>SUM(C14:C14)</f>
        <v>1.0167257982767359</v>
      </c>
      <c r="D13" s="5"/>
      <c r="E13" s="5"/>
      <c r="F13" s="5"/>
      <c r="G13" s="6"/>
    </row>
    <row r="14" spans="1:11" ht="148.5" x14ac:dyDescent="0.25">
      <c r="A14" s="7" t="s">
        <v>53</v>
      </c>
      <c r="B14" s="5" t="s">
        <v>38</v>
      </c>
      <c r="C14" s="5">
        <f t="shared" si="2"/>
        <v>1.0167257982767359</v>
      </c>
      <c r="D14" s="5">
        <v>17</v>
      </c>
      <c r="E14" s="5">
        <v>118</v>
      </c>
      <c r="F14" s="5">
        <f t="shared" si="1"/>
        <v>2006</v>
      </c>
      <c r="G14" s="6"/>
    </row>
    <row r="15" spans="1:11" ht="64.5" x14ac:dyDescent="0.25">
      <c r="A15" s="7" t="s">
        <v>2</v>
      </c>
      <c r="B15" s="4" t="s">
        <v>10</v>
      </c>
      <c r="C15" s="5">
        <f>SUM(C16:C23)</f>
        <v>2.0780537252914346</v>
      </c>
      <c r="D15" s="5"/>
      <c r="E15" s="5"/>
      <c r="F15" s="5"/>
      <c r="G15" s="8"/>
    </row>
    <row r="16" spans="1:11" x14ac:dyDescent="0.25">
      <c r="A16" s="22" t="s">
        <v>54</v>
      </c>
      <c r="B16" s="4" t="s">
        <v>39</v>
      </c>
      <c r="C16" s="5">
        <f t="shared" ref="C16:C23" si="3">F16/1973</f>
        <v>0.40547389761784086</v>
      </c>
      <c r="D16" s="5">
        <v>8</v>
      </c>
      <c r="E16" s="5">
        <v>100</v>
      </c>
      <c r="F16" s="5">
        <f t="shared" ref="F16:F23" si="4">D16*E16</f>
        <v>800</v>
      </c>
      <c r="G16" s="6"/>
    </row>
    <row r="17" spans="1:7" x14ac:dyDescent="0.25">
      <c r="A17" s="23"/>
      <c r="B17" s="4" t="s">
        <v>38</v>
      </c>
      <c r="C17" s="5">
        <f t="shared" si="3"/>
        <v>0.40547389761784086</v>
      </c>
      <c r="D17" s="5">
        <v>8</v>
      </c>
      <c r="E17" s="5">
        <v>100</v>
      </c>
      <c r="F17" s="5">
        <f t="shared" si="4"/>
        <v>800</v>
      </c>
      <c r="G17" s="6"/>
    </row>
    <row r="18" spans="1:7" ht="33" customHeight="1" x14ac:dyDescent="0.25">
      <c r="A18" s="22" t="s">
        <v>56</v>
      </c>
      <c r="B18" s="4" t="s">
        <v>39</v>
      </c>
      <c r="C18" s="5">
        <f t="shared" si="3"/>
        <v>0.40547389761784086</v>
      </c>
      <c r="D18" s="5">
        <v>8</v>
      </c>
      <c r="E18" s="5">
        <v>100</v>
      </c>
      <c r="F18" s="5">
        <f t="shared" si="4"/>
        <v>800</v>
      </c>
      <c r="G18" s="6"/>
    </row>
    <row r="19" spans="1:7" x14ac:dyDescent="0.25">
      <c r="A19" s="23"/>
      <c r="B19" s="4" t="s">
        <v>38</v>
      </c>
      <c r="C19" s="5">
        <f t="shared" si="3"/>
        <v>0.40547389761784086</v>
      </c>
      <c r="D19" s="5">
        <v>8</v>
      </c>
      <c r="E19" s="5">
        <v>100</v>
      </c>
      <c r="F19" s="5">
        <f t="shared" si="4"/>
        <v>800</v>
      </c>
      <c r="G19" s="6"/>
    </row>
    <row r="20" spans="1:7" x14ac:dyDescent="0.25">
      <c r="A20" s="22" t="s">
        <v>55</v>
      </c>
      <c r="B20" s="4" t="s">
        <v>39</v>
      </c>
      <c r="C20" s="5">
        <f t="shared" si="3"/>
        <v>2.5342118601115054E-2</v>
      </c>
      <c r="D20" s="5">
        <v>0.5</v>
      </c>
      <c r="E20" s="5">
        <v>100</v>
      </c>
      <c r="F20" s="5">
        <f t="shared" si="4"/>
        <v>50</v>
      </c>
      <c r="G20" s="6"/>
    </row>
    <row r="21" spans="1:7" x14ac:dyDescent="0.25">
      <c r="A21" s="23"/>
      <c r="B21" s="4" t="s">
        <v>38</v>
      </c>
      <c r="C21" s="5">
        <f t="shared" si="3"/>
        <v>2.5342118601115054E-2</v>
      </c>
      <c r="D21" s="5">
        <v>0.5</v>
      </c>
      <c r="E21" s="5">
        <v>100</v>
      </c>
      <c r="F21" s="5">
        <f t="shared" si="4"/>
        <v>50</v>
      </c>
      <c r="G21" s="6"/>
    </row>
    <row r="22" spans="1:7" ht="64.5" customHeight="1" x14ac:dyDescent="0.25">
      <c r="A22" s="22" t="s">
        <v>57</v>
      </c>
      <c r="B22" s="4" t="s">
        <v>39</v>
      </c>
      <c r="C22" s="5">
        <f t="shared" si="3"/>
        <v>0.20273694880892043</v>
      </c>
      <c r="D22" s="5">
        <v>4</v>
      </c>
      <c r="E22" s="5">
        <v>100</v>
      </c>
      <c r="F22" s="5">
        <f t="shared" si="4"/>
        <v>400</v>
      </c>
      <c r="G22" s="6"/>
    </row>
    <row r="23" spans="1:7" x14ac:dyDescent="0.25">
      <c r="A23" s="23"/>
      <c r="B23" s="4" t="s">
        <v>38</v>
      </c>
      <c r="C23" s="5">
        <f t="shared" si="3"/>
        <v>0.20273694880892043</v>
      </c>
      <c r="D23" s="5">
        <v>4</v>
      </c>
      <c r="E23" s="5">
        <v>100</v>
      </c>
      <c r="F23" s="5">
        <f t="shared" si="4"/>
        <v>400</v>
      </c>
      <c r="G23" s="6"/>
    </row>
    <row r="24" spans="1:7" ht="75" x14ac:dyDescent="0.25">
      <c r="A24" s="7" t="s">
        <v>3</v>
      </c>
      <c r="B24" s="4" t="s">
        <v>10</v>
      </c>
      <c r="C24" s="5">
        <f>SUM(C25:C26)</f>
        <v>2.0273694880892044</v>
      </c>
      <c r="D24" s="5"/>
      <c r="E24" s="5"/>
      <c r="F24" s="5"/>
      <c r="G24" s="4"/>
    </row>
    <row r="25" spans="1:7" ht="85.5" customHeight="1" x14ac:dyDescent="0.25">
      <c r="A25" s="20" t="s">
        <v>58</v>
      </c>
      <c r="B25" s="4" t="s">
        <v>59</v>
      </c>
      <c r="C25" s="5">
        <f t="shared" ref="C25" si="5">F25/1973</f>
        <v>1.0136847440446022</v>
      </c>
      <c r="D25" s="5">
        <v>50</v>
      </c>
      <c r="E25" s="5">
        <v>40</v>
      </c>
      <c r="F25" s="5">
        <f t="shared" ref="F25" si="6">D25*E25</f>
        <v>2000</v>
      </c>
      <c r="G25" s="6"/>
    </row>
    <row r="26" spans="1:7" x14ac:dyDescent="0.25">
      <c r="A26" s="21"/>
      <c r="B26" s="5" t="s">
        <v>60</v>
      </c>
      <c r="C26" s="5">
        <f t="shared" ref="C26" si="7">F26/1973</f>
        <v>1.0136847440446022</v>
      </c>
      <c r="D26" s="5">
        <v>50</v>
      </c>
      <c r="E26" s="5">
        <v>40</v>
      </c>
      <c r="F26" s="5">
        <f t="shared" ref="F26" si="8">D26*E26</f>
        <v>2000</v>
      </c>
      <c r="G26" s="6"/>
    </row>
    <row r="27" spans="1:7" ht="85.5" x14ac:dyDescent="0.25">
      <c r="A27" s="7" t="s">
        <v>4</v>
      </c>
      <c r="B27" s="4" t="s">
        <v>10</v>
      </c>
      <c r="C27" s="5">
        <f>SUM(C28:C30)</f>
        <v>0.9609731373542828</v>
      </c>
      <c r="D27" s="5"/>
      <c r="E27" s="5"/>
      <c r="F27" s="5"/>
      <c r="G27" s="5"/>
    </row>
    <row r="28" spans="1:7" ht="106.5" x14ac:dyDescent="0.25">
      <c r="A28" s="7" t="s">
        <v>61</v>
      </c>
      <c r="B28" s="5" t="s">
        <v>38</v>
      </c>
      <c r="C28" s="5">
        <f t="shared" ref="C28:C30" si="9">F28/1973</f>
        <v>0.41054232133806384</v>
      </c>
      <c r="D28" s="5">
        <v>90</v>
      </c>
      <c r="E28" s="5">
        <v>9</v>
      </c>
      <c r="F28" s="5">
        <f t="shared" ref="F28:F30" si="10">D28*E28</f>
        <v>810</v>
      </c>
      <c r="G28" s="6"/>
    </row>
    <row r="29" spans="1:7" x14ac:dyDescent="0.25">
      <c r="A29" s="7" t="s">
        <v>62</v>
      </c>
      <c r="B29" s="5" t="s">
        <v>38</v>
      </c>
      <c r="C29" s="5">
        <f t="shared" si="9"/>
        <v>0.5494171312721744</v>
      </c>
      <c r="D29" s="5">
        <v>1084</v>
      </c>
      <c r="E29" s="5">
        <v>1</v>
      </c>
      <c r="F29" s="5">
        <f t="shared" si="10"/>
        <v>1084</v>
      </c>
      <c r="G29" s="6"/>
    </row>
    <row r="30" spans="1:7" ht="22.5" x14ac:dyDescent="0.25">
      <c r="A30" s="7" t="s">
        <v>63</v>
      </c>
      <c r="B30" s="5" t="s">
        <v>38</v>
      </c>
      <c r="C30" s="5">
        <f t="shared" si="9"/>
        <v>1.0136847440446021E-3</v>
      </c>
      <c r="D30" s="5">
        <v>2</v>
      </c>
      <c r="E30" s="5">
        <v>1</v>
      </c>
      <c r="F30" s="5">
        <f t="shared" si="10"/>
        <v>2</v>
      </c>
      <c r="G30" s="6"/>
    </row>
    <row r="31" spans="1:7" x14ac:dyDescent="0.25">
      <c r="A31" s="7"/>
      <c r="B31" s="5"/>
      <c r="C31" s="5"/>
      <c r="D31" s="5"/>
      <c r="E31" s="5"/>
      <c r="F31" s="5"/>
      <c r="G31" s="6"/>
    </row>
    <row r="32" spans="1:7" ht="43.5" x14ac:dyDescent="0.25">
      <c r="A32" s="7" t="s">
        <v>5</v>
      </c>
      <c r="B32" s="4" t="s">
        <v>10</v>
      </c>
      <c r="C32" s="5">
        <f>SUM(C33)</f>
        <v>1.0136847440446022</v>
      </c>
      <c r="D32" s="5"/>
      <c r="E32" s="5"/>
      <c r="F32" s="5"/>
      <c r="G32" s="5"/>
    </row>
    <row r="33" spans="1:7" x14ac:dyDescent="0.25">
      <c r="A33" s="7" t="s">
        <v>64</v>
      </c>
      <c r="B33" s="5" t="s">
        <v>38</v>
      </c>
      <c r="C33" s="5">
        <f t="shared" ref="C33" si="11">F33/1973</f>
        <v>1.0136847440446022</v>
      </c>
      <c r="D33" s="5">
        <v>40</v>
      </c>
      <c r="E33" s="5">
        <v>50</v>
      </c>
      <c r="F33" s="5">
        <f t="shared" ref="F33" si="12">D33*E33</f>
        <v>2000</v>
      </c>
      <c r="G33" s="6"/>
    </row>
    <row r="34" spans="1:7" ht="64.5" x14ac:dyDescent="0.25">
      <c r="A34" s="7" t="s">
        <v>6</v>
      </c>
      <c r="B34" s="4" t="s">
        <v>10</v>
      </c>
      <c r="C34" s="5" t="s">
        <v>11</v>
      </c>
      <c r="D34" s="5"/>
      <c r="E34" s="5"/>
      <c r="F34" s="5"/>
      <c r="G34" s="5"/>
    </row>
    <row r="35" spans="1:7" ht="96" x14ac:dyDescent="0.25">
      <c r="A35" s="7" t="s">
        <v>7</v>
      </c>
      <c r="B35" s="4" t="s">
        <v>10</v>
      </c>
      <c r="C35" s="5">
        <f>SUM(C36:C38)</f>
        <v>1.0339584389254941</v>
      </c>
      <c r="D35" s="5"/>
      <c r="E35" s="5"/>
      <c r="F35" s="5"/>
      <c r="G35" s="5"/>
    </row>
    <row r="36" spans="1:7" ht="64.5" x14ac:dyDescent="0.25">
      <c r="A36" s="7" t="s">
        <v>65</v>
      </c>
      <c r="B36" s="5" t="s">
        <v>39</v>
      </c>
      <c r="C36" s="5">
        <f t="shared" ref="C36:C38" si="13">F36/1973</f>
        <v>0.20679168778509882</v>
      </c>
      <c r="D36" s="5">
        <v>8</v>
      </c>
      <c r="E36" s="5">
        <v>51</v>
      </c>
      <c r="F36" s="5">
        <f t="shared" ref="F36:F38" si="14">D36*E36</f>
        <v>408</v>
      </c>
      <c r="G36" s="6"/>
    </row>
    <row r="37" spans="1:7" ht="33" x14ac:dyDescent="0.25">
      <c r="A37" s="7" t="s">
        <v>66</v>
      </c>
      <c r="B37" s="5" t="s">
        <v>39</v>
      </c>
      <c r="C37" s="5">
        <f t="shared" si="13"/>
        <v>0.20679168778509882</v>
      </c>
      <c r="D37" s="5">
        <v>8</v>
      </c>
      <c r="E37" s="5">
        <v>51</v>
      </c>
      <c r="F37" s="5">
        <f t="shared" si="14"/>
        <v>408</v>
      </c>
      <c r="G37" s="6"/>
    </row>
    <row r="38" spans="1:7" ht="96" x14ac:dyDescent="0.25">
      <c r="A38" s="7" t="s">
        <v>70</v>
      </c>
      <c r="B38" s="5" t="s">
        <v>39</v>
      </c>
      <c r="C38" s="5">
        <f t="shared" si="13"/>
        <v>0.62037506335529646</v>
      </c>
      <c r="D38" s="5">
        <v>24</v>
      </c>
      <c r="E38" s="5">
        <v>51</v>
      </c>
      <c r="F38" s="5">
        <f t="shared" si="14"/>
        <v>1224</v>
      </c>
      <c r="G38" s="6"/>
    </row>
    <row r="39" spans="1:7" x14ac:dyDescent="0.25">
      <c r="A39" s="7"/>
      <c r="B39" s="5"/>
      <c r="C39" s="5"/>
      <c r="D39" s="5"/>
      <c r="E39" s="5"/>
      <c r="F39" s="5"/>
      <c r="G39" s="6"/>
    </row>
    <row r="40" spans="1:7" ht="54" x14ac:dyDescent="0.25">
      <c r="A40" s="7" t="s">
        <v>8</v>
      </c>
      <c r="B40" s="4" t="s">
        <v>10</v>
      </c>
      <c r="C40" s="5">
        <f>SUM(C41)</f>
        <v>1.0136847440446022</v>
      </c>
      <c r="D40" s="5"/>
      <c r="E40" s="5"/>
      <c r="F40" s="5"/>
      <c r="G40" s="5"/>
    </row>
    <row r="41" spans="1:7" ht="33" x14ac:dyDescent="0.25">
      <c r="A41" s="7" t="s">
        <v>67</v>
      </c>
      <c r="B41" s="5" t="s">
        <v>38</v>
      </c>
      <c r="C41" s="5">
        <f t="shared" ref="C41" si="15">F41/1973</f>
        <v>1.0136847440446022</v>
      </c>
      <c r="D41" s="5">
        <v>40</v>
      </c>
      <c r="E41" s="5">
        <v>50</v>
      </c>
      <c r="F41" s="5">
        <f t="shared" ref="F41" si="16">D41*E41</f>
        <v>2000</v>
      </c>
      <c r="G41" s="6"/>
    </row>
    <row r="42" spans="1:7" ht="54" x14ac:dyDescent="0.25">
      <c r="A42" s="7" t="s">
        <v>9</v>
      </c>
      <c r="B42" s="4" t="s">
        <v>10</v>
      </c>
      <c r="C42" s="5">
        <f>SUM(C43:C48)</f>
        <v>1.8793715154586923</v>
      </c>
      <c r="D42" s="5"/>
      <c r="E42" s="5"/>
      <c r="F42" s="5"/>
      <c r="G42" s="4"/>
    </row>
    <row r="43" spans="1:7" ht="43.5" customHeight="1" x14ac:dyDescent="0.25">
      <c r="A43" s="22" t="s">
        <v>46</v>
      </c>
      <c r="B43" s="5" t="s">
        <v>42</v>
      </c>
      <c r="C43" s="5">
        <f t="shared" ref="C43:C48" si="17">F43/1973</f>
        <v>0.31018753167764823</v>
      </c>
      <c r="D43" s="5">
        <v>12</v>
      </c>
      <c r="E43" s="5">
        <v>51</v>
      </c>
      <c r="F43" s="5">
        <f t="shared" ref="F43:F48" si="18">D43*E43</f>
        <v>612</v>
      </c>
      <c r="G43" s="6"/>
    </row>
    <row r="44" spans="1:7" x14ac:dyDescent="0.25">
      <c r="A44" s="23"/>
      <c r="B44" s="4" t="s">
        <v>39</v>
      </c>
      <c r="C44" s="5">
        <f t="shared" si="17"/>
        <v>0.31018753167764823</v>
      </c>
      <c r="D44" s="5">
        <v>12</v>
      </c>
      <c r="E44" s="5">
        <v>51</v>
      </c>
      <c r="F44" s="5">
        <f t="shared" si="18"/>
        <v>612</v>
      </c>
      <c r="G44" s="6"/>
    </row>
    <row r="45" spans="1:7" ht="43.5" customHeight="1" x14ac:dyDescent="0.25">
      <c r="A45" s="22" t="s">
        <v>68</v>
      </c>
      <c r="B45" s="5" t="s">
        <v>42</v>
      </c>
      <c r="C45" s="5">
        <f t="shared" si="17"/>
        <v>0.20679168778509882</v>
      </c>
      <c r="D45" s="5">
        <v>8</v>
      </c>
      <c r="E45" s="5">
        <v>51</v>
      </c>
      <c r="F45" s="5">
        <f t="shared" si="18"/>
        <v>408</v>
      </c>
      <c r="G45" s="6"/>
    </row>
    <row r="46" spans="1:7" x14ac:dyDescent="0.25">
      <c r="A46" s="23"/>
      <c r="B46" s="4" t="s">
        <v>39</v>
      </c>
      <c r="C46" s="5">
        <f t="shared" si="17"/>
        <v>0.20679168778509882</v>
      </c>
      <c r="D46" s="5">
        <v>8</v>
      </c>
      <c r="E46" s="5">
        <v>51</v>
      </c>
      <c r="F46" s="5">
        <f t="shared" si="18"/>
        <v>408</v>
      </c>
      <c r="G46" s="6"/>
    </row>
    <row r="47" spans="1:7" ht="253.5" customHeight="1" x14ac:dyDescent="0.25">
      <c r="A47" s="22" t="s">
        <v>69</v>
      </c>
      <c r="B47" s="5" t="s">
        <v>42</v>
      </c>
      <c r="C47" s="5">
        <f t="shared" si="17"/>
        <v>0.4227065382665991</v>
      </c>
      <c r="D47" s="5">
        <v>6</v>
      </c>
      <c r="E47" s="5">
        <v>139</v>
      </c>
      <c r="F47" s="5">
        <f t="shared" si="18"/>
        <v>834</v>
      </c>
      <c r="G47" s="6"/>
    </row>
    <row r="48" spans="1:7" ht="15.75" thickBot="1" x14ac:dyDescent="0.3">
      <c r="A48" s="27"/>
      <c r="B48" s="15" t="s">
        <v>39</v>
      </c>
      <c r="C48" s="28">
        <f t="shared" si="17"/>
        <v>0.4227065382665991</v>
      </c>
      <c r="D48" s="28">
        <v>6</v>
      </c>
      <c r="E48" s="28">
        <v>139</v>
      </c>
      <c r="F48" s="28">
        <f t="shared" si="18"/>
        <v>834</v>
      </c>
      <c r="G48" s="6"/>
    </row>
    <row r="49" spans="1:7" x14ac:dyDescent="0.25">
      <c r="A49" s="29" t="s">
        <v>107</v>
      </c>
      <c r="B49" s="30" t="s">
        <v>111</v>
      </c>
      <c r="C49" s="30"/>
      <c r="D49" s="30"/>
      <c r="E49" s="30"/>
      <c r="F49" s="31"/>
      <c r="G49" s="26"/>
    </row>
    <row r="50" spans="1:7" x14ac:dyDescent="0.25">
      <c r="A50" s="32"/>
      <c r="B50" s="5" t="s">
        <v>109</v>
      </c>
      <c r="C50" s="5"/>
      <c r="D50" s="5"/>
      <c r="E50" s="5"/>
      <c r="F50" s="33"/>
      <c r="G50" s="11"/>
    </row>
    <row r="51" spans="1:7" x14ac:dyDescent="0.25">
      <c r="A51" s="32"/>
      <c r="B51" s="5" t="s">
        <v>110</v>
      </c>
      <c r="C51" s="5"/>
      <c r="D51" s="5"/>
      <c r="E51" s="5"/>
      <c r="F51" s="33"/>
      <c r="G51" s="11"/>
    </row>
    <row r="52" spans="1:7" ht="15.75" thickBot="1" x14ac:dyDescent="0.3">
      <c r="A52" s="34"/>
      <c r="B52" s="35" t="s">
        <v>108</v>
      </c>
      <c r="C52" s="35"/>
      <c r="D52" s="35"/>
      <c r="E52" s="35"/>
      <c r="F52" s="36"/>
      <c r="G52" s="11"/>
    </row>
    <row r="53" spans="1:7" x14ac:dyDescent="0.25">
      <c r="A53" s="9"/>
      <c r="B53" s="10"/>
      <c r="C53" s="2">
        <f>4*100/37</f>
        <v>10.810810810810811</v>
      </c>
      <c r="D53" s="10"/>
      <c r="E53" s="10"/>
      <c r="F53" s="10"/>
      <c r="G53" s="11"/>
    </row>
    <row r="54" spans="1:7" x14ac:dyDescent="0.25">
      <c r="A54" s="16" t="s">
        <v>103</v>
      </c>
      <c r="C54" s="2">
        <f>SUM(C55,C58,C63,C67)</f>
        <v>4.0582868727825643</v>
      </c>
    </row>
    <row r="55" spans="1:7" ht="33.75" x14ac:dyDescent="0.25">
      <c r="A55" s="7" t="s">
        <v>12</v>
      </c>
      <c r="B55" s="4" t="s">
        <v>16</v>
      </c>
      <c r="C55" s="5">
        <f>SUM(C56)</f>
        <v>1.0339584389254941</v>
      </c>
      <c r="D55" s="5"/>
      <c r="E55" s="5"/>
      <c r="F55" s="5"/>
      <c r="G55" s="5"/>
    </row>
    <row r="56" spans="1:7" x14ac:dyDescent="0.25">
      <c r="A56" s="7" t="s">
        <v>74</v>
      </c>
      <c r="B56" s="5" t="s">
        <v>40</v>
      </c>
      <c r="C56" s="5">
        <f t="shared" ref="C56" si="19">F56/1973</f>
        <v>1.0339584389254941</v>
      </c>
      <c r="D56" s="5">
        <v>40</v>
      </c>
      <c r="E56" s="5">
        <v>51</v>
      </c>
      <c r="F56" s="5">
        <f t="shared" ref="F56" si="20">D56*E56</f>
        <v>2040</v>
      </c>
      <c r="G56" s="6"/>
    </row>
    <row r="57" spans="1:7" x14ac:dyDescent="0.25">
      <c r="A57" s="7"/>
      <c r="B57" s="5"/>
      <c r="C57" s="5"/>
      <c r="D57" s="5"/>
      <c r="E57" s="5"/>
      <c r="F57" s="5"/>
      <c r="G57" s="6"/>
    </row>
    <row r="58" spans="1:7" ht="33.75" x14ac:dyDescent="0.25">
      <c r="A58" s="7" t="s">
        <v>13</v>
      </c>
      <c r="B58" s="4" t="s">
        <v>16</v>
      </c>
      <c r="C58" s="5">
        <f>SUM(C59:C61)</f>
        <v>0.95641155600608208</v>
      </c>
      <c r="D58" s="5"/>
      <c r="E58" s="5"/>
      <c r="F58" s="5"/>
      <c r="G58" s="5"/>
    </row>
    <row r="59" spans="1:7" ht="33" x14ac:dyDescent="0.25">
      <c r="A59" s="7" t="s">
        <v>76</v>
      </c>
      <c r="B59" s="5" t="s">
        <v>41</v>
      </c>
      <c r="C59" s="5">
        <f t="shared" ref="C59:C61" si="21">F59/1973</f>
        <v>0.20679168778509882</v>
      </c>
      <c r="D59" s="5">
        <v>8</v>
      </c>
      <c r="E59" s="5">
        <v>51</v>
      </c>
      <c r="F59" s="5">
        <f t="shared" ref="F59:F61" si="22">D59*E59</f>
        <v>408</v>
      </c>
      <c r="G59" s="6"/>
    </row>
    <row r="60" spans="1:7" ht="117" x14ac:dyDescent="0.25">
      <c r="A60" s="7" t="s">
        <v>75</v>
      </c>
      <c r="B60" s="5" t="s">
        <v>41</v>
      </c>
      <c r="C60" s="5">
        <f t="shared" si="21"/>
        <v>0.54282818043588443</v>
      </c>
      <c r="D60" s="5">
        <v>21</v>
      </c>
      <c r="E60" s="5">
        <v>51</v>
      </c>
      <c r="F60" s="5">
        <f t="shared" si="22"/>
        <v>1071</v>
      </c>
      <c r="G60" s="6"/>
    </row>
    <row r="61" spans="1:7" ht="33" x14ac:dyDescent="0.25">
      <c r="A61" s="7" t="s">
        <v>72</v>
      </c>
      <c r="B61" s="5" t="s">
        <v>41</v>
      </c>
      <c r="C61" s="5">
        <f t="shared" si="21"/>
        <v>0.20679168778509882</v>
      </c>
      <c r="D61" s="5">
        <v>8</v>
      </c>
      <c r="E61" s="5">
        <v>51</v>
      </c>
      <c r="F61" s="5">
        <f t="shared" si="22"/>
        <v>408</v>
      </c>
      <c r="G61" s="6"/>
    </row>
    <row r="62" spans="1:7" x14ac:dyDescent="0.25">
      <c r="A62" s="7"/>
      <c r="B62" s="5"/>
      <c r="C62" s="5"/>
      <c r="D62" s="5"/>
      <c r="E62" s="5"/>
      <c r="F62" s="5"/>
      <c r="G62" s="6"/>
    </row>
    <row r="63" spans="1:7" ht="33.75" x14ac:dyDescent="0.25">
      <c r="A63" s="7" t="s">
        <v>14</v>
      </c>
      <c r="B63" s="4" t="s">
        <v>16</v>
      </c>
      <c r="C63" s="5">
        <f>SUM(C64:C65)</f>
        <v>1.0339584389254941</v>
      </c>
      <c r="D63" s="5"/>
      <c r="E63" s="5"/>
      <c r="F63" s="5"/>
      <c r="G63" s="5"/>
    </row>
    <row r="64" spans="1:7" ht="33" x14ac:dyDescent="0.25">
      <c r="A64" s="7" t="s">
        <v>71</v>
      </c>
      <c r="B64" s="5" t="s">
        <v>40</v>
      </c>
      <c r="C64" s="5">
        <f t="shared" ref="C64:C65" si="23">F64/1973</f>
        <v>0.41358337557019764</v>
      </c>
      <c r="D64" s="5">
        <v>16</v>
      </c>
      <c r="E64" s="5">
        <v>51</v>
      </c>
      <c r="F64" s="5">
        <f t="shared" ref="F64:F65" si="24">D64*E64</f>
        <v>816</v>
      </c>
      <c r="G64" s="6"/>
    </row>
    <row r="65" spans="1:7" ht="33" x14ac:dyDescent="0.25">
      <c r="A65" s="7" t="s">
        <v>72</v>
      </c>
      <c r="B65" s="5" t="s">
        <v>40</v>
      </c>
      <c r="C65" s="5">
        <f t="shared" si="23"/>
        <v>0.62037506335529646</v>
      </c>
      <c r="D65" s="5">
        <v>24</v>
      </c>
      <c r="E65" s="5">
        <v>51</v>
      </c>
      <c r="F65" s="5">
        <f t="shared" si="24"/>
        <v>1224</v>
      </c>
      <c r="G65" s="6"/>
    </row>
    <row r="66" spans="1:7" x14ac:dyDescent="0.25">
      <c r="A66" s="7"/>
      <c r="B66" s="5"/>
      <c r="C66" s="5"/>
      <c r="D66" s="5"/>
      <c r="E66" s="5"/>
      <c r="F66" s="5"/>
      <c r="G66" s="6"/>
    </row>
    <row r="67" spans="1:7" ht="43.5" x14ac:dyDescent="0.25">
      <c r="A67" s="7" t="s">
        <v>15</v>
      </c>
      <c r="B67" s="4" t="s">
        <v>16</v>
      </c>
      <c r="C67" s="5">
        <f>SUM(C68)</f>
        <v>1.0339584389254941</v>
      </c>
      <c r="D67" s="5"/>
      <c r="E67" s="5"/>
      <c r="F67" s="5"/>
      <c r="G67" s="5"/>
    </row>
    <row r="68" spans="1:7" ht="75.75" thickBot="1" x14ac:dyDescent="0.3">
      <c r="A68" s="37" t="s">
        <v>73</v>
      </c>
      <c r="B68" s="28" t="s">
        <v>39</v>
      </c>
      <c r="C68" s="28">
        <f t="shared" ref="C68" si="25">F68/1973</f>
        <v>1.0339584389254941</v>
      </c>
      <c r="D68" s="28">
        <v>40</v>
      </c>
      <c r="E68" s="28">
        <v>51</v>
      </c>
      <c r="F68" s="28">
        <f t="shared" ref="F68" si="26">D68*E68</f>
        <v>2040</v>
      </c>
      <c r="G68" s="6"/>
    </row>
    <row r="69" spans="1:7" x14ac:dyDescent="0.25">
      <c r="A69" s="38" t="s">
        <v>112</v>
      </c>
      <c r="B69" s="30" t="s">
        <v>113</v>
      </c>
      <c r="C69" s="30"/>
      <c r="D69" s="30"/>
      <c r="E69" s="30"/>
      <c r="F69" s="31"/>
      <c r="G69" s="26"/>
    </row>
    <row r="70" spans="1:7" x14ac:dyDescent="0.25">
      <c r="A70" s="39"/>
      <c r="B70" s="5" t="s">
        <v>114</v>
      </c>
      <c r="C70" s="5"/>
      <c r="D70" s="5"/>
      <c r="E70" s="5"/>
      <c r="F70" s="33"/>
      <c r="G70" s="11"/>
    </row>
    <row r="71" spans="1:7" x14ac:dyDescent="0.25">
      <c r="A71" s="39"/>
      <c r="B71" s="5" t="s">
        <v>116</v>
      </c>
      <c r="C71" s="5"/>
      <c r="D71" s="5"/>
      <c r="E71" s="5"/>
      <c r="F71" s="33"/>
      <c r="G71" s="11"/>
    </row>
    <row r="72" spans="1:7" ht="15.75" thickBot="1" x14ac:dyDescent="0.3">
      <c r="A72" s="40"/>
      <c r="B72" s="35" t="s">
        <v>115</v>
      </c>
      <c r="C72" s="35"/>
      <c r="D72" s="35"/>
      <c r="E72" s="35"/>
      <c r="F72" s="36"/>
      <c r="G72" s="11"/>
    </row>
    <row r="73" spans="1:7" x14ac:dyDescent="0.25">
      <c r="A73" s="12"/>
      <c r="B73" s="12"/>
      <c r="C73" s="2">
        <f>12*100/37</f>
        <v>32.432432432432435</v>
      </c>
      <c r="D73" s="13"/>
      <c r="E73" s="13"/>
      <c r="F73" s="13"/>
    </row>
    <row r="74" spans="1:7" x14ac:dyDescent="0.25">
      <c r="A74" s="16" t="s">
        <v>104</v>
      </c>
      <c r="C74" s="2">
        <f>SUM(C75,C91,C101,C104,C112,C115,C117,C121,C123)</f>
        <v>11.992904206791687</v>
      </c>
    </row>
    <row r="75" spans="1:7" ht="78.75" x14ac:dyDescent="0.25">
      <c r="A75" s="7" t="s">
        <v>17</v>
      </c>
      <c r="B75" s="4" t="s">
        <v>18</v>
      </c>
      <c r="C75" s="5">
        <f>SUM(C76:C89)</f>
        <v>2.0162189559047139</v>
      </c>
      <c r="D75" s="5"/>
      <c r="E75" s="5"/>
      <c r="F75" s="5"/>
      <c r="G75" s="4"/>
    </row>
    <row r="76" spans="1:7" ht="43.5" customHeight="1" x14ac:dyDescent="0.25">
      <c r="A76" s="22" t="s">
        <v>46</v>
      </c>
      <c r="B76" s="4" t="s">
        <v>39</v>
      </c>
      <c r="C76" s="5">
        <f t="shared" ref="C76:C89" si="27">F76/1973</f>
        <v>0.20679168778509882</v>
      </c>
      <c r="D76" s="5">
        <v>8</v>
      </c>
      <c r="E76" s="5">
        <v>51</v>
      </c>
      <c r="F76" s="5">
        <f t="shared" ref="F76:F89" si="28">D76*E76</f>
        <v>408</v>
      </c>
      <c r="G76" s="5"/>
    </row>
    <row r="77" spans="1:7" x14ac:dyDescent="0.25">
      <c r="A77" s="23"/>
      <c r="B77" s="4" t="s">
        <v>39</v>
      </c>
      <c r="C77" s="5">
        <f t="shared" si="27"/>
        <v>0.20679168778509882</v>
      </c>
      <c r="D77" s="5">
        <v>8</v>
      </c>
      <c r="E77" s="5">
        <v>51</v>
      </c>
      <c r="F77" s="5">
        <f t="shared" si="28"/>
        <v>408</v>
      </c>
      <c r="G77" s="5"/>
    </row>
    <row r="78" spans="1:7" ht="43.5" customHeight="1" x14ac:dyDescent="0.25">
      <c r="A78" s="22" t="s">
        <v>47</v>
      </c>
      <c r="B78" s="4" t="s">
        <v>39</v>
      </c>
      <c r="C78" s="5">
        <f t="shared" si="27"/>
        <v>0.20679168778509882</v>
      </c>
      <c r="D78" s="5">
        <v>8</v>
      </c>
      <c r="E78" s="5">
        <v>51</v>
      </c>
      <c r="F78" s="5">
        <f t="shared" si="28"/>
        <v>408</v>
      </c>
      <c r="G78" s="5"/>
    </row>
    <row r="79" spans="1:7" x14ac:dyDescent="0.25">
      <c r="A79" s="23"/>
      <c r="B79" s="4" t="s">
        <v>39</v>
      </c>
      <c r="C79" s="5">
        <f t="shared" si="27"/>
        <v>0.20679168778509882</v>
      </c>
      <c r="D79" s="5">
        <v>8</v>
      </c>
      <c r="E79" s="5">
        <v>51</v>
      </c>
      <c r="F79" s="5">
        <f t="shared" si="28"/>
        <v>408</v>
      </c>
      <c r="G79" s="5"/>
    </row>
    <row r="80" spans="1:7" ht="64.5" customHeight="1" x14ac:dyDescent="0.25">
      <c r="A80" s="22" t="s">
        <v>48</v>
      </c>
      <c r="B80" s="4" t="s">
        <v>39</v>
      </c>
      <c r="C80" s="5">
        <f t="shared" si="27"/>
        <v>0.20679168778509882</v>
      </c>
      <c r="D80" s="5">
        <v>8</v>
      </c>
      <c r="E80" s="5">
        <v>51</v>
      </c>
      <c r="F80" s="5">
        <f t="shared" si="28"/>
        <v>408</v>
      </c>
      <c r="G80" s="5"/>
    </row>
    <row r="81" spans="1:7" x14ac:dyDescent="0.25">
      <c r="A81" s="23"/>
      <c r="B81" s="4" t="s">
        <v>39</v>
      </c>
      <c r="C81" s="5">
        <f t="shared" si="27"/>
        <v>0.20679168778509882</v>
      </c>
      <c r="D81" s="5">
        <v>8</v>
      </c>
      <c r="E81" s="5">
        <v>51</v>
      </c>
      <c r="F81" s="5">
        <f t="shared" si="28"/>
        <v>408</v>
      </c>
      <c r="G81" s="5"/>
    </row>
    <row r="82" spans="1:7" ht="33" customHeight="1" x14ac:dyDescent="0.25">
      <c r="A82" s="22" t="s">
        <v>49</v>
      </c>
      <c r="B82" s="4" t="s">
        <v>39</v>
      </c>
      <c r="C82" s="5">
        <f t="shared" si="27"/>
        <v>0.20679168778509882</v>
      </c>
      <c r="D82" s="5">
        <v>8</v>
      </c>
      <c r="E82" s="5">
        <v>51</v>
      </c>
      <c r="F82" s="5">
        <f t="shared" si="28"/>
        <v>408</v>
      </c>
      <c r="G82" s="5"/>
    </row>
    <row r="83" spans="1:7" x14ac:dyDescent="0.25">
      <c r="A83" s="23"/>
      <c r="B83" s="4" t="s">
        <v>39</v>
      </c>
      <c r="C83" s="5">
        <f t="shared" si="27"/>
        <v>0.20679168778509882</v>
      </c>
      <c r="D83" s="5">
        <v>8</v>
      </c>
      <c r="E83" s="5">
        <v>51</v>
      </c>
      <c r="F83" s="5">
        <f t="shared" si="28"/>
        <v>408</v>
      </c>
      <c r="G83" s="5"/>
    </row>
    <row r="84" spans="1:7" ht="43.5" customHeight="1" x14ac:dyDescent="0.25">
      <c r="A84" s="22" t="s">
        <v>50</v>
      </c>
      <c r="B84" s="4" t="s">
        <v>39</v>
      </c>
      <c r="C84" s="5">
        <f t="shared" si="27"/>
        <v>0.10339584389254941</v>
      </c>
      <c r="D84" s="5">
        <v>4</v>
      </c>
      <c r="E84" s="5">
        <v>51</v>
      </c>
      <c r="F84" s="5">
        <f t="shared" si="28"/>
        <v>204</v>
      </c>
      <c r="G84" s="5"/>
    </row>
    <row r="85" spans="1:7" x14ac:dyDescent="0.25">
      <c r="A85" s="23"/>
      <c r="B85" s="4" t="s">
        <v>39</v>
      </c>
      <c r="C85" s="5">
        <f t="shared" si="27"/>
        <v>0.10339584389254941</v>
      </c>
      <c r="D85" s="5">
        <v>4</v>
      </c>
      <c r="E85" s="5">
        <v>51</v>
      </c>
      <c r="F85" s="5">
        <f t="shared" si="28"/>
        <v>204</v>
      </c>
      <c r="G85" s="5"/>
    </row>
    <row r="86" spans="1:7" ht="43.5" customHeight="1" x14ac:dyDescent="0.25">
      <c r="A86" s="22" t="s">
        <v>51</v>
      </c>
      <c r="B86" s="4" t="s">
        <v>39</v>
      </c>
      <c r="C86" s="5">
        <f t="shared" si="27"/>
        <v>2.5848960973137353E-2</v>
      </c>
      <c r="D86" s="5">
        <v>1</v>
      </c>
      <c r="E86" s="5">
        <v>51</v>
      </c>
      <c r="F86" s="5">
        <f t="shared" si="28"/>
        <v>51</v>
      </c>
      <c r="G86" s="5"/>
    </row>
    <row r="87" spans="1:7" x14ac:dyDescent="0.25">
      <c r="A87" s="23"/>
      <c r="B87" s="4" t="s">
        <v>39</v>
      </c>
      <c r="C87" s="5">
        <f t="shared" si="27"/>
        <v>2.5848960973137353E-2</v>
      </c>
      <c r="D87" s="5">
        <v>1</v>
      </c>
      <c r="E87" s="5">
        <v>51</v>
      </c>
      <c r="F87" s="5">
        <f t="shared" si="28"/>
        <v>51</v>
      </c>
      <c r="G87" s="5"/>
    </row>
    <row r="88" spans="1:7" ht="54" customHeight="1" x14ac:dyDescent="0.25">
      <c r="A88" s="22" t="s">
        <v>52</v>
      </c>
      <c r="B88" s="4" t="s">
        <v>39</v>
      </c>
      <c r="C88" s="5">
        <f t="shared" si="27"/>
        <v>5.1697921946274705E-2</v>
      </c>
      <c r="D88" s="5">
        <v>2</v>
      </c>
      <c r="E88" s="5">
        <v>51</v>
      </c>
      <c r="F88" s="5">
        <f t="shared" si="28"/>
        <v>102</v>
      </c>
      <c r="G88" s="5"/>
    </row>
    <row r="89" spans="1:7" x14ac:dyDescent="0.25">
      <c r="A89" s="23"/>
      <c r="B89" s="4" t="s">
        <v>39</v>
      </c>
      <c r="C89" s="5">
        <f t="shared" si="27"/>
        <v>5.1697921946274705E-2</v>
      </c>
      <c r="D89" s="5">
        <v>2</v>
      </c>
      <c r="E89" s="5">
        <v>51</v>
      </c>
      <c r="F89" s="5">
        <f t="shared" si="28"/>
        <v>102</v>
      </c>
      <c r="G89" s="5"/>
    </row>
    <row r="90" spans="1:7" x14ac:dyDescent="0.25">
      <c r="A90" s="7"/>
      <c r="B90" s="4"/>
      <c r="C90" s="5"/>
      <c r="D90" s="5"/>
      <c r="E90" s="5"/>
      <c r="F90" s="5"/>
      <c r="G90" s="5"/>
    </row>
    <row r="91" spans="1:7" ht="67.5" x14ac:dyDescent="0.25">
      <c r="A91" s="7" t="s">
        <v>19</v>
      </c>
      <c r="B91" s="4" t="s">
        <v>18</v>
      </c>
      <c r="C91" s="5">
        <f>SUM(C92:C99)</f>
        <v>1.9766852508869743</v>
      </c>
      <c r="D91" s="5"/>
      <c r="E91" s="5"/>
      <c r="F91" s="5"/>
      <c r="G91" s="4"/>
    </row>
    <row r="92" spans="1:7" x14ac:dyDescent="0.25">
      <c r="A92" s="22" t="s">
        <v>54</v>
      </c>
      <c r="B92" s="4" t="s">
        <v>38</v>
      </c>
      <c r="C92" s="5">
        <f t="shared" ref="C92:C99" si="29">F92/1973</f>
        <v>0.40547389761784086</v>
      </c>
      <c r="D92" s="5">
        <v>8</v>
      </c>
      <c r="E92" s="5">
        <v>100</v>
      </c>
      <c r="F92" s="5">
        <f t="shared" ref="F92:F99" si="30">D92*E92</f>
        <v>800</v>
      </c>
      <c r="G92" s="5"/>
    </row>
    <row r="93" spans="1:7" x14ac:dyDescent="0.25">
      <c r="A93" s="23"/>
      <c r="B93" s="4" t="s">
        <v>42</v>
      </c>
      <c r="C93" s="5">
        <f t="shared" si="29"/>
        <v>0.40547389761784086</v>
      </c>
      <c r="D93" s="5">
        <v>8</v>
      </c>
      <c r="E93" s="5">
        <v>100</v>
      </c>
      <c r="F93" s="5">
        <f t="shared" si="30"/>
        <v>800</v>
      </c>
      <c r="G93" s="5"/>
    </row>
    <row r="94" spans="1:7" ht="15.75" customHeight="1" x14ac:dyDescent="0.25">
      <c r="A94" s="22" t="s">
        <v>56</v>
      </c>
      <c r="B94" s="4" t="s">
        <v>38</v>
      </c>
      <c r="C94" s="5">
        <f t="shared" si="29"/>
        <v>0.40547389761784086</v>
      </c>
      <c r="D94" s="5">
        <v>8</v>
      </c>
      <c r="E94" s="5">
        <v>100</v>
      </c>
      <c r="F94" s="5">
        <f t="shared" si="30"/>
        <v>800</v>
      </c>
      <c r="G94" s="5"/>
    </row>
    <row r="95" spans="1:7" x14ac:dyDescent="0.25">
      <c r="A95" s="23"/>
      <c r="B95" s="4" t="s">
        <v>42</v>
      </c>
      <c r="C95" s="5">
        <f t="shared" si="29"/>
        <v>0.40547389761784086</v>
      </c>
      <c r="D95" s="5">
        <v>8</v>
      </c>
      <c r="E95" s="5">
        <v>100</v>
      </c>
      <c r="F95" s="5">
        <f t="shared" si="30"/>
        <v>800</v>
      </c>
      <c r="G95" s="5"/>
    </row>
    <row r="96" spans="1:7" x14ac:dyDescent="0.25">
      <c r="A96" s="22" t="s">
        <v>55</v>
      </c>
      <c r="B96" s="4" t="s">
        <v>38</v>
      </c>
      <c r="C96" s="5">
        <f t="shared" si="29"/>
        <v>2.5342118601115054E-2</v>
      </c>
      <c r="D96" s="5">
        <v>0.5</v>
      </c>
      <c r="E96" s="5">
        <v>100</v>
      </c>
      <c r="F96" s="5">
        <f t="shared" si="30"/>
        <v>50</v>
      </c>
      <c r="G96" s="5"/>
    </row>
    <row r="97" spans="1:7" x14ac:dyDescent="0.25">
      <c r="A97" s="23"/>
      <c r="B97" s="4" t="s">
        <v>42</v>
      </c>
      <c r="C97" s="5">
        <f t="shared" si="29"/>
        <v>2.5342118601115054E-2</v>
      </c>
      <c r="D97" s="5">
        <v>0.5</v>
      </c>
      <c r="E97" s="5">
        <v>100</v>
      </c>
      <c r="F97" s="5">
        <f t="shared" si="30"/>
        <v>50</v>
      </c>
      <c r="G97" s="5"/>
    </row>
    <row r="98" spans="1:7" ht="15.75" customHeight="1" x14ac:dyDescent="0.25">
      <c r="A98" s="22" t="s">
        <v>57</v>
      </c>
      <c r="B98" s="4" t="s">
        <v>38</v>
      </c>
      <c r="C98" s="5">
        <f t="shared" si="29"/>
        <v>0.15205271160669032</v>
      </c>
      <c r="D98" s="5">
        <v>3</v>
      </c>
      <c r="E98" s="5">
        <v>100</v>
      </c>
      <c r="F98" s="5">
        <f t="shared" si="30"/>
        <v>300</v>
      </c>
      <c r="G98" s="5"/>
    </row>
    <row r="99" spans="1:7" x14ac:dyDescent="0.25">
      <c r="A99" s="23"/>
      <c r="B99" s="4" t="s">
        <v>42</v>
      </c>
      <c r="C99" s="5">
        <f t="shared" si="29"/>
        <v>0.15205271160669032</v>
      </c>
      <c r="D99" s="5">
        <v>3</v>
      </c>
      <c r="E99" s="5">
        <v>100</v>
      </c>
      <c r="F99" s="5">
        <f t="shared" si="30"/>
        <v>300</v>
      </c>
      <c r="G99" s="5"/>
    </row>
    <row r="100" spans="1:7" x14ac:dyDescent="0.25">
      <c r="A100" s="7"/>
      <c r="B100" s="4"/>
      <c r="C100" s="5"/>
      <c r="D100" s="5"/>
      <c r="E100" s="5"/>
      <c r="F100" s="5"/>
      <c r="G100" s="5"/>
    </row>
    <row r="101" spans="1:7" ht="67.5" x14ac:dyDescent="0.25">
      <c r="A101" s="7" t="s">
        <v>20</v>
      </c>
      <c r="B101" s="4" t="s">
        <v>18</v>
      </c>
      <c r="C101" s="5">
        <f>SUM(C102)</f>
        <v>1.0339584389254941</v>
      </c>
      <c r="D101" s="5"/>
      <c r="E101" s="5"/>
      <c r="F101" s="5"/>
      <c r="G101" s="4"/>
    </row>
    <row r="102" spans="1:7" x14ac:dyDescent="0.25">
      <c r="A102" s="7" t="s">
        <v>74</v>
      </c>
      <c r="B102" s="4" t="s">
        <v>40</v>
      </c>
      <c r="C102" s="5">
        <f t="shared" ref="C102" si="31">F102/1973</f>
        <v>1.0339584389254941</v>
      </c>
      <c r="D102" s="5">
        <v>40</v>
      </c>
      <c r="E102" s="5">
        <v>51</v>
      </c>
      <c r="F102" s="5">
        <f t="shared" ref="F102" si="32">D102*E102</f>
        <v>2040</v>
      </c>
      <c r="G102" s="5"/>
    </row>
    <row r="103" spans="1:7" x14ac:dyDescent="0.25">
      <c r="A103" s="7"/>
      <c r="B103" s="4"/>
      <c r="C103" s="5"/>
      <c r="D103" s="5"/>
      <c r="E103" s="5"/>
      <c r="F103" s="5"/>
      <c r="G103" s="5"/>
    </row>
    <row r="104" spans="1:7" ht="67.5" x14ac:dyDescent="0.25">
      <c r="A104" s="7" t="s">
        <v>21</v>
      </c>
      <c r="B104" s="4" t="s">
        <v>18</v>
      </c>
      <c r="C104" s="5">
        <f>SUM(C105:C110)</f>
        <v>1.9219462747085654</v>
      </c>
      <c r="D104" s="5"/>
      <c r="E104" s="5"/>
      <c r="F104" s="5"/>
      <c r="G104" s="4"/>
    </row>
    <row r="105" spans="1:7" x14ac:dyDescent="0.25">
      <c r="A105" s="22" t="s">
        <v>78</v>
      </c>
      <c r="B105" s="4" t="s">
        <v>38</v>
      </c>
      <c r="C105" s="5">
        <f t="shared" ref="C105" si="33">F105/1973</f>
        <v>0.41054232133806384</v>
      </c>
      <c r="D105" s="5">
        <v>90</v>
      </c>
      <c r="E105" s="5">
        <v>9</v>
      </c>
      <c r="F105" s="5">
        <f t="shared" ref="F105" si="34">D105*E105</f>
        <v>810</v>
      </c>
      <c r="G105" s="5"/>
    </row>
    <row r="106" spans="1:7" x14ac:dyDescent="0.25">
      <c r="A106" s="23"/>
      <c r="B106" s="4" t="s">
        <v>38</v>
      </c>
      <c r="C106" s="5">
        <f t="shared" ref="C106:C110" si="35">F106/1973</f>
        <v>0.41054232133806384</v>
      </c>
      <c r="D106" s="5">
        <v>90</v>
      </c>
      <c r="E106" s="5">
        <v>9</v>
      </c>
      <c r="F106" s="5">
        <f t="shared" ref="F106:F110" si="36">D106*E106</f>
        <v>810</v>
      </c>
      <c r="G106" s="5"/>
    </row>
    <row r="107" spans="1:7" x14ac:dyDescent="0.25">
      <c r="A107" s="22" t="s">
        <v>79</v>
      </c>
      <c r="B107" s="4" t="s">
        <v>38</v>
      </c>
      <c r="C107" s="5">
        <f t="shared" ref="C107" si="37">F107/1973</f>
        <v>0.5494171312721744</v>
      </c>
      <c r="D107" s="5">
        <v>1084</v>
      </c>
      <c r="E107" s="5">
        <v>1</v>
      </c>
      <c r="F107" s="5">
        <f t="shared" ref="F107" si="38">D107*E107</f>
        <v>1084</v>
      </c>
      <c r="G107" s="5"/>
    </row>
    <row r="108" spans="1:7" x14ac:dyDescent="0.25">
      <c r="A108" s="23"/>
      <c r="B108" s="4" t="s">
        <v>38</v>
      </c>
      <c r="C108" s="5">
        <f t="shared" si="35"/>
        <v>0.5494171312721744</v>
      </c>
      <c r="D108" s="5">
        <v>1084</v>
      </c>
      <c r="E108" s="5">
        <v>1</v>
      </c>
      <c r="F108" s="5">
        <f t="shared" si="36"/>
        <v>1084</v>
      </c>
      <c r="G108" s="5"/>
    </row>
    <row r="109" spans="1:7" x14ac:dyDescent="0.25">
      <c r="A109" s="22" t="s">
        <v>80</v>
      </c>
      <c r="B109" s="4" t="s">
        <v>38</v>
      </c>
      <c r="C109" s="5">
        <f t="shared" ref="C109" si="39">F109/1973</f>
        <v>1.0136847440446021E-3</v>
      </c>
      <c r="D109" s="5">
        <v>2</v>
      </c>
      <c r="E109" s="5">
        <v>1</v>
      </c>
      <c r="F109" s="5">
        <f t="shared" ref="F109" si="40">D109*E109</f>
        <v>2</v>
      </c>
      <c r="G109" s="5"/>
    </row>
    <row r="110" spans="1:7" x14ac:dyDescent="0.25">
      <c r="A110" s="23"/>
      <c r="B110" s="4" t="s">
        <v>38</v>
      </c>
      <c r="C110" s="5">
        <f t="shared" si="35"/>
        <v>1.0136847440446021E-3</v>
      </c>
      <c r="D110" s="5">
        <v>2</v>
      </c>
      <c r="E110" s="5">
        <v>1</v>
      </c>
      <c r="F110" s="5">
        <f t="shared" si="36"/>
        <v>2</v>
      </c>
      <c r="G110" s="5"/>
    </row>
    <row r="111" spans="1:7" x14ac:dyDescent="0.25">
      <c r="A111" s="7"/>
      <c r="B111" s="4"/>
      <c r="C111" s="5"/>
      <c r="D111" s="5"/>
      <c r="E111" s="5"/>
      <c r="F111" s="5"/>
      <c r="G111" s="5"/>
    </row>
    <row r="112" spans="1:7" ht="67.5" x14ac:dyDescent="0.25">
      <c r="A112" s="7" t="s">
        <v>22</v>
      </c>
      <c r="B112" s="4" t="s">
        <v>18</v>
      </c>
      <c r="C112" s="5">
        <f>SUM(C113)</f>
        <v>0.90826153066396353</v>
      </c>
      <c r="D112" s="5"/>
      <c r="E112" s="5"/>
      <c r="F112" s="5"/>
      <c r="G112" s="4"/>
    </row>
    <row r="113" spans="1:7" x14ac:dyDescent="0.25">
      <c r="A113" s="7" t="s">
        <v>81</v>
      </c>
      <c r="B113" s="4" t="s">
        <v>38</v>
      </c>
      <c r="C113" s="5">
        <f t="shared" ref="C113" si="41">F113/1973</f>
        <v>0.90826153066396353</v>
      </c>
      <c r="D113" s="5">
        <v>0.25</v>
      </c>
      <c r="E113" s="5">
        <v>7168</v>
      </c>
      <c r="F113" s="5">
        <f t="shared" ref="F113" si="42">D113*E113</f>
        <v>1792</v>
      </c>
      <c r="G113" s="5"/>
    </row>
    <row r="114" spans="1:7" x14ac:dyDescent="0.25">
      <c r="A114" s="7"/>
      <c r="B114" s="4"/>
      <c r="C114" s="5"/>
      <c r="D114" s="5"/>
      <c r="E114" s="5"/>
      <c r="F114" s="5"/>
      <c r="G114" s="5"/>
    </row>
    <row r="115" spans="1:7" ht="67.5" x14ac:dyDescent="0.25">
      <c r="A115" s="7" t="s">
        <v>23</v>
      </c>
      <c r="B115" s="4" t="s">
        <v>18</v>
      </c>
      <c r="C115" s="5" t="s">
        <v>11</v>
      </c>
      <c r="D115" s="5"/>
      <c r="E115" s="5"/>
      <c r="F115" s="5"/>
      <c r="G115" s="4"/>
    </row>
    <row r="116" spans="1:7" x14ac:dyDescent="0.25">
      <c r="A116" s="7"/>
      <c r="B116" s="4"/>
      <c r="C116" s="5"/>
      <c r="D116" s="5"/>
      <c r="E116" s="5"/>
      <c r="F116" s="5"/>
      <c r="G116" s="5"/>
    </row>
    <row r="117" spans="1:7" ht="67.5" x14ac:dyDescent="0.25">
      <c r="A117" s="7" t="s">
        <v>24</v>
      </c>
      <c r="B117" s="4" t="s">
        <v>18</v>
      </c>
      <c r="C117" s="5">
        <f>SUM(C118:C119)</f>
        <v>1.0339584389254941</v>
      </c>
      <c r="D117" s="5"/>
      <c r="E117" s="5"/>
      <c r="F117" s="5"/>
      <c r="G117" s="4"/>
    </row>
    <row r="118" spans="1:7" ht="43.5" x14ac:dyDescent="0.25">
      <c r="A118" s="7" t="s">
        <v>82</v>
      </c>
      <c r="B118" s="4" t="s">
        <v>40</v>
      </c>
      <c r="C118" s="5">
        <f t="shared" ref="C118:C119" si="43">F118/1973</f>
        <v>0.51697921946274705</v>
      </c>
      <c r="D118" s="5">
        <v>20</v>
      </c>
      <c r="E118" s="5">
        <v>51</v>
      </c>
      <c r="F118" s="5">
        <f t="shared" ref="F118:F119" si="44">D118*E118</f>
        <v>1020</v>
      </c>
      <c r="G118" s="5"/>
    </row>
    <row r="119" spans="1:7" ht="180" x14ac:dyDescent="0.25">
      <c r="A119" s="7" t="s">
        <v>83</v>
      </c>
      <c r="B119" s="4" t="s">
        <v>40</v>
      </c>
      <c r="C119" s="5">
        <f t="shared" si="43"/>
        <v>0.51697921946274705</v>
      </c>
      <c r="D119" s="5">
        <v>20</v>
      </c>
      <c r="E119" s="5">
        <v>51</v>
      </c>
      <c r="F119" s="5">
        <f t="shared" si="44"/>
        <v>1020</v>
      </c>
      <c r="G119" s="5"/>
    </row>
    <row r="120" spans="1:7" x14ac:dyDescent="0.25">
      <c r="A120" s="7"/>
      <c r="B120" s="4"/>
      <c r="C120" s="5"/>
      <c r="D120" s="5"/>
      <c r="E120" s="5"/>
      <c r="F120" s="5"/>
      <c r="G120" s="5"/>
    </row>
    <row r="121" spans="1:7" ht="67.5" x14ac:dyDescent="0.25">
      <c r="A121" s="7" t="s">
        <v>25</v>
      </c>
      <c r="B121" s="4" t="s">
        <v>18</v>
      </c>
      <c r="C121" s="5">
        <f>SUM(C122)</f>
        <v>1.0339584389254941</v>
      </c>
      <c r="D121" s="5"/>
      <c r="E121" s="5"/>
      <c r="F121" s="5"/>
      <c r="G121" s="4"/>
    </row>
    <row r="122" spans="1:7" ht="159" x14ac:dyDescent="0.25">
      <c r="A122" s="7" t="s">
        <v>84</v>
      </c>
      <c r="B122" s="4" t="s">
        <v>40</v>
      </c>
      <c r="C122" s="5">
        <f t="shared" ref="C122" si="45">F122/1973</f>
        <v>1.0339584389254941</v>
      </c>
      <c r="D122" s="5">
        <v>40</v>
      </c>
      <c r="E122" s="5">
        <v>51</v>
      </c>
      <c r="F122" s="5">
        <f t="shared" ref="F122" si="46">D122*E122</f>
        <v>2040</v>
      </c>
      <c r="G122" s="5"/>
    </row>
    <row r="123" spans="1:7" ht="68.25" thickBot="1" x14ac:dyDescent="0.3">
      <c r="A123" s="7" t="s">
        <v>26</v>
      </c>
      <c r="B123" s="4" t="s">
        <v>18</v>
      </c>
      <c r="C123" s="5">
        <f>SUM(C124:C131)</f>
        <v>2.0679168778509882</v>
      </c>
      <c r="D123" s="5"/>
      <c r="E123" s="5"/>
      <c r="F123" s="5"/>
      <c r="G123" s="4"/>
    </row>
    <row r="124" spans="1:7" ht="113.25" customHeight="1" x14ac:dyDescent="0.25">
      <c r="A124" s="24" t="s">
        <v>85</v>
      </c>
      <c r="B124" s="4" t="s">
        <v>88</v>
      </c>
      <c r="C124" s="5">
        <f t="shared" ref="C124:C131" si="47">F124/1973</f>
        <v>0.41358337557019764</v>
      </c>
      <c r="D124" s="5">
        <v>16</v>
      </c>
      <c r="E124" s="5">
        <v>51</v>
      </c>
      <c r="F124" s="5">
        <f t="shared" ref="F124:F131" si="48">D124*E124</f>
        <v>816</v>
      </c>
      <c r="G124" s="5"/>
    </row>
    <row r="125" spans="1:7" x14ac:dyDescent="0.25">
      <c r="A125" s="23"/>
      <c r="B125" s="4" t="s">
        <v>39</v>
      </c>
      <c r="C125" s="5">
        <f t="shared" si="47"/>
        <v>0.41358337557019764</v>
      </c>
      <c r="D125" s="5">
        <v>16</v>
      </c>
      <c r="E125" s="5">
        <v>51</v>
      </c>
      <c r="F125" s="5">
        <f t="shared" si="48"/>
        <v>816</v>
      </c>
      <c r="G125" s="5"/>
    </row>
    <row r="126" spans="1:7" ht="198.75" customHeight="1" x14ac:dyDescent="0.25">
      <c r="A126" s="22" t="s">
        <v>86</v>
      </c>
      <c r="B126" s="4" t="s">
        <v>38</v>
      </c>
      <c r="C126" s="5">
        <f t="shared" si="47"/>
        <v>0.20679168778509882</v>
      </c>
      <c r="D126" s="5">
        <v>8</v>
      </c>
      <c r="E126" s="5">
        <v>51</v>
      </c>
      <c r="F126" s="5">
        <f t="shared" si="48"/>
        <v>408</v>
      </c>
      <c r="G126" s="5"/>
    </row>
    <row r="127" spans="1:7" x14ac:dyDescent="0.25">
      <c r="A127" s="23"/>
      <c r="B127" s="4" t="s">
        <v>39</v>
      </c>
      <c r="C127" s="5">
        <f t="shared" si="47"/>
        <v>0.20679168778509882</v>
      </c>
      <c r="D127" s="5">
        <v>8</v>
      </c>
      <c r="E127" s="5">
        <v>51</v>
      </c>
      <c r="F127" s="5">
        <f t="shared" si="48"/>
        <v>408</v>
      </c>
      <c r="G127" s="5"/>
    </row>
    <row r="128" spans="1:7" ht="33" customHeight="1" x14ac:dyDescent="0.25">
      <c r="A128" s="22" t="s">
        <v>66</v>
      </c>
      <c r="B128" s="4" t="s">
        <v>88</v>
      </c>
      <c r="C128" s="5">
        <f t="shared" si="47"/>
        <v>0.20679168778509882</v>
      </c>
      <c r="D128" s="5">
        <v>8</v>
      </c>
      <c r="E128" s="5">
        <v>51</v>
      </c>
      <c r="F128" s="5">
        <f t="shared" si="48"/>
        <v>408</v>
      </c>
      <c r="G128" s="5"/>
    </row>
    <row r="129" spans="1:7" x14ac:dyDescent="0.25">
      <c r="A129" s="23"/>
      <c r="B129" s="4" t="s">
        <v>39</v>
      </c>
      <c r="C129" s="5">
        <f t="shared" si="47"/>
        <v>0.20679168778509882</v>
      </c>
      <c r="D129" s="5">
        <v>8</v>
      </c>
      <c r="E129" s="5">
        <v>51</v>
      </c>
      <c r="F129" s="5">
        <f t="shared" si="48"/>
        <v>408</v>
      </c>
      <c r="G129" s="5"/>
    </row>
    <row r="130" spans="1:7" ht="44.25" customHeight="1" x14ac:dyDescent="0.25">
      <c r="A130" s="20" t="s">
        <v>87</v>
      </c>
      <c r="B130" s="4" t="s">
        <v>38</v>
      </c>
      <c r="C130" s="5">
        <f t="shared" si="47"/>
        <v>0.20679168778509882</v>
      </c>
      <c r="D130" s="5">
        <v>8</v>
      </c>
      <c r="E130" s="5">
        <v>51</v>
      </c>
      <c r="F130" s="5">
        <f t="shared" si="48"/>
        <v>408</v>
      </c>
      <c r="G130" s="5"/>
    </row>
    <row r="131" spans="1:7" ht="31.5" customHeight="1" thickBot="1" x14ac:dyDescent="0.3">
      <c r="A131" s="41"/>
      <c r="B131" s="15" t="s">
        <v>39</v>
      </c>
      <c r="C131" s="28">
        <f t="shared" si="47"/>
        <v>0.20679168778509882</v>
      </c>
      <c r="D131" s="28">
        <v>8</v>
      </c>
      <c r="E131" s="28">
        <v>51</v>
      </c>
      <c r="F131" s="28">
        <f t="shared" si="48"/>
        <v>408</v>
      </c>
      <c r="G131" s="5"/>
    </row>
    <row r="132" spans="1:7" ht="15" customHeight="1" x14ac:dyDescent="0.25">
      <c r="A132" s="42" t="s">
        <v>117</v>
      </c>
      <c r="B132" s="43" t="s">
        <v>118</v>
      </c>
      <c r="C132" s="30"/>
      <c r="D132" s="30"/>
      <c r="E132" s="30"/>
      <c r="F132" s="31"/>
      <c r="G132" s="10"/>
    </row>
    <row r="133" spans="1:7" ht="18.75" customHeight="1" x14ac:dyDescent="0.25">
      <c r="A133" s="44"/>
      <c r="B133" s="4" t="s">
        <v>119</v>
      </c>
      <c r="C133" s="5"/>
      <c r="D133" s="5"/>
      <c r="E133" s="5"/>
      <c r="F133" s="33"/>
      <c r="G133" s="10"/>
    </row>
    <row r="134" spans="1:7" ht="19.5" customHeight="1" x14ac:dyDescent="0.25">
      <c r="A134" s="44"/>
      <c r="B134" s="4" t="s">
        <v>120</v>
      </c>
      <c r="C134" s="5"/>
      <c r="D134" s="5"/>
      <c r="E134" s="5"/>
      <c r="F134" s="33"/>
      <c r="G134" s="10"/>
    </row>
    <row r="135" spans="1:7" ht="19.5" customHeight="1" thickBot="1" x14ac:dyDescent="0.3">
      <c r="A135" s="45"/>
      <c r="B135" s="46" t="s">
        <v>121</v>
      </c>
      <c r="C135" s="35"/>
      <c r="D135" s="35"/>
      <c r="E135" s="35"/>
      <c r="F135" s="36"/>
      <c r="G135" s="10"/>
    </row>
    <row r="136" spans="1:7" x14ac:dyDescent="0.25">
      <c r="A136" s="12"/>
      <c r="B136" s="12"/>
      <c r="C136" s="2">
        <f>9*100/37</f>
        <v>24.324324324324323</v>
      </c>
      <c r="D136" s="12"/>
      <c r="E136" s="12"/>
      <c r="F136" s="12"/>
    </row>
    <row r="137" spans="1:7" x14ac:dyDescent="0.25">
      <c r="A137" s="18" t="s">
        <v>105</v>
      </c>
      <c r="C137" s="2">
        <f>SUM(C138,C140,C142,C145,C147,C149,C152,C155,C157)</f>
        <v>8.9438925494171322</v>
      </c>
    </row>
    <row r="138" spans="1:7" ht="67.5" x14ac:dyDescent="0.25">
      <c r="A138" s="7" t="s">
        <v>27</v>
      </c>
      <c r="B138" s="4" t="s">
        <v>28</v>
      </c>
      <c r="C138" s="5">
        <f>SUM(C139)</f>
        <v>1.0339584389254941</v>
      </c>
      <c r="D138" s="5"/>
      <c r="E138" s="5"/>
      <c r="F138" s="5"/>
      <c r="G138" s="4"/>
    </row>
    <row r="139" spans="1:7" x14ac:dyDescent="0.25">
      <c r="A139" s="7" t="s">
        <v>74</v>
      </c>
      <c r="B139" s="4" t="s">
        <v>42</v>
      </c>
      <c r="C139" s="5">
        <f t="shared" ref="C139" si="49">F139/1973</f>
        <v>1.0339584389254941</v>
      </c>
      <c r="D139" s="5">
        <v>40</v>
      </c>
      <c r="E139" s="5">
        <v>51</v>
      </c>
      <c r="F139" s="5">
        <f t="shared" ref="F139" si="50">D139*E139</f>
        <v>2040</v>
      </c>
      <c r="G139" s="5"/>
    </row>
    <row r="140" spans="1:7" ht="67.5" x14ac:dyDescent="0.25">
      <c r="A140" s="7" t="s">
        <v>29</v>
      </c>
      <c r="B140" s="4" t="s">
        <v>28</v>
      </c>
      <c r="C140" s="5">
        <f>SUM(C141)</f>
        <v>1.0339584389254941</v>
      </c>
      <c r="D140" s="5"/>
      <c r="E140" s="5"/>
      <c r="F140" s="5"/>
      <c r="G140" s="4"/>
    </row>
    <row r="141" spans="1:7" x14ac:dyDescent="0.25">
      <c r="A141" s="7" t="s">
        <v>89</v>
      </c>
      <c r="B141" s="4" t="s">
        <v>38</v>
      </c>
      <c r="C141" s="5">
        <f t="shared" ref="C141" si="51">F141/1973</f>
        <v>1.0339584389254941</v>
      </c>
      <c r="D141" s="5">
        <v>40</v>
      </c>
      <c r="E141" s="5">
        <v>51</v>
      </c>
      <c r="F141" s="5">
        <f t="shared" ref="F141" si="52">D141*E141</f>
        <v>2040</v>
      </c>
      <c r="G141" s="5"/>
    </row>
    <row r="142" spans="1:7" ht="67.5" x14ac:dyDescent="0.25">
      <c r="A142" s="7" t="s">
        <v>30</v>
      </c>
      <c r="B142" s="4" t="s">
        <v>28</v>
      </c>
      <c r="C142" s="5">
        <f>SUM(C143)</f>
        <v>0.98241256969082613</v>
      </c>
      <c r="D142" s="5"/>
      <c r="E142" s="5"/>
      <c r="F142" s="5"/>
      <c r="G142" s="4"/>
    </row>
    <row r="143" spans="1:7" x14ac:dyDescent="0.25">
      <c r="A143" s="7" t="s">
        <v>90</v>
      </c>
      <c r="B143" s="4" t="s">
        <v>39</v>
      </c>
      <c r="C143" s="5">
        <f t="shared" ref="C143" si="53">F143/1973</f>
        <v>0.98241256969082613</v>
      </c>
      <c r="D143" s="5">
        <v>0.7</v>
      </c>
      <c r="E143" s="5">
        <f>2641+128</f>
        <v>2769</v>
      </c>
      <c r="F143" s="5">
        <f t="shared" ref="F143" si="54">D143*E143</f>
        <v>1938.3</v>
      </c>
      <c r="G143" s="5"/>
    </row>
    <row r="144" spans="1:7" x14ac:dyDescent="0.25">
      <c r="A144" s="7"/>
      <c r="B144" s="4"/>
      <c r="C144" s="5"/>
      <c r="D144" s="5"/>
      <c r="E144" s="5"/>
      <c r="F144" s="5"/>
      <c r="G144" s="5"/>
    </row>
    <row r="145" spans="1:7" ht="67.5" x14ac:dyDescent="0.25">
      <c r="A145" s="7" t="s">
        <v>31</v>
      </c>
      <c r="B145" s="4" t="s">
        <v>28</v>
      </c>
      <c r="C145" s="5" t="s">
        <v>11</v>
      </c>
      <c r="D145" s="5"/>
      <c r="E145" s="5"/>
      <c r="F145" s="5"/>
      <c r="G145" s="4"/>
    </row>
    <row r="146" spans="1:7" x14ac:dyDescent="0.25">
      <c r="A146" s="7"/>
      <c r="B146" s="4"/>
      <c r="C146" s="5"/>
      <c r="D146" s="5"/>
      <c r="E146" s="5"/>
      <c r="F146" s="5"/>
      <c r="G146" s="5"/>
    </row>
    <row r="147" spans="1:7" ht="90" x14ac:dyDescent="0.25">
      <c r="A147" s="7" t="s">
        <v>32</v>
      </c>
      <c r="B147" s="4" t="s">
        <v>28</v>
      </c>
      <c r="C147" s="5" t="s">
        <v>33</v>
      </c>
      <c r="D147" s="5"/>
      <c r="E147" s="5"/>
      <c r="F147" s="5"/>
      <c r="G147" s="4"/>
    </row>
    <row r="148" spans="1:7" x14ac:dyDescent="0.25">
      <c r="A148" s="7"/>
      <c r="B148" s="4"/>
      <c r="C148" s="5"/>
      <c r="D148" s="5"/>
      <c r="E148" s="5"/>
      <c r="F148" s="5"/>
      <c r="G148" s="5"/>
    </row>
    <row r="149" spans="1:7" ht="67.5" x14ac:dyDescent="0.25">
      <c r="A149" s="7" t="s">
        <v>34</v>
      </c>
      <c r="B149" s="4" t="s">
        <v>28</v>
      </c>
      <c r="C149" s="5">
        <f>SUM(C150)</f>
        <v>1.0339584389254941</v>
      </c>
      <c r="D149" s="5"/>
      <c r="E149" s="5"/>
      <c r="F149" s="5"/>
      <c r="G149" s="4"/>
    </row>
    <row r="150" spans="1:7" ht="22.5" x14ac:dyDescent="0.25">
      <c r="A150" s="7" t="s">
        <v>91</v>
      </c>
      <c r="B150" s="4" t="s">
        <v>39</v>
      </c>
      <c r="C150" s="5">
        <f t="shared" ref="C150" si="55">F150/1973</f>
        <v>1.0339584389254941</v>
      </c>
      <c r="D150" s="5">
        <v>40</v>
      </c>
      <c r="E150" s="5">
        <v>51</v>
      </c>
      <c r="F150" s="5">
        <f t="shared" ref="F150" si="56">D150*E150</f>
        <v>2040</v>
      </c>
      <c r="G150" s="5"/>
    </row>
    <row r="151" spans="1:7" x14ac:dyDescent="0.25">
      <c r="A151" s="7"/>
      <c r="B151" s="4"/>
      <c r="C151" s="5"/>
      <c r="D151" s="5"/>
      <c r="E151" s="5"/>
      <c r="F151" s="5"/>
      <c r="G151" s="5"/>
    </row>
    <row r="152" spans="1:7" ht="67.5" x14ac:dyDescent="0.25">
      <c r="A152" s="7" t="s">
        <v>35</v>
      </c>
      <c r="B152" s="4" t="s">
        <v>28</v>
      </c>
      <c r="C152" s="5">
        <f>SUM(C153)</f>
        <v>1.0339584389254941</v>
      </c>
      <c r="D152" s="5"/>
      <c r="E152" s="5"/>
      <c r="F152" s="5"/>
      <c r="G152" s="4"/>
    </row>
    <row r="153" spans="1:7" ht="22.5" x14ac:dyDescent="0.25">
      <c r="A153" s="7" t="s">
        <v>92</v>
      </c>
      <c r="B153" s="4" t="s">
        <v>39</v>
      </c>
      <c r="C153" s="5">
        <f t="shared" ref="C153" si="57">F153/1973</f>
        <v>1.0339584389254941</v>
      </c>
      <c r="D153" s="5">
        <v>40</v>
      </c>
      <c r="E153" s="5">
        <v>51</v>
      </c>
      <c r="F153" s="5">
        <f t="shared" ref="F153" si="58">D153*E153</f>
        <v>2040</v>
      </c>
      <c r="G153" s="5"/>
    </row>
    <row r="154" spans="1:7" x14ac:dyDescent="0.25">
      <c r="A154" s="7"/>
      <c r="B154" s="4"/>
      <c r="C154" s="5"/>
      <c r="D154" s="5"/>
      <c r="E154" s="5"/>
      <c r="F154" s="5"/>
      <c r="G154" s="5"/>
    </row>
    <row r="155" spans="1:7" ht="67.5" x14ac:dyDescent="0.25">
      <c r="A155" s="7" t="s">
        <v>36</v>
      </c>
      <c r="B155" s="4" t="s">
        <v>28</v>
      </c>
      <c r="C155" s="5" t="s">
        <v>33</v>
      </c>
      <c r="D155" s="5"/>
      <c r="E155" s="5"/>
      <c r="F155" s="5"/>
      <c r="G155" s="4"/>
    </row>
    <row r="156" spans="1:7" x14ac:dyDescent="0.25">
      <c r="A156" s="7"/>
      <c r="B156" s="4"/>
      <c r="C156" s="5"/>
      <c r="D156" s="5"/>
      <c r="E156" s="5"/>
      <c r="F156" s="5"/>
      <c r="G156" s="5"/>
    </row>
    <row r="157" spans="1:7" ht="67.5" x14ac:dyDescent="0.25">
      <c r="A157" s="7" t="s">
        <v>37</v>
      </c>
      <c r="B157" s="4" t="s">
        <v>28</v>
      </c>
      <c r="C157" s="5">
        <f>SUM(C158:C165)</f>
        <v>3.8256462240243287</v>
      </c>
      <c r="D157" s="5"/>
      <c r="E157" s="5"/>
      <c r="F157" s="5"/>
      <c r="G157" s="4"/>
    </row>
    <row r="158" spans="1:7" x14ac:dyDescent="0.25">
      <c r="A158" s="7" t="s">
        <v>94</v>
      </c>
      <c r="B158" s="4" t="s">
        <v>93</v>
      </c>
      <c r="C158" s="5">
        <f t="shared" ref="C158" si="59">F158/1973</f>
        <v>1.0339584389254941</v>
      </c>
      <c r="D158" s="5">
        <v>40</v>
      </c>
      <c r="E158" s="5">
        <v>51</v>
      </c>
      <c r="F158" s="5">
        <f t="shared" ref="F158" si="60">D158*E158</f>
        <v>2040</v>
      </c>
      <c r="G158" s="5"/>
    </row>
    <row r="159" spans="1:7" x14ac:dyDescent="0.25">
      <c r="A159" s="7" t="s">
        <v>95</v>
      </c>
      <c r="B159" s="4" t="s">
        <v>38</v>
      </c>
      <c r="C159" s="5">
        <f t="shared" ref="C159" si="61">F159/1973</f>
        <v>1.0339584389254941</v>
      </c>
      <c r="D159" s="5">
        <v>40</v>
      </c>
      <c r="E159" s="5">
        <v>51</v>
      </c>
      <c r="F159" s="5">
        <f t="shared" ref="F159" si="62">D159*E159</f>
        <v>2040</v>
      </c>
      <c r="G159" s="5"/>
    </row>
    <row r="160" spans="1:7" x14ac:dyDescent="0.25">
      <c r="A160" s="7" t="s">
        <v>96</v>
      </c>
      <c r="B160" s="4" t="s">
        <v>39</v>
      </c>
      <c r="C160" s="5">
        <f t="shared" ref="C160" si="63">F160/1973</f>
        <v>1.0339584389254941</v>
      </c>
      <c r="D160" s="5">
        <v>40</v>
      </c>
      <c r="E160" s="5">
        <v>51</v>
      </c>
      <c r="F160" s="5">
        <f t="shared" ref="F160" si="64">D160*E160</f>
        <v>2040</v>
      </c>
      <c r="G160" s="5"/>
    </row>
    <row r="161" spans="1:7" x14ac:dyDescent="0.25">
      <c r="A161" s="7" t="s">
        <v>54</v>
      </c>
      <c r="B161" s="4" t="s">
        <v>39</v>
      </c>
      <c r="C161" s="5">
        <f t="shared" ref="C161" si="65">F161/1973</f>
        <v>0.20679168778509882</v>
      </c>
      <c r="D161" s="5">
        <v>8</v>
      </c>
      <c r="E161" s="5">
        <v>51</v>
      </c>
      <c r="F161" s="5">
        <f t="shared" ref="F161" si="66">D161*E161</f>
        <v>408</v>
      </c>
      <c r="G161" s="5"/>
    </row>
    <row r="162" spans="1:7" ht="22.5" x14ac:dyDescent="0.25">
      <c r="A162" s="7" t="s">
        <v>97</v>
      </c>
      <c r="B162" s="4" t="s">
        <v>39</v>
      </c>
      <c r="C162" s="5">
        <f t="shared" ref="C162:C165" si="67">F162/1973</f>
        <v>0.20679168778509882</v>
      </c>
      <c r="D162" s="5">
        <v>8</v>
      </c>
      <c r="E162" s="5">
        <v>51</v>
      </c>
      <c r="F162" s="5">
        <f t="shared" ref="F162:F165" si="68">D162*E162</f>
        <v>408</v>
      </c>
      <c r="G162" s="5"/>
    </row>
    <row r="163" spans="1:7" ht="22.5" x14ac:dyDescent="0.25">
      <c r="A163" s="7" t="s">
        <v>100</v>
      </c>
      <c r="B163" s="4" t="s">
        <v>39</v>
      </c>
      <c r="C163" s="5">
        <f t="shared" si="67"/>
        <v>0.10339584389254941</v>
      </c>
      <c r="D163" s="5">
        <v>4</v>
      </c>
      <c r="E163" s="5">
        <v>51</v>
      </c>
      <c r="F163" s="5">
        <f t="shared" si="68"/>
        <v>204</v>
      </c>
      <c r="G163" s="5"/>
    </row>
    <row r="164" spans="1:7" ht="22.5" x14ac:dyDescent="0.25">
      <c r="A164" s="7" t="s">
        <v>98</v>
      </c>
      <c r="B164" s="4" t="s">
        <v>39</v>
      </c>
      <c r="C164" s="5">
        <f t="shared" si="67"/>
        <v>0.10339584389254941</v>
      </c>
      <c r="D164" s="5">
        <v>4</v>
      </c>
      <c r="E164" s="5">
        <v>51</v>
      </c>
      <c r="F164" s="5">
        <f t="shared" si="68"/>
        <v>204</v>
      </c>
      <c r="G164" s="5"/>
    </row>
    <row r="165" spans="1:7" ht="23.25" thickBot="1" x14ac:dyDescent="0.3">
      <c r="A165" s="37" t="s">
        <v>99</v>
      </c>
      <c r="B165" s="15" t="s">
        <v>39</v>
      </c>
      <c r="C165" s="28">
        <f t="shared" si="67"/>
        <v>0.10339584389254941</v>
      </c>
      <c r="D165" s="28">
        <v>4</v>
      </c>
      <c r="E165" s="28">
        <v>51</v>
      </c>
      <c r="F165" s="28">
        <f t="shared" si="68"/>
        <v>204</v>
      </c>
      <c r="G165" s="5"/>
    </row>
    <row r="166" spans="1:7" x14ac:dyDescent="0.25">
      <c r="A166" s="42" t="s">
        <v>122</v>
      </c>
      <c r="B166" s="43" t="s">
        <v>125</v>
      </c>
      <c r="C166" s="30"/>
      <c r="D166" s="30"/>
      <c r="E166" s="30"/>
      <c r="F166" s="31"/>
    </row>
    <row r="167" spans="1:7" x14ac:dyDescent="0.25">
      <c r="A167" s="47"/>
      <c r="B167" s="4" t="s">
        <v>123</v>
      </c>
      <c r="C167" s="5"/>
      <c r="D167" s="5"/>
      <c r="E167" s="5"/>
      <c r="F167" s="33"/>
    </row>
    <row r="168" spans="1:7" x14ac:dyDescent="0.25">
      <c r="A168" s="44"/>
      <c r="B168" s="4" t="s">
        <v>120</v>
      </c>
      <c r="C168" s="5"/>
      <c r="D168" s="5"/>
      <c r="E168" s="5"/>
      <c r="F168" s="33"/>
    </row>
    <row r="169" spans="1:7" x14ac:dyDescent="0.25">
      <c r="A169" s="44"/>
      <c r="B169" s="4" t="s">
        <v>124</v>
      </c>
      <c r="C169" s="5"/>
      <c r="D169" s="5"/>
      <c r="E169" s="5"/>
      <c r="F169" s="33"/>
    </row>
    <row r="170" spans="1:7" ht="15.75" thickBot="1" x14ac:dyDescent="0.3">
      <c r="A170" s="45"/>
      <c r="B170" s="46" t="s">
        <v>126</v>
      </c>
      <c r="C170" s="35"/>
      <c r="D170" s="35"/>
      <c r="E170" s="35"/>
      <c r="F170" s="36"/>
    </row>
  </sheetData>
  <mergeCells count="28">
    <mergeCell ref="A78:A79"/>
    <mergeCell ref="A76:A77"/>
    <mergeCell ref="A2:F2"/>
    <mergeCell ref="A16:A17"/>
    <mergeCell ref="A18:A19"/>
    <mergeCell ref="A20:A21"/>
    <mergeCell ref="A22:A23"/>
    <mergeCell ref="A88:A89"/>
    <mergeCell ref="A86:A87"/>
    <mergeCell ref="A84:A85"/>
    <mergeCell ref="A82:A83"/>
    <mergeCell ref="A80:A81"/>
    <mergeCell ref="D1:F1"/>
    <mergeCell ref="A130:A131"/>
    <mergeCell ref="A107:A108"/>
    <mergeCell ref="A109:A110"/>
    <mergeCell ref="A124:A125"/>
    <mergeCell ref="A126:A127"/>
    <mergeCell ref="A128:A129"/>
    <mergeCell ref="A92:A93"/>
    <mergeCell ref="A94:A95"/>
    <mergeCell ref="A96:A97"/>
    <mergeCell ref="A98:A99"/>
    <mergeCell ref="A105:A106"/>
    <mergeCell ref="A25:A26"/>
    <mergeCell ref="A43:A44"/>
    <mergeCell ref="A45:A46"/>
    <mergeCell ref="A47:A48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Анатольевич Алешин</dc:creator>
  <cp:lastModifiedBy>Светлана Николаевна ГУТЧЕНКО</cp:lastModifiedBy>
  <cp:lastPrinted>2018-07-23T13:25:19Z</cp:lastPrinted>
  <dcterms:created xsi:type="dcterms:W3CDTF">2018-07-04T10:04:02Z</dcterms:created>
  <dcterms:modified xsi:type="dcterms:W3CDTF">2018-07-24T11:20:25Z</dcterms:modified>
</cp:coreProperties>
</file>