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6" yWindow="312" windowWidth="15456" windowHeight="10260"/>
  </bookViews>
  <sheets>
    <sheet name="2017" sheetId="3" r:id="rId1"/>
    <sheet name="Лист1" sheetId="4" r:id="rId2"/>
  </sheets>
  <definedNames>
    <definedName name="APPT" localSheetId="0">'2017'!#REF!</definedName>
    <definedName name="FIO" localSheetId="0">'2017'!#REF!</definedName>
    <definedName name="SIGN" localSheetId="0">'2017'!$B$62:$F$63</definedName>
    <definedName name="_xlnm.Print_Titles" localSheetId="0">'2017'!$6:$6</definedName>
    <definedName name="_xlnm.Print_Area" localSheetId="0">'2017'!$A$1:$M$133</definedName>
  </definedNames>
  <calcPr calcId="145621"/>
</workbook>
</file>

<file path=xl/calcChain.xml><?xml version="1.0" encoding="utf-8"?>
<calcChain xmlns="http://schemas.openxmlformats.org/spreadsheetml/2006/main">
  <c r="N8" i="3" l="1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7" i="3"/>
  <c r="J128" i="3"/>
  <c r="J126" i="3"/>
  <c r="J123" i="3"/>
  <c r="J119" i="3"/>
  <c r="J113" i="3"/>
  <c r="J105" i="3"/>
  <c r="J101" i="3"/>
  <c r="J92" i="3"/>
  <c r="J88" i="3"/>
  <c r="J82" i="3"/>
  <c r="J71" i="3"/>
  <c r="J53" i="3" s="1"/>
  <c r="J67" i="3"/>
  <c r="J65" i="3"/>
  <c r="J54" i="3"/>
  <c r="J43" i="3"/>
  <c r="J42" i="3"/>
  <c r="J37" i="3"/>
  <c r="J34" i="3"/>
  <c r="J30" i="3"/>
  <c r="J24" i="3"/>
  <c r="J23" i="3" s="1"/>
  <c r="J19" i="3"/>
  <c r="J15" i="3"/>
  <c r="J13" i="3"/>
  <c r="J10" i="3"/>
  <c r="J9" i="3"/>
  <c r="J8" i="3" s="1"/>
  <c r="J7" i="3" s="1"/>
  <c r="J132" i="3" l="1"/>
  <c r="K92" i="3"/>
  <c r="K67" i="3"/>
  <c r="M95" i="3"/>
  <c r="M90" i="3"/>
  <c r="M86" i="3"/>
  <c r="M61" i="3"/>
  <c r="I95" i="3" l="1"/>
  <c r="I90" i="3"/>
  <c r="I86" i="3"/>
  <c r="I61" i="3"/>
  <c r="G95" i="3"/>
  <c r="G90" i="3"/>
  <c r="G86" i="3"/>
  <c r="G61" i="3"/>
  <c r="E95" i="3"/>
  <c r="E90" i="3"/>
  <c r="E86" i="3"/>
  <c r="E61" i="3"/>
  <c r="C65" i="3"/>
  <c r="M11" i="3" l="1"/>
  <c r="M12" i="3"/>
  <c r="M14" i="3"/>
  <c r="M16" i="3"/>
  <c r="M17" i="3"/>
  <c r="M18" i="3"/>
  <c r="M20" i="3"/>
  <c r="M21" i="3"/>
  <c r="M22" i="3"/>
  <c r="M25" i="3"/>
  <c r="M26" i="3"/>
  <c r="M27" i="3"/>
  <c r="M28" i="3"/>
  <c r="M29" i="3"/>
  <c r="M31" i="3"/>
  <c r="M32" i="3"/>
  <c r="M33" i="3"/>
  <c r="M35" i="3"/>
  <c r="M36" i="3"/>
  <c r="M38" i="3"/>
  <c r="M39" i="3"/>
  <c r="M40" i="3"/>
  <c r="M41" i="3"/>
  <c r="M44" i="3"/>
  <c r="M45" i="3"/>
  <c r="M46" i="3"/>
  <c r="M47" i="3"/>
  <c r="M48" i="3"/>
  <c r="M49" i="3"/>
  <c r="M50" i="3"/>
  <c r="M51" i="3"/>
  <c r="M52" i="3"/>
  <c r="M55" i="3"/>
  <c r="M56" i="3"/>
  <c r="M57" i="3"/>
  <c r="M58" i="3"/>
  <c r="M59" i="3"/>
  <c r="M60" i="3"/>
  <c r="M62" i="3"/>
  <c r="M63" i="3"/>
  <c r="M64" i="3"/>
  <c r="M66" i="3"/>
  <c r="M68" i="3"/>
  <c r="M69" i="3"/>
  <c r="M70" i="3"/>
  <c r="M72" i="3"/>
  <c r="M73" i="3"/>
  <c r="M74" i="3"/>
  <c r="M75" i="3"/>
  <c r="M76" i="3"/>
  <c r="M77" i="3"/>
  <c r="M78" i="3"/>
  <c r="M79" i="3"/>
  <c r="M80" i="3"/>
  <c r="M81" i="3"/>
  <c r="M83" i="3"/>
  <c r="M84" i="3"/>
  <c r="M85" i="3"/>
  <c r="M87" i="3"/>
  <c r="M89" i="3"/>
  <c r="M91" i="3"/>
  <c r="M93" i="3"/>
  <c r="M94" i="3"/>
  <c r="M96" i="3"/>
  <c r="M97" i="3"/>
  <c r="M98" i="3"/>
  <c r="M99" i="3"/>
  <c r="M100" i="3"/>
  <c r="M102" i="3"/>
  <c r="M103" i="3"/>
  <c r="M104" i="3"/>
  <c r="M106" i="3"/>
  <c r="M107" i="3"/>
  <c r="M108" i="3"/>
  <c r="M109" i="3"/>
  <c r="M110" i="3"/>
  <c r="M111" i="3"/>
  <c r="M112" i="3"/>
  <c r="M114" i="3"/>
  <c r="M115" i="3"/>
  <c r="M116" i="3"/>
  <c r="M117" i="3"/>
  <c r="M118" i="3"/>
  <c r="M120" i="3"/>
  <c r="M121" i="3"/>
  <c r="M122" i="3"/>
  <c r="M124" i="3"/>
  <c r="M125" i="3"/>
  <c r="M127" i="3"/>
  <c r="M129" i="3"/>
  <c r="M130" i="3"/>
  <c r="M131" i="3"/>
  <c r="K30" i="3" l="1"/>
  <c r="H30" i="3"/>
  <c r="F30" i="3"/>
  <c r="D30" i="3"/>
  <c r="C30" i="3"/>
  <c r="C113" i="3"/>
  <c r="M30" i="3" l="1"/>
  <c r="C24" i="3"/>
  <c r="D24" i="3"/>
  <c r="F24" i="3"/>
  <c r="K37" i="3"/>
  <c r="K34" i="3"/>
  <c r="K24" i="3"/>
  <c r="K19" i="3"/>
  <c r="K15" i="3"/>
  <c r="K13" i="3"/>
  <c r="K10" i="3"/>
  <c r="K128" i="3"/>
  <c r="K126" i="3"/>
  <c r="K123" i="3"/>
  <c r="K119" i="3"/>
  <c r="K113" i="3"/>
  <c r="K105" i="3"/>
  <c r="K101" i="3"/>
  <c r="K88" i="3"/>
  <c r="K82" i="3"/>
  <c r="K71" i="3"/>
  <c r="K65" i="3"/>
  <c r="K54" i="3"/>
  <c r="K43" i="3"/>
  <c r="K42" i="3" s="1"/>
  <c r="H37" i="3"/>
  <c r="H34" i="3"/>
  <c r="F37" i="3"/>
  <c r="F34" i="3"/>
  <c r="F19" i="3"/>
  <c r="F15" i="3"/>
  <c r="D37" i="3"/>
  <c r="D34" i="3"/>
  <c r="D19" i="3"/>
  <c r="D15" i="3"/>
  <c r="D13" i="3"/>
  <c r="D10" i="3"/>
  <c r="C19" i="3"/>
  <c r="K53" i="3" l="1"/>
  <c r="M37" i="3"/>
  <c r="M34" i="3"/>
  <c r="K23" i="3"/>
  <c r="D23" i="3"/>
  <c r="F23" i="3"/>
  <c r="D9" i="3"/>
  <c r="K9" i="3"/>
  <c r="I44" i="3"/>
  <c r="I45" i="3"/>
  <c r="I46" i="3"/>
  <c r="I47" i="3"/>
  <c r="I48" i="3"/>
  <c r="I49" i="3"/>
  <c r="I50" i="3"/>
  <c r="I51" i="3"/>
  <c r="G44" i="3"/>
  <c r="G45" i="3"/>
  <c r="G46" i="3"/>
  <c r="G47" i="3"/>
  <c r="G48" i="3"/>
  <c r="G49" i="3"/>
  <c r="G50" i="3"/>
  <c r="G51" i="3"/>
  <c r="E51" i="3"/>
  <c r="E44" i="3"/>
  <c r="E45" i="3"/>
  <c r="E46" i="3"/>
  <c r="E47" i="3"/>
  <c r="E48" i="3"/>
  <c r="E49" i="3"/>
  <c r="E50" i="3"/>
  <c r="H43" i="3"/>
  <c r="H42" i="3" s="1"/>
  <c r="F43" i="3"/>
  <c r="F42" i="3" s="1"/>
  <c r="D43" i="3"/>
  <c r="D42" i="3" s="1"/>
  <c r="C43" i="3"/>
  <c r="C42" i="3" s="1"/>
  <c r="K8" i="3" l="1"/>
  <c r="M43" i="3"/>
  <c r="D8" i="3"/>
  <c r="M42" i="3"/>
  <c r="E43" i="3"/>
  <c r="E42" i="3" s="1"/>
  <c r="I43" i="3"/>
  <c r="I42" i="3" s="1"/>
  <c r="G43" i="3"/>
  <c r="G42" i="3" s="1"/>
  <c r="K7" i="3" l="1"/>
  <c r="I131" i="3"/>
  <c r="G131" i="3"/>
  <c r="E131" i="3"/>
  <c r="I130" i="3"/>
  <c r="G130" i="3"/>
  <c r="E130" i="3"/>
  <c r="I129" i="3"/>
  <c r="G129" i="3"/>
  <c r="E129" i="3"/>
  <c r="H128" i="3"/>
  <c r="M128" i="3" s="1"/>
  <c r="F128" i="3"/>
  <c r="D128" i="3"/>
  <c r="C128" i="3"/>
  <c r="I127" i="3"/>
  <c r="G127" i="3"/>
  <c r="E127" i="3"/>
  <c r="H126" i="3"/>
  <c r="M126" i="3" s="1"/>
  <c r="F126" i="3"/>
  <c r="D126" i="3"/>
  <c r="C126" i="3"/>
  <c r="I125" i="3"/>
  <c r="G125" i="3"/>
  <c r="E125" i="3"/>
  <c r="I124" i="3"/>
  <c r="G124" i="3"/>
  <c r="E124" i="3"/>
  <c r="H123" i="3"/>
  <c r="M123" i="3" s="1"/>
  <c r="F123" i="3"/>
  <c r="D123" i="3"/>
  <c r="C123" i="3"/>
  <c r="I122" i="3"/>
  <c r="G122" i="3"/>
  <c r="E122" i="3"/>
  <c r="I121" i="3"/>
  <c r="G121" i="3"/>
  <c r="E121" i="3"/>
  <c r="I120" i="3"/>
  <c r="G120" i="3"/>
  <c r="E120" i="3"/>
  <c r="H119" i="3"/>
  <c r="M119" i="3" s="1"/>
  <c r="F119" i="3"/>
  <c r="D119" i="3"/>
  <c r="C119" i="3"/>
  <c r="I118" i="3"/>
  <c r="G118" i="3"/>
  <c r="E118" i="3"/>
  <c r="I117" i="3"/>
  <c r="G117" i="3"/>
  <c r="E117" i="3"/>
  <c r="I116" i="3"/>
  <c r="G116" i="3"/>
  <c r="E116" i="3"/>
  <c r="I115" i="3"/>
  <c r="G115" i="3"/>
  <c r="E115" i="3"/>
  <c r="I114" i="3"/>
  <c r="G114" i="3"/>
  <c r="E114" i="3"/>
  <c r="H113" i="3"/>
  <c r="M113" i="3" s="1"/>
  <c r="F113" i="3"/>
  <c r="D113" i="3"/>
  <c r="I112" i="3"/>
  <c r="G112" i="3"/>
  <c r="E112" i="3"/>
  <c r="I111" i="3"/>
  <c r="G111" i="3"/>
  <c r="E111" i="3"/>
  <c r="I110" i="3"/>
  <c r="G110" i="3"/>
  <c r="E110" i="3"/>
  <c r="I109" i="3"/>
  <c r="G109" i="3"/>
  <c r="E109" i="3"/>
  <c r="I108" i="3"/>
  <c r="G108" i="3"/>
  <c r="E108" i="3"/>
  <c r="I107" i="3"/>
  <c r="G107" i="3"/>
  <c r="E107" i="3"/>
  <c r="I106" i="3"/>
  <c r="G106" i="3"/>
  <c r="E106" i="3"/>
  <c r="H105" i="3"/>
  <c r="M105" i="3" s="1"/>
  <c r="F105" i="3"/>
  <c r="D105" i="3"/>
  <c r="C105" i="3"/>
  <c r="I104" i="3"/>
  <c r="G104" i="3"/>
  <c r="E104" i="3"/>
  <c r="I103" i="3"/>
  <c r="G103" i="3"/>
  <c r="E103" i="3"/>
  <c r="I102" i="3"/>
  <c r="G102" i="3"/>
  <c r="E102" i="3"/>
  <c r="H101" i="3"/>
  <c r="M101" i="3" s="1"/>
  <c r="F101" i="3"/>
  <c r="D101" i="3"/>
  <c r="C101" i="3"/>
  <c r="I100" i="3"/>
  <c r="G100" i="3"/>
  <c r="E100" i="3"/>
  <c r="I99" i="3"/>
  <c r="G99" i="3"/>
  <c r="E99" i="3"/>
  <c r="I98" i="3"/>
  <c r="G98" i="3"/>
  <c r="E98" i="3"/>
  <c r="I97" i="3"/>
  <c r="G97" i="3"/>
  <c r="E97" i="3"/>
  <c r="I96" i="3"/>
  <c r="G96" i="3"/>
  <c r="E96" i="3"/>
  <c r="I94" i="3"/>
  <c r="G94" i="3"/>
  <c r="E94" i="3"/>
  <c r="I93" i="3"/>
  <c r="G93" i="3"/>
  <c r="E93" i="3"/>
  <c r="H92" i="3"/>
  <c r="M92" i="3" s="1"/>
  <c r="F92" i="3"/>
  <c r="D92" i="3"/>
  <c r="C92" i="3"/>
  <c r="I91" i="3"/>
  <c r="G91" i="3"/>
  <c r="E91" i="3"/>
  <c r="I89" i="3"/>
  <c r="G89" i="3"/>
  <c r="E89" i="3"/>
  <c r="H88" i="3"/>
  <c r="M88" i="3" s="1"/>
  <c r="F88" i="3"/>
  <c r="D88" i="3"/>
  <c r="C88" i="3"/>
  <c r="I87" i="3"/>
  <c r="G87" i="3"/>
  <c r="E87" i="3"/>
  <c r="I85" i="3"/>
  <c r="G85" i="3"/>
  <c r="E85" i="3"/>
  <c r="I84" i="3"/>
  <c r="G84" i="3"/>
  <c r="E84" i="3"/>
  <c r="I83" i="3"/>
  <c r="G83" i="3"/>
  <c r="E83" i="3"/>
  <c r="H82" i="3"/>
  <c r="M82" i="3" s="1"/>
  <c r="F82" i="3"/>
  <c r="D82" i="3"/>
  <c r="C82" i="3"/>
  <c r="I81" i="3"/>
  <c r="G81" i="3"/>
  <c r="E81" i="3"/>
  <c r="I80" i="3"/>
  <c r="G80" i="3"/>
  <c r="E80" i="3"/>
  <c r="I79" i="3"/>
  <c r="G79" i="3"/>
  <c r="E79" i="3"/>
  <c r="I78" i="3"/>
  <c r="G78" i="3"/>
  <c r="E78" i="3"/>
  <c r="I77" i="3"/>
  <c r="G77" i="3"/>
  <c r="E77" i="3"/>
  <c r="I76" i="3"/>
  <c r="G76" i="3"/>
  <c r="E76" i="3"/>
  <c r="I75" i="3"/>
  <c r="G75" i="3"/>
  <c r="E75" i="3"/>
  <c r="I74" i="3"/>
  <c r="G74" i="3"/>
  <c r="E74" i="3"/>
  <c r="I73" i="3"/>
  <c r="G73" i="3"/>
  <c r="E73" i="3"/>
  <c r="I72" i="3"/>
  <c r="G72" i="3"/>
  <c r="E72" i="3"/>
  <c r="H71" i="3"/>
  <c r="M71" i="3" s="1"/>
  <c r="F71" i="3"/>
  <c r="D71" i="3"/>
  <c r="C71" i="3"/>
  <c r="I70" i="3"/>
  <c r="G70" i="3"/>
  <c r="E70" i="3"/>
  <c r="I69" i="3"/>
  <c r="G69" i="3"/>
  <c r="E69" i="3"/>
  <c r="I68" i="3"/>
  <c r="G68" i="3"/>
  <c r="E68" i="3"/>
  <c r="H67" i="3"/>
  <c r="M67" i="3" s="1"/>
  <c r="F67" i="3"/>
  <c r="D67" i="3"/>
  <c r="C67" i="3"/>
  <c r="I66" i="3"/>
  <c r="G66" i="3"/>
  <c r="E66" i="3"/>
  <c r="H65" i="3"/>
  <c r="M65" i="3" s="1"/>
  <c r="F65" i="3"/>
  <c r="D65" i="3"/>
  <c r="I64" i="3"/>
  <c r="G64" i="3"/>
  <c r="E64" i="3"/>
  <c r="I63" i="3"/>
  <c r="G63" i="3"/>
  <c r="E63" i="3"/>
  <c r="I62" i="3"/>
  <c r="G62" i="3"/>
  <c r="E62" i="3"/>
  <c r="I60" i="3"/>
  <c r="G60" i="3"/>
  <c r="E60" i="3"/>
  <c r="I59" i="3"/>
  <c r="G59" i="3"/>
  <c r="E59" i="3"/>
  <c r="I58" i="3"/>
  <c r="G58" i="3"/>
  <c r="E58" i="3"/>
  <c r="I57" i="3"/>
  <c r="G57" i="3"/>
  <c r="E57" i="3"/>
  <c r="I56" i="3"/>
  <c r="G56" i="3"/>
  <c r="E56" i="3"/>
  <c r="I55" i="3"/>
  <c r="G55" i="3"/>
  <c r="E55" i="3"/>
  <c r="H54" i="3"/>
  <c r="M54" i="3" s="1"/>
  <c r="F54" i="3"/>
  <c r="D54" i="3"/>
  <c r="C54" i="3"/>
  <c r="I41" i="3"/>
  <c r="G41" i="3"/>
  <c r="E41" i="3"/>
  <c r="I40" i="3"/>
  <c r="G40" i="3"/>
  <c r="E40" i="3"/>
  <c r="I39" i="3"/>
  <c r="G39" i="3"/>
  <c r="E39" i="3"/>
  <c r="I38" i="3"/>
  <c r="G38" i="3"/>
  <c r="E38" i="3"/>
  <c r="G37" i="3"/>
  <c r="C37" i="3"/>
  <c r="I36" i="3"/>
  <c r="G36" i="3"/>
  <c r="E36" i="3"/>
  <c r="I35" i="3"/>
  <c r="G35" i="3"/>
  <c r="E35" i="3"/>
  <c r="G34" i="3"/>
  <c r="C34" i="3"/>
  <c r="I33" i="3"/>
  <c r="G33" i="3"/>
  <c r="E33" i="3"/>
  <c r="I32" i="3"/>
  <c r="G32" i="3"/>
  <c r="E32" i="3"/>
  <c r="I31" i="3"/>
  <c r="G31" i="3"/>
  <c r="E31" i="3"/>
  <c r="I29" i="3"/>
  <c r="G29" i="3"/>
  <c r="E29" i="3"/>
  <c r="I28" i="3"/>
  <c r="G28" i="3"/>
  <c r="E28" i="3"/>
  <c r="I27" i="3"/>
  <c r="G27" i="3"/>
  <c r="E27" i="3"/>
  <c r="I26" i="3"/>
  <c r="G26" i="3"/>
  <c r="E26" i="3"/>
  <c r="I25" i="3"/>
  <c r="G25" i="3"/>
  <c r="E25" i="3"/>
  <c r="H24" i="3"/>
  <c r="I22" i="3"/>
  <c r="G22" i="3"/>
  <c r="E22" i="3"/>
  <c r="I21" i="3"/>
  <c r="G21" i="3"/>
  <c r="E21" i="3"/>
  <c r="I20" i="3"/>
  <c r="G20" i="3"/>
  <c r="E20" i="3"/>
  <c r="H19" i="3"/>
  <c r="M19" i="3" s="1"/>
  <c r="I18" i="3"/>
  <c r="G18" i="3"/>
  <c r="E18" i="3"/>
  <c r="I17" i="3"/>
  <c r="G17" i="3"/>
  <c r="E17" i="3"/>
  <c r="I16" i="3"/>
  <c r="G16" i="3"/>
  <c r="E16" i="3"/>
  <c r="H15" i="3"/>
  <c r="M15" i="3" s="1"/>
  <c r="C15" i="3"/>
  <c r="I14" i="3"/>
  <c r="G14" i="3"/>
  <c r="E14" i="3"/>
  <c r="H13" i="3"/>
  <c r="M13" i="3" s="1"/>
  <c r="F13" i="3"/>
  <c r="C13" i="3"/>
  <c r="I12" i="3"/>
  <c r="G12" i="3"/>
  <c r="E12" i="3"/>
  <c r="I11" i="3"/>
  <c r="G11" i="3"/>
  <c r="E11" i="3"/>
  <c r="H10" i="3"/>
  <c r="M10" i="3" s="1"/>
  <c r="F10" i="3"/>
  <c r="C10" i="3"/>
  <c r="H23" i="3" l="1"/>
  <c r="M24" i="3"/>
  <c r="E34" i="3"/>
  <c r="C23" i="3"/>
  <c r="E23" i="3" s="1"/>
  <c r="C9" i="3"/>
  <c r="H9" i="3"/>
  <c r="M9" i="3" s="1"/>
  <c r="F9" i="3"/>
  <c r="K132" i="3"/>
  <c r="H53" i="3"/>
  <c r="M53" i="3" s="1"/>
  <c r="E101" i="3"/>
  <c r="G10" i="3"/>
  <c r="E126" i="3"/>
  <c r="G123" i="3"/>
  <c r="I19" i="3"/>
  <c r="G24" i="3"/>
  <c r="E30" i="3"/>
  <c r="C53" i="3"/>
  <c r="G54" i="3"/>
  <c r="E65" i="3"/>
  <c r="I65" i="3"/>
  <c r="G67" i="3"/>
  <c r="E88" i="3"/>
  <c r="E105" i="3"/>
  <c r="E113" i="3"/>
  <c r="G113" i="3"/>
  <c r="G128" i="3"/>
  <c r="I34" i="3"/>
  <c r="G88" i="3"/>
  <c r="I88" i="3"/>
  <c r="G101" i="3"/>
  <c r="I123" i="3"/>
  <c r="I128" i="3"/>
  <c r="E10" i="3"/>
  <c r="I13" i="3"/>
  <c r="G15" i="3"/>
  <c r="E19" i="3"/>
  <c r="E24" i="3"/>
  <c r="G30" i="3"/>
  <c r="I37" i="3"/>
  <c r="G65" i="3"/>
  <c r="E67" i="3"/>
  <c r="G71" i="3"/>
  <c r="E82" i="3"/>
  <c r="E92" i="3"/>
  <c r="I101" i="3"/>
  <c r="I113" i="3"/>
  <c r="I71" i="3"/>
  <c r="I67" i="3"/>
  <c r="G82" i="3"/>
  <c r="G92" i="3"/>
  <c r="G105" i="3"/>
  <c r="E119" i="3"/>
  <c r="G126" i="3"/>
  <c r="E128" i="3"/>
  <c r="E13" i="3"/>
  <c r="G19" i="3"/>
  <c r="G23" i="3"/>
  <c r="I30" i="3"/>
  <c r="I82" i="3"/>
  <c r="I92" i="3"/>
  <c r="I105" i="3"/>
  <c r="G119" i="3"/>
  <c r="E123" i="3"/>
  <c r="I126" i="3"/>
  <c r="I15" i="3"/>
  <c r="I10" i="3"/>
  <c r="E15" i="3"/>
  <c r="I24" i="3"/>
  <c r="E37" i="3"/>
  <c r="D53" i="3"/>
  <c r="E71" i="3"/>
  <c r="I119" i="3"/>
  <c r="D7" i="3"/>
  <c r="G13" i="3"/>
  <c r="F53" i="3"/>
  <c r="E54" i="3"/>
  <c r="I54" i="3"/>
  <c r="H8" i="3" l="1"/>
  <c r="H7" i="3" s="1"/>
  <c r="I23" i="3"/>
  <c r="M23" i="3"/>
  <c r="I9" i="3"/>
  <c r="E9" i="3"/>
  <c r="G9" i="3"/>
  <c r="E53" i="3"/>
  <c r="F8" i="3"/>
  <c r="G8" i="3" s="1"/>
  <c r="C8" i="3"/>
  <c r="C7" i="3" s="1"/>
  <c r="C132" i="3" s="1"/>
  <c r="G53" i="3"/>
  <c r="D132" i="3"/>
  <c r="I53" i="3"/>
  <c r="M8" i="3" l="1"/>
  <c r="M7" i="3"/>
  <c r="H132" i="3"/>
  <c r="M132" i="3" s="1"/>
  <c r="I8" i="3"/>
  <c r="F7" i="3"/>
  <c r="G7" i="3" s="1"/>
  <c r="E7" i="3"/>
  <c r="E132" i="3"/>
  <c r="E8" i="3"/>
  <c r="F132" i="3" l="1"/>
  <c r="G132" i="3" s="1"/>
  <c r="I7" i="3"/>
  <c r="I132" i="3" l="1"/>
</calcChain>
</file>

<file path=xl/sharedStrings.xml><?xml version="1.0" encoding="utf-8"?>
<sst xmlns="http://schemas.openxmlformats.org/spreadsheetml/2006/main" count="265" uniqueCount="265">
  <si>
    <t>тыс. руб.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</si>
  <si>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</si>
  <si>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</si>
  <si>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</si>
  <si>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</si>
  <si>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</si>
  <si>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</si>
  <si>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</si>
  <si>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</si>
  <si>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</si>
  <si>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</si>
  <si>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</si>
  <si>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</si>
  <si>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</si>
  <si>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</si>
  <si>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</si>
  <si>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</si>
  <si>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</si>
  <si>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</si>
  <si>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</si>
  <si>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</si>
  <si>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</si>
  <si>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</si>
  <si>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</si>
  <si>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</si>
  <si>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</si>
  <si>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</si>
  <si>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</si>
  <si>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</si>
  <si>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</si>
  <si>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</si>
  <si>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</si>
  <si>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</si>
  <si>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</si>
  <si>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</si>
  <si>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</si>
  <si>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</si>
  <si>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</si>
  <si>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</si>
  <si>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</si>
  <si>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</si>
  <si>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</si>
  <si>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</si>
  <si>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</si>
  <si>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</si>
  <si>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</si>
  <si>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</si>
  <si>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</si>
  <si>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</si>
  <si>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</si>
  <si>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</si>
  <si>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</si>
  <si>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</si>
  <si>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</si>
  <si>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</si>
  <si>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</si>
  <si>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</si>
  <si>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</si>
  <si>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</si>
  <si>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</si>
  <si>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</si>
  <si>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</si>
  <si>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</si>
  <si>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</si>
  <si>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</si>
  <si>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</si>
  <si>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</si>
  <si>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</si>
  <si>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</si>
  <si>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</si>
  <si>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</si>
  <si>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</si>
  <si>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</si>
  <si>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</si>
  <si>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</si>
  <si>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</si>
  <si>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</si>
  <si>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</si>
  <si>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</si>
  <si>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</si>
  <si>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</si>
  <si>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0707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</si>
  <si>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</si>
  <si>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</si>
  <si>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</si>
  <si>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</si>
  <si>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</si>
  <si>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</si>
  <si>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</si>
  <si>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</si>
  <si>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</si>
  <si>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</si>
  <si>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</si>
  <si>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</si>
  <si>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</si>
  <si>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</si>
  <si>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</si>
  <si>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</si>
  <si>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</si>
  <si>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</si>
  <si>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</si>
  <si>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</si>
  <si>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</si>
  <si>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</si>
  <si>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</si>
  <si>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</si>
  <si>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</si>
  <si>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</si>
  <si>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</si>
  <si>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</si>
  <si>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</si>
  <si>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</si>
  <si>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</si>
  <si>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</si>
  <si>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</si>
  <si>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</si>
  <si>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</si>
  <si>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</si>
  <si>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</si>
  <si>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</si>
  <si>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</si>
  <si>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</si>
  <si>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</si>
  <si>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</si>
  <si>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</si>
  <si>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</si>
  <si>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</si>
  <si>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</si>
  <si>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</si>
  <si>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</si>
  <si>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</si>
  <si>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</si>
  <si>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</si>
  <si>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</si>
  <si>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</si>
  <si>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</si>
  <si>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</si>
  <si>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</si>
  <si>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</si>
  <si>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</si>
  <si>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</si>
  <si>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</si>
  <si>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</si>
  <si>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</si>
  <si>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</si>
  <si>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</si>
  <si>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1</t>
  </si>
  <si>
    <t>2</t>
  </si>
  <si>
    <t>Отклонение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</si>
  <si>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</si>
  <si>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</si>
  <si>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</si>
  <si>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</si>
  <si>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</si>
  <si>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</si>
  <si>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</si>
  <si>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</si>
  <si>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</si>
  <si>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</si>
  <si>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</si>
  <si>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</si>
  <si>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</si>
  <si>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</si>
  <si>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</si>
  <si>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</si>
  <si>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</si>
  <si>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</si>
  <si>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от размещения средств бюджетов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</si>
  <si>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</si>
  <si>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Платежи от государственных и муниципальных унитарных предприятий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</si>
  <si>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</si>
  <si>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</si>
  <si>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</si>
  <si>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</si>
  <si>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</si>
  <si>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</si>
  <si>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</si>
  <si>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</si>
  <si>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</si>
  <si>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</si>
  <si>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</si>
  <si>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БЕЗВОЗМЕЗДНЫЕ ПОСТУПЛЕНИЯ</t>
  </si>
  <si>
    <t>ИТОГО РАСХОДЫ:</t>
  </si>
  <si>
    <t>ИТОГО ДОХОДЫ: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</si>
  <si>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</si>
  <si>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</si>
  <si>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</si>
  <si>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</si>
  <si>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</si>
  <si>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</si>
  <si>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1 06 00000 00 0000 000</t>
  </si>
  <si>
    <t>1 06 02000 02 0000 110</t>
  </si>
  <si>
    <t>1 06 04000 02 0000 110</t>
  </si>
  <si>
    <t>1 06 05000 02 0000 110</t>
  </si>
  <si>
    <t>1 07 00000 00 0000 000</t>
  </si>
  <si>
    <t>1 07 01000 01 0000 110</t>
  </si>
  <si>
    <t>1 07 04000 01 0000 110</t>
  </si>
  <si>
    <t>1 08 00000 00 0000 000</t>
  </si>
  <si>
    <t>1 11 00000 00 0000 000</t>
  </si>
  <si>
    <t>1 11 01000 00 0000 120</t>
  </si>
  <si>
    <t>1 11 02000 00 0000 120</t>
  </si>
  <si>
    <t>1 11 03000 00 0000 120</t>
  </si>
  <si>
    <t>1 11 05000 00 0000 120</t>
  </si>
  <si>
    <t>1 11 07000 00 0000 120</t>
  </si>
  <si>
    <t>1 12 00000 00 0000 000</t>
  </si>
  <si>
    <t>1 12 01000 01 0000 120</t>
  </si>
  <si>
    <t>1 12 02000 00 0000 120</t>
  </si>
  <si>
    <t>1 12 04000 00 0000 120</t>
  </si>
  <si>
    <t>1 13 00000 00 0000 000</t>
  </si>
  <si>
    <t>1 13 01000 00 0000 130</t>
  </si>
  <si>
    <t>1 13 02000 00 0000 130</t>
  </si>
  <si>
    <t>1 14 00000 00 0000 000</t>
  </si>
  <si>
    <t>1 14 02000 00 0000 000</t>
  </si>
  <si>
    <t>1 14 06000 00 0000 430</t>
  </si>
  <si>
    <t>1 15 00000 00 0000 000</t>
  </si>
  <si>
    <t>1 16 00000 00 0000 000</t>
  </si>
  <si>
    <t>2 00 00000 00 0000 000</t>
  </si>
  <si>
    <t>Наименование кода дохода/раздела(подраздела) расходов</t>
  </si>
  <si>
    <t>ДЕФИЦИТ: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</si>
  <si>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</si>
  <si>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</si>
  <si>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</si>
  <si>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</si>
  <si>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>БЕЗВОЗМЕЗДНЫЕ ПОСТУПЛЕНИЯ ОТ ГОСУДАРСТВЕННЫХ (МУНИЦИПАЛЬНЫХ) ОРГАНИЗАЦИЙ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</si>
  <si>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</si>
  <si>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</si>
  <si>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2 02 00000 00 0000 000</t>
  </si>
  <si>
    <t>2 02 01000 00 0000 000</t>
  </si>
  <si>
    <t>2 02 02000 00 0000 000</t>
  </si>
  <si>
    <t>2 02 03000 00 0000 000</t>
  </si>
  <si>
    <t>2 02 04000 00 0000 000</t>
  </si>
  <si>
    <t>2 03 00000 00 0000 000</t>
  </si>
  <si>
    <t>2 18 00000 00 0000 000</t>
  </si>
  <si>
    <t>2 19 00000 00 0000 000</t>
  </si>
  <si>
    <t>11=10-8</t>
  </si>
  <si>
    <t>Приложение 3</t>
  </si>
  <si>
    <t>2 04 00000 00 0000 000</t>
  </si>
  <si>
    <t>БЕЗВОЗМЕЗДНЫЕ ПОСТУПЛЕНИЯ ОТ НЕГОСУДАРСТВЕННЫХ ОРГАНИЗАЦИЙ</t>
  </si>
  <si>
    <t>ДОХОДЫ ОТ ОКАЗАНИЯ ПЛАТНЫХ УСЛУГ  И КОМПЕНСАЦИИ ЗАТРАТ ГОСУДАРСТВА</t>
  </si>
  <si>
    <t>от 06.04.2017 
№ 24-оз</t>
  </si>
  <si>
    <t>от 17.07.17 
№ 50-оз</t>
  </si>
  <si>
    <t>от 31.10.17   № 67-оз</t>
  </si>
  <si>
    <t>Проценты, полученные от предоставления бюджетных кредитов внутри страны</t>
  </si>
  <si>
    <t>0108</t>
  </si>
  <si>
    <t>Международные отношения и международное сотрудничество</t>
  </si>
  <si>
    <t>Защита населения и территории от чрезвычайных ситуаций природного и техногенного характера, гражданская оборона</t>
  </si>
  <si>
    <t>0504</t>
  </si>
  <si>
    <t>Прикладные научные исследования в области жилищно-коммунального хозяйства</t>
  </si>
  <si>
    <t>0604</t>
  </si>
  <si>
    <t>Прикладные научные исследования в области охраны окружающей среды</t>
  </si>
  <si>
    <t>0703</t>
  </si>
  <si>
    <t xml:space="preserve">Дополнительное образование детей </t>
  </si>
  <si>
    <t>Высшее образование</t>
  </si>
  <si>
    <t>Молодежная политика</t>
  </si>
  <si>
    <t>Субвенции бюджетам субъектов Российской Федерации</t>
  </si>
  <si>
    <t xml:space="preserve">Уточненный план по состоянию 
на 31.12.17 </t>
  </si>
  <si>
    <t>Код дохода/раздела
(подраздела) расходов по бюджетной классификации</t>
  </si>
  <si>
    <t>План по закону о бюджете от
09.12.2016 № 90-оз</t>
  </si>
  <si>
    <t>Изменения, внесенные законом от
06.04.2017 №24-оз</t>
  </si>
  <si>
    <t>Изменения, внесенные законом от
17.07.2017 №50-оз</t>
  </si>
  <si>
    <t>Изменения, внесенные законом от
31.10.2017 №67-оз</t>
  </si>
  <si>
    <t>Итого 
изменений</t>
  </si>
  <si>
    <t>8=7-3</t>
  </si>
  <si>
    <t>План по закону о бюджете в ред. от 31.10.2017 №67-оз</t>
  </si>
  <si>
    <t>Сведения о внесенных изменениях в закон о бюджете на 2017 год и плановый период 2018 и 2019 годов 
в части доходов и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</si>
</sst>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8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49" fontId="2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/>
    <xf numFmtId="164" fontId="2" fillId="3" borderId="1" xfId="0" applyNumberFormat="1" applyFont="1" applyFill="1" applyBorder="1" applyAlignment="1">
      <alignment horizontal="right" vertical="top"/>
    </xf>
    <xf numFmtId="164" fontId="1" fillId="2" borderId="0" xfId="0" applyNumberFormat="1" applyFont="1" applyFill="1" applyBorder="1" applyAlignment="1">
      <alignment horizontal="right" vertical="top"/>
    </xf>
    <xf numFmtId="164" fontId="2" fillId="3" borderId="1" xfId="0" applyNumberFormat="1" applyFont="1" applyFill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5" fontId="2" fillId="3" borderId="1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top"/>
    </xf>
    <xf numFmtId="165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top"/>
    </xf>
    <xf numFmtId="164" fontId="2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64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49" fontId="2" fillId="3" borderId="1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Border="1" applyAlignment="1">
      <alignment vertical="top" wrapText="1"/>
    </xf>
    <xf numFmtId="164" fontId="7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N133"/>
  <sheetViews>
    <sheetView showGridLines="0" tabSelected="1" zoomScale="120" zoomScaleNormal="120" workbookViewId="0">
      <selection activeCell="A4" sqref="A4:A5"/>
    </sheetView>
  </sheetViews>
  <sheetFormatPr defaultColWidth="9.109375" defaultRowHeight="13.2" outlineLevelRow="1" x14ac:dyDescent="0.25"/>
  <cols>
    <col min="1" max="1" width="20.88671875" style="1" customWidth="1"/>
    <col min="2" max="2" width="48" style="1" bestFit="1" customWidth="1"/>
    <col min="3" max="3" width="16.44140625" style="1" customWidth="1"/>
    <col min="4" max="4" width="16.44140625" style="1" hidden="1" customWidth="1"/>
    <col min="5" max="5" width="16.44140625" style="1" customWidth="1"/>
    <col min="6" max="6" width="16.44140625" style="1" hidden="1" customWidth="1"/>
    <col min="7" max="7" width="16.44140625" style="1" customWidth="1"/>
    <col min="8" max="8" width="16.44140625" style="1" hidden="1" customWidth="1"/>
    <col min="9" max="10" width="16.44140625" style="1" customWidth="1"/>
    <col min="11" max="11" width="16.44140625" style="1" hidden="1" customWidth="1"/>
    <col min="12" max="12" width="16.44140625" style="1" customWidth="1"/>
    <col min="13" max="13" width="16.44140625" style="1" hidden="1" customWidth="1"/>
    <col min="14" max="14" width="17.6640625" style="1" hidden="1" customWidth="1"/>
    <col min="15" max="16384" width="9.109375" style="1"/>
  </cols>
  <sheetData>
    <row r="1" spans="1:14" ht="16.95" customHeight="1" x14ac:dyDescent="0.25">
      <c r="K1" s="49" t="s">
        <v>235</v>
      </c>
      <c r="L1" s="49"/>
      <c r="M1" s="49"/>
    </row>
    <row r="2" spans="1:14" ht="32.4" customHeight="1" x14ac:dyDescent="0.25">
      <c r="A2" s="53" t="s">
        <v>264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4" ht="12" customHeight="1" x14ac:dyDescent="0.25">
      <c r="B3" s="2"/>
      <c r="C3" s="2"/>
      <c r="D3" s="2"/>
      <c r="E3" s="2"/>
      <c r="F3" s="2"/>
      <c r="G3" s="2"/>
      <c r="K3" s="3"/>
      <c r="L3" s="8" t="s">
        <v>0</v>
      </c>
    </row>
    <row r="4" spans="1:14" s="7" customFormat="1" ht="18" customHeight="1" x14ac:dyDescent="0.25">
      <c r="A4" s="46" t="s">
        <v>256</v>
      </c>
      <c r="B4" s="48" t="s">
        <v>217</v>
      </c>
      <c r="C4" s="48" t="s">
        <v>257</v>
      </c>
      <c r="D4" s="52" t="s">
        <v>239</v>
      </c>
      <c r="E4" s="52" t="s">
        <v>258</v>
      </c>
      <c r="F4" s="52" t="s">
        <v>240</v>
      </c>
      <c r="G4" s="52" t="s">
        <v>259</v>
      </c>
      <c r="H4" s="52" t="s">
        <v>241</v>
      </c>
      <c r="I4" s="52" t="s">
        <v>260</v>
      </c>
      <c r="J4" s="50" t="s">
        <v>263</v>
      </c>
      <c r="K4" s="50" t="s">
        <v>255</v>
      </c>
      <c r="L4" s="50" t="s">
        <v>261</v>
      </c>
      <c r="M4" s="50" t="s">
        <v>148</v>
      </c>
    </row>
    <row r="5" spans="1:14" s="7" customFormat="1" ht="70.2" customHeight="1" x14ac:dyDescent="0.25">
      <c r="A5" s="47"/>
      <c r="B5" s="48"/>
      <c r="C5" s="48"/>
      <c r="D5" s="52"/>
      <c r="E5" s="52"/>
      <c r="F5" s="52"/>
      <c r="G5" s="52"/>
      <c r="H5" s="52"/>
      <c r="I5" s="52"/>
      <c r="J5" s="51"/>
      <c r="K5" s="51"/>
      <c r="L5" s="51"/>
      <c r="M5" s="51"/>
    </row>
    <row r="6" spans="1:14" s="7" customFormat="1" x14ac:dyDescent="0.25">
      <c r="A6" s="34" t="s">
        <v>146</v>
      </c>
      <c r="B6" s="34" t="s">
        <v>147</v>
      </c>
      <c r="C6" s="31">
        <v>3</v>
      </c>
      <c r="D6" s="31">
        <v>4</v>
      </c>
      <c r="E6" s="31">
        <v>4</v>
      </c>
      <c r="F6" s="31">
        <v>6</v>
      </c>
      <c r="G6" s="31">
        <v>5</v>
      </c>
      <c r="H6" s="31">
        <v>8</v>
      </c>
      <c r="I6" s="31">
        <v>6</v>
      </c>
      <c r="J6" s="31">
        <v>7</v>
      </c>
      <c r="K6" s="9">
        <v>10</v>
      </c>
      <c r="L6" s="9" t="s">
        <v>262</v>
      </c>
      <c r="M6" s="9" t="s">
        <v>234</v>
      </c>
    </row>
    <row r="7" spans="1:14" s="7" customFormat="1" x14ac:dyDescent="0.25">
      <c r="A7" s="21"/>
      <c r="B7" s="35" t="s">
        <v>183</v>
      </c>
      <c r="C7" s="16">
        <f>C8+C42</f>
        <v>90892847.200000003</v>
      </c>
      <c r="D7" s="16">
        <f>D8+D42</f>
        <v>94134197</v>
      </c>
      <c r="E7" s="16">
        <f>D7-C7</f>
        <v>3241349.799999997</v>
      </c>
      <c r="F7" s="16">
        <f>F8+F42</f>
        <v>97913435.200000003</v>
      </c>
      <c r="G7" s="16">
        <f t="shared" ref="G7:G51" si="0">F7-D7</f>
        <v>3779238.200000003</v>
      </c>
      <c r="H7" s="16">
        <f>H8+H42</f>
        <v>100841967.3</v>
      </c>
      <c r="I7" s="16">
        <f t="shared" ref="I7:I41" si="1">H7-F7</f>
        <v>2928532.099999994</v>
      </c>
      <c r="J7" s="16">
        <f>J8+J42</f>
        <v>100841967.3</v>
      </c>
      <c r="K7" s="16">
        <f>K8+K42</f>
        <v>100870835.90000001</v>
      </c>
      <c r="L7" s="16">
        <f>E7+G7+I7</f>
        <v>9949120.099999994</v>
      </c>
      <c r="M7" s="16">
        <f t="shared" ref="M7:M38" si="2">K7-H7</f>
        <v>28868.600000008941</v>
      </c>
      <c r="N7" s="45">
        <f>J7-C7</f>
        <v>9949120.099999994</v>
      </c>
    </row>
    <row r="8" spans="1:14" s="19" customFormat="1" x14ac:dyDescent="0.25">
      <c r="A8" s="22" t="s">
        <v>184</v>
      </c>
      <c r="B8" s="36" t="s">
        <v>149</v>
      </c>
      <c r="C8" s="10">
        <f>C9+C23</f>
        <v>87462835.200000003</v>
      </c>
      <c r="D8" s="10">
        <f>D9+D23</f>
        <v>87462835.200000003</v>
      </c>
      <c r="E8" s="10">
        <f>D8-C8</f>
        <v>0</v>
      </c>
      <c r="F8" s="10">
        <f>F9+F23</f>
        <v>90462317.200000003</v>
      </c>
      <c r="G8" s="10">
        <f t="shared" si="0"/>
        <v>2999482</v>
      </c>
      <c r="H8" s="10">
        <f>H9+H23</f>
        <v>93314947.200000003</v>
      </c>
      <c r="I8" s="10">
        <f t="shared" si="1"/>
        <v>2852630</v>
      </c>
      <c r="J8" s="10">
        <f>J9+J23</f>
        <v>93314947.200000003</v>
      </c>
      <c r="K8" s="10">
        <f>K9+K23</f>
        <v>93314947.200000003</v>
      </c>
      <c r="L8" s="10">
        <f t="shared" ref="L8:L71" si="3">E8+G8+I8</f>
        <v>5852112</v>
      </c>
      <c r="M8" s="16">
        <f t="shared" si="2"/>
        <v>0</v>
      </c>
      <c r="N8" s="45">
        <f t="shared" ref="N8:N71" si="4">J8-C8</f>
        <v>5852112</v>
      </c>
    </row>
    <row r="9" spans="1:14" s="19" customFormat="1" x14ac:dyDescent="0.25">
      <c r="A9" s="22"/>
      <c r="B9" s="36" t="s">
        <v>150</v>
      </c>
      <c r="C9" s="10">
        <f>C10+C13+C15+C19+C22</f>
        <v>86154341.5</v>
      </c>
      <c r="D9" s="10">
        <f t="shared" ref="D9:K9" si="5">D10+D13+D15+D19+D22</f>
        <v>86154341.5</v>
      </c>
      <c r="E9" s="10">
        <f t="shared" si="5"/>
        <v>0</v>
      </c>
      <c r="F9" s="10">
        <f t="shared" si="5"/>
        <v>87504341.5</v>
      </c>
      <c r="G9" s="10">
        <f t="shared" si="5"/>
        <v>1350000</v>
      </c>
      <c r="H9" s="10">
        <f t="shared" si="5"/>
        <v>89592229.100000009</v>
      </c>
      <c r="I9" s="10">
        <f t="shared" si="5"/>
        <v>2087887.6000000015</v>
      </c>
      <c r="J9" s="10">
        <f t="shared" ref="J9" si="6">J10+J13+J15+J19+J22</f>
        <v>89592229.100000009</v>
      </c>
      <c r="K9" s="10">
        <f t="shared" si="5"/>
        <v>89592229.100000009</v>
      </c>
      <c r="L9" s="10">
        <f t="shared" si="3"/>
        <v>3437887.6000000015</v>
      </c>
      <c r="M9" s="16">
        <f t="shared" si="2"/>
        <v>0</v>
      </c>
      <c r="N9" s="45">
        <f t="shared" si="4"/>
        <v>3437887.6000000089</v>
      </c>
    </row>
    <row r="10" spans="1:14" s="19" customFormat="1" x14ac:dyDescent="0.25">
      <c r="A10" s="22" t="s">
        <v>185</v>
      </c>
      <c r="B10" s="36" t="s">
        <v>151</v>
      </c>
      <c r="C10" s="10">
        <f>C11+C12</f>
        <v>62150349.200000003</v>
      </c>
      <c r="D10" s="10">
        <f>D11+D12</f>
        <v>62150349.200000003</v>
      </c>
      <c r="E10" s="10">
        <f t="shared" ref="E10:E41" si="7">D10-C10</f>
        <v>0</v>
      </c>
      <c r="F10" s="10">
        <f>F11+F12</f>
        <v>62535349.200000003</v>
      </c>
      <c r="G10" s="10">
        <f t="shared" si="0"/>
        <v>385000</v>
      </c>
      <c r="H10" s="10">
        <f>H11+H12</f>
        <v>63820074.800000004</v>
      </c>
      <c r="I10" s="10">
        <f t="shared" si="1"/>
        <v>1284725.6000000015</v>
      </c>
      <c r="J10" s="10">
        <f>J11+J12</f>
        <v>63820074.800000004</v>
      </c>
      <c r="K10" s="10">
        <f>K11+K12</f>
        <v>63820074.800000004</v>
      </c>
      <c r="L10" s="10">
        <f t="shared" si="3"/>
        <v>1669725.6000000015</v>
      </c>
      <c r="M10" s="16">
        <f t="shared" si="2"/>
        <v>0</v>
      </c>
      <c r="N10" s="45">
        <f t="shared" si="4"/>
        <v>1669725.6000000015</v>
      </c>
    </row>
    <row r="11" spans="1:14" s="7" customFormat="1" x14ac:dyDescent="0.25">
      <c r="A11" s="23" t="s">
        <v>186</v>
      </c>
      <c r="B11" s="37" t="s">
        <v>152</v>
      </c>
      <c r="C11" s="14">
        <v>39995980.200000003</v>
      </c>
      <c r="D11" s="14">
        <v>39995980.200000003</v>
      </c>
      <c r="E11" s="14">
        <f t="shared" si="7"/>
        <v>0</v>
      </c>
      <c r="F11" s="14">
        <v>39995980.200000003</v>
      </c>
      <c r="G11" s="14">
        <f t="shared" si="0"/>
        <v>0</v>
      </c>
      <c r="H11" s="14">
        <v>39995980.200000003</v>
      </c>
      <c r="I11" s="14">
        <f t="shared" si="1"/>
        <v>0</v>
      </c>
      <c r="J11" s="14">
        <v>39995980.200000003</v>
      </c>
      <c r="K11" s="14">
        <v>39995980.200000003</v>
      </c>
      <c r="L11" s="14">
        <f t="shared" si="3"/>
        <v>0</v>
      </c>
      <c r="M11" s="16">
        <f t="shared" si="2"/>
        <v>0</v>
      </c>
      <c r="N11" s="45">
        <f t="shared" si="4"/>
        <v>0</v>
      </c>
    </row>
    <row r="12" spans="1:14" s="7" customFormat="1" x14ac:dyDescent="0.25">
      <c r="A12" s="23" t="s">
        <v>187</v>
      </c>
      <c r="B12" s="37" t="s">
        <v>153</v>
      </c>
      <c r="C12" s="14">
        <v>22154369</v>
      </c>
      <c r="D12" s="14">
        <v>22154369</v>
      </c>
      <c r="E12" s="14">
        <f t="shared" si="7"/>
        <v>0</v>
      </c>
      <c r="F12" s="14">
        <v>22539369</v>
      </c>
      <c r="G12" s="14">
        <f t="shared" si="0"/>
        <v>385000</v>
      </c>
      <c r="H12" s="14">
        <v>23824094.600000001</v>
      </c>
      <c r="I12" s="14">
        <f t="shared" si="1"/>
        <v>1284725.6000000015</v>
      </c>
      <c r="J12" s="14">
        <v>23824094.600000001</v>
      </c>
      <c r="K12" s="14">
        <v>23824094.600000001</v>
      </c>
      <c r="L12" s="14">
        <f t="shared" si="3"/>
        <v>1669725.6000000015</v>
      </c>
      <c r="M12" s="16">
        <f t="shared" si="2"/>
        <v>0</v>
      </c>
      <c r="N12" s="45">
        <f t="shared" si="4"/>
        <v>1669725.6000000015</v>
      </c>
    </row>
    <row r="13" spans="1:14" s="19" customFormat="1" ht="39.6" x14ac:dyDescent="0.25">
      <c r="A13" s="22" t="s">
        <v>188</v>
      </c>
      <c r="B13" s="36" t="s">
        <v>154</v>
      </c>
      <c r="C13" s="10">
        <f>C14</f>
        <v>6059755</v>
      </c>
      <c r="D13" s="10">
        <f>D14</f>
        <v>6059755</v>
      </c>
      <c r="E13" s="10">
        <f t="shared" si="7"/>
        <v>0</v>
      </c>
      <c r="F13" s="10">
        <f>F14</f>
        <v>6574755</v>
      </c>
      <c r="G13" s="10">
        <f t="shared" si="0"/>
        <v>515000</v>
      </c>
      <c r="H13" s="10">
        <f>H14</f>
        <v>6574755</v>
      </c>
      <c r="I13" s="10">
        <f t="shared" si="1"/>
        <v>0</v>
      </c>
      <c r="J13" s="10">
        <f>J14</f>
        <v>6574755</v>
      </c>
      <c r="K13" s="10">
        <f>K14</f>
        <v>6574755</v>
      </c>
      <c r="L13" s="10">
        <f t="shared" si="3"/>
        <v>515000</v>
      </c>
      <c r="M13" s="16">
        <f t="shared" si="2"/>
        <v>0</v>
      </c>
      <c r="N13" s="45">
        <f t="shared" si="4"/>
        <v>515000</v>
      </c>
    </row>
    <row r="14" spans="1:14" s="7" customFormat="1" ht="30" customHeight="1" x14ac:dyDescent="0.25">
      <c r="A14" s="23" t="s">
        <v>189</v>
      </c>
      <c r="B14" s="37" t="s">
        <v>155</v>
      </c>
      <c r="C14" s="14">
        <v>6059755</v>
      </c>
      <c r="D14" s="14">
        <v>6059755</v>
      </c>
      <c r="E14" s="14">
        <f t="shared" si="7"/>
        <v>0</v>
      </c>
      <c r="F14" s="14">
        <v>6574755</v>
      </c>
      <c r="G14" s="14">
        <f t="shared" si="0"/>
        <v>515000</v>
      </c>
      <c r="H14" s="14">
        <v>6574755</v>
      </c>
      <c r="I14" s="14">
        <f t="shared" si="1"/>
        <v>0</v>
      </c>
      <c r="J14" s="14">
        <v>6574755</v>
      </c>
      <c r="K14" s="14">
        <v>6574755</v>
      </c>
      <c r="L14" s="14">
        <f t="shared" si="3"/>
        <v>515000</v>
      </c>
      <c r="M14" s="16">
        <f t="shared" si="2"/>
        <v>0</v>
      </c>
      <c r="N14" s="45">
        <f t="shared" si="4"/>
        <v>515000</v>
      </c>
    </row>
    <row r="15" spans="1:14" s="19" customFormat="1" x14ac:dyDescent="0.25">
      <c r="A15" s="22" t="s">
        <v>190</v>
      </c>
      <c r="B15" s="36" t="s">
        <v>156</v>
      </c>
      <c r="C15" s="10">
        <f>C16+C17+C18</f>
        <v>17234332.300000001</v>
      </c>
      <c r="D15" s="10">
        <f>D16+D17+D18</f>
        <v>17234332.300000001</v>
      </c>
      <c r="E15" s="10">
        <f t="shared" si="7"/>
        <v>0</v>
      </c>
      <c r="F15" s="10">
        <f>F16+F17+F18</f>
        <v>17684332.300000001</v>
      </c>
      <c r="G15" s="10">
        <f t="shared" si="0"/>
        <v>450000</v>
      </c>
      <c r="H15" s="10">
        <f>H16+H17+H18</f>
        <v>18487494.300000001</v>
      </c>
      <c r="I15" s="10">
        <f t="shared" si="1"/>
        <v>803162</v>
      </c>
      <c r="J15" s="10">
        <f>J16+J17+J18</f>
        <v>18487494.300000001</v>
      </c>
      <c r="K15" s="10">
        <f>K16+K17+K18</f>
        <v>18487494.300000001</v>
      </c>
      <c r="L15" s="10">
        <f t="shared" si="3"/>
        <v>1253162</v>
      </c>
      <c r="M15" s="16">
        <f t="shared" si="2"/>
        <v>0</v>
      </c>
      <c r="N15" s="45">
        <f t="shared" si="4"/>
        <v>1253162</v>
      </c>
    </row>
    <row r="16" spans="1:14" s="7" customFormat="1" x14ac:dyDescent="0.25">
      <c r="A16" s="23" t="s">
        <v>191</v>
      </c>
      <c r="B16" s="37" t="s">
        <v>157</v>
      </c>
      <c r="C16" s="14">
        <v>14846838</v>
      </c>
      <c r="D16" s="14">
        <v>14846838</v>
      </c>
      <c r="E16" s="14">
        <f t="shared" si="7"/>
        <v>0</v>
      </c>
      <c r="F16" s="14">
        <v>15296838</v>
      </c>
      <c r="G16" s="14">
        <f t="shared" si="0"/>
        <v>450000</v>
      </c>
      <c r="H16" s="14">
        <v>16100000</v>
      </c>
      <c r="I16" s="14">
        <f t="shared" si="1"/>
        <v>803162</v>
      </c>
      <c r="J16" s="14">
        <v>16100000</v>
      </c>
      <c r="K16" s="14">
        <v>16100000</v>
      </c>
      <c r="L16" s="14">
        <f t="shared" si="3"/>
        <v>1253162</v>
      </c>
      <c r="M16" s="16">
        <f t="shared" si="2"/>
        <v>0</v>
      </c>
      <c r="N16" s="45">
        <f t="shared" si="4"/>
        <v>1253162</v>
      </c>
    </row>
    <row r="17" spans="1:14" s="7" customFormat="1" x14ac:dyDescent="0.25">
      <c r="A17" s="23" t="s">
        <v>192</v>
      </c>
      <c r="B17" s="37" t="s">
        <v>158</v>
      </c>
      <c r="C17" s="14">
        <v>2385994.2999999998</v>
      </c>
      <c r="D17" s="14">
        <v>2385994.2999999998</v>
      </c>
      <c r="E17" s="14">
        <f t="shared" si="7"/>
        <v>0</v>
      </c>
      <c r="F17" s="14">
        <v>2385994.2999999998</v>
      </c>
      <c r="G17" s="14">
        <f t="shared" si="0"/>
        <v>0</v>
      </c>
      <c r="H17" s="14">
        <v>2385994.2999999998</v>
      </c>
      <c r="I17" s="14">
        <f t="shared" si="1"/>
        <v>0</v>
      </c>
      <c r="J17" s="14">
        <v>2385994.2999999998</v>
      </c>
      <c r="K17" s="14">
        <v>2385994.2999999998</v>
      </c>
      <c r="L17" s="14">
        <f t="shared" si="3"/>
        <v>0</v>
      </c>
      <c r="M17" s="16">
        <f t="shared" si="2"/>
        <v>0</v>
      </c>
      <c r="N17" s="45">
        <f t="shared" si="4"/>
        <v>0</v>
      </c>
    </row>
    <row r="18" spans="1:14" s="7" customFormat="1" x14ac:dyDescent="0.25">
      <c r="A18" s="23" t="s">
        <v>193</v>
      </c>
      <c r="B18" s="37" t="s">
        <v>159</v>
      </c>
      <c r="C18" s="14">
        <v>1500</v>
      </c>
      <c r="D18" s="14">
        <v>1500</v>
      </c>
      <c r="E18" s="14">
        <f t="shared" si="7"/>
        <v>0</v>
      </c>
      <c r="F18" s="14">
        <v>1500</v>
      </c>
      <c r="G18" s="14">
        <f t="shared" si="0"/>
        <v>0</v>
      </c>
      <c r="H18" s="14">
        <v>1500</v>
      </c>
      <c r="I18" s="14">
        <f t="shared" si="1"/>
        <v>0</v>
      </c>
      <c r="J18" s="14">
        <v>1500</v>
      </c>
      <c r="K18" s="14">
        <v>1500</v>
      </c>
      <c r="L18" s="14">
        <f t="shared" si="3"/>
        <v>0</v>
      </c>
      <c r="M18" s="16">
        <f t="shared" si="2"/>
        <v>0</v>
      </c>
      <c r="N18" s="45">
        <f t="shared" si="4"/>
        <v>0</v>
      </c>
    </row>
    <row r="19" spans="1:14" s="7" customFormat="1" ht="26.4" x14ac:dyDescent="0.25">
      <c r="A19" s="22" t="s">
        <v>194</v>
      </c>
      <c r="B19" s="36" t="s">
        <v>160</v>
      </c>
      <c r="C19" s="10">
        <f>C20+C21</f>
        <v>376686</v>
      </c>
      <c r="D19" s="10">
        <f>D20+D21</f>
        <v>376686</v>
      </c>
      <c r="E19" s="10">
        <f t="shared" si="7"/>
        <v>0</v>
      </c>
      <c r="F19" s="10">
        <f>F20+F21</f>
        <v>376686</v>
      </c>
      <c r="G19" s="10">
        <f t="shared" si="0"/>
        <v>0</v>
      </c>
      <c r="H19" s="10">
        <f>H20+H21</f>
        <v>376686</v>
      </c>
      <c r="I19" s="10">
        <f t="shared" si="1"/>
        <v>0</v>
      </c>
      <c r="J19" s="10">
        <f>J20+J21</f>
        <v>376686</v>
      </c>
      <c r="K19" s="10">
        <f>K20+K21</f>
        <v>376686</v>
      </c>
      <c r="L19" s="10">
        <f t="shared" si="3"/>
        <v>0</v>
      </c>
      <c r="M19" s="16">
        <f t="shared" si="2"/>
        <v>0</v>
      </c>
      <c r="N19" s="45">
        <f t="shared" si="4"/>
        <v>0</v>
      </c>
    </row>
    <row r="20" spans="1:14" s="7" customFormat="1" x14ac:dyDescent="0.25">
      <c r="A20" s="23" t="s">
        <v>195</v>
      </c>
      <c r="B20" s="37" t="s">
        <v>161</v>
      </c>
      <c r="C20" s="14">
        <v>376206</v>
      </c>
      <c r="D20" s="14">
        <v>376206</v>
      </c>
      <c r="E20" s="14">
        <f t="shared" si="7"/>
        <v>0</v>
      </c>
      <c r="F20" s="14">
        <v>376206</v>
      </c>
      <c r="G20" s="14">
        <f t="shared" si="0"/>
        <v>0</v>
      </c>
      <c r="H20" s="14">
        <v>376206</v>
      </c>
      <c r="I20" s="14">
        <f t="shared" si="1"/>
        <v>0</v>
      </c>
      <c r="J20" s="14">
        <v>376206</v>
      </c>
      <c r="K20" s="14">
        <v>376206</v>
      </c>
      <c r="L20" s="14">
        <f t="shared" si="3"/>
        <v>0</v>
      </c>
      <c r="M20" s="16">
        <f t="shared" si="2"/>
        <v>0</v>
      </c>
      <c r="N20" s="45">
        <f t="shared" si="4"/>
        <v>0</v>
      </c>
    </row>
    <row r="21" spans="1:14" s="7" customFormat="1" ht="26.4" x14ac:dyDescent="0.25">
      <c r="A21" s="23" t="s">
        <v>196</v>
      </c>
      <c r="B21" s="37" t="s">
        <v>162</v>
      </c>
      <c r="C21" s="14">
        <v>480</v>
      </c>
      <c r="D21" s="14">
        <v>480</v>
      </c>
      <c r="E21" s="14">
        <f t="shared" si="7"/>
        <v>0</v>
      </c>
      <c r="F21" s="14">
        <v>480</v>
      </c>
      <c r="G21" s="14">
        <f t="shared" si="0"/>
        <v>0</v>
      </c>
      <c r="H21" s="14">
        <v>480</v>
      </c>
      <c r="I21" s="14">
        <f t="shared" si="1"/>
        <v>0</v>
      </c>
      <c r="J21" s="14">
        <v>480</v>
      </c>
      <c r="K21" s="14">
        <v>480</v>
      </c>
      <c r="L21" s="14">
        <f t="shared" si="3"/>
        <v>0</v>
      </c>
      <c r="M21" s="16">
        <f t="shared" si="2"/>
        <v>0</v>
      </c>
      <c r="N21" s="45">
        <f t="shared" si="4"/>
        <v>0</v>
      </c>
    </row>
    <row r="22" spans="1:14" s="7" customFormat="1" x14ac:dyDescent="0.25">
      <c r="A22" s="22" t="s">
        <v>197</v>
      </c>
      <c r="B22" s="36" t="s">
        <v>163</v>
      </c>
      <c r="C22" s="10">
        <v>333219</v>
      </c>
      <c r="D22" s="10">
        <v>333219</v>
      </c>
      <c r="E22" s="10">
        <f t="shared" si="7"/>
        <v>0</v>
      </c>
      <c r="F22" s="10">
        <v>333219</v>
      </c>
      <c r="G22" s="10">
        <f t="shared" si="0"/>
        <v>0</v>
      </c>
      <c r="H22" s="10">
        <v>333219</v>
      </c>
      <c r="I22" s="10">
        <f t="shared" si="1"/>
        <v>0</v>
      </c>
      <c r="J22" s="10">
        <v>333219</v>
      </c>
      <c r="K22" s="10">
        <v>333219</v>
      </c>
      <c r="L22" s="10">
        <f t="shared" si="3"/>
        <v>0</v>
      </c>
      <c r="M22" s="16">
        <f t="shared" si="2"/>
        <v>0</v>
      </c>
      <c r="N22" s="45">
        <f t="shared" si="4"/>
        <v>0</v>
      </c>
    </row>
    <row r="23" spans="1:14" s="7" customFormat="1" x14ac:dyDescent="0.25">
      <c r="A23" s="22"/>
      <c r="B23" s="36" t="s">
        <v>164</v>
      </c>
      <c r="C23" s="10">
        <f>C24+C30+C34+C37+C40+C41</f>
        <v>1308493.7</v>
      </c>
      <c r="D23" s="10">
        <f>D24+D30+D34+D37+D40+D41</f>
        <v>1308493.7</v>
      </c>
      <c r="E23" s="10">
        <f t="shared" si="7"/>
        <v>0</v>
      </c>
      <c r="F23" s="10">
        <f>F24+F30+F34+F37+F40+F41</f>
        <v>2957975.6999999997</v>
      </c>
      <c r="G23" s="10">
        <f t="shared" si="0"/>
        <v>1649481.9999999998</v>
      </c>
      <c r="H23" s="10">
        <f>H24+H30+H34+H37+H40+H41</f>
        <v>3722718.0999999996</v>
      </c>
      <c r="I23" s="10">
        <f t="shared" si="1"/>
        <v>764742.39999999991</v>
      </c>
      <c r="J23" s="10">
        <f>J24+J30+J34+J37+J40+J41</f>
        <v>3722718.0999999996</v>
      </c>
      <c r="K23" s="10">
        <f>K24+K30+K34+K37+K40+K41</f>
        <v>3722718.0999999996</v>
      </c>
      <c r="L23" s="10">
        <f t="shared" si="3"/>
        <v>2414224.3999999994</v>
      </c>
      <c r="M23" s="16">
        <f t="shared" si="2"/>
        <v>0</v>
      </c>
      <c r="N23" s="45">
        <f t="shared" si="4"/>
        <v>2414224.3999999994</v>
      </c>
    </row>
    <row r="24" spans="1:14" s="7" customFormat="1" ht="44.4" customHeight="1" x14ac:dyDescent="0.25">
      <c r="A24" s="22" t="s">
        <v>198</v>
      </c>
      <c r="B24" s="36" t="s">
        <v>165</v>
      </c>
      <c r="C24" s="10">
        <f>SUM(C25:C29)</f>
        <v>64328.800000000003</v>
      </c>
      <c r="D24" s="10">
        <f>SUM(D25:D29)</f>
        <v>64328.800000000003</v>
      </c>
      <c r="E24" s="10">
        <f t="shared" si="7"/>
        <v>0</v>
      </c>
      <c r="F24" s="10">
        <f>SUM(F25:F29)</f>
        <v>1698810.7999999998</v>
      </c>
      <c r="G24" s="10">
        <f t="shared" si="0"/>
        <v>1634481.9999999998</v>
      </c>
      <c r="H24" s="10">
        <f>SUM(H25:H29)</f>
        <v>2250053.1999999997</v>
      </c>
      <c r="I24" s="10">
        <f t="shared" si="1"/>
        <v>551242.39999999991</v>
      </c>
      <c r="J24" s="10">
        <f>SUM(J25:J29)</f>
        <v>2250053.1999999997</v>
      </c>
      <c r="K24" s="10">
        <f>SUM(K25:K29)</f>
        <v>2250053.1999999997</v>
      </c>
      <c r="L24" s="10">
        <f t="shared" si="3"/>
        <v>2185724.3999999994</v>
      </c>
      <c r="M24" s="16">
        <f t="shared" si="2"/>
        <v>0</v>
      </c>
      <c r="N24" s="45">
        <f t="shared" si="4"/>
        <v>2185724.4</v>
      </c>
    </row>
    <row r="25" spans="1:14" s="7" customFormat="1" ht="74.25" customHeight="1" x14ac:dyDescent="0.25">
      <c r="A25" s="23" t="s">
        <v>199</v>
      </c>
      <c r="B25" s="37" t="s">
        <v>166</v>
      </c>
      <c r="C25" s="14">
        <v>10000</v>
      </c>
      <c r="D25" s="14">
        <v>10000</v>
      </c>
      <c r="E25" s="14">
        <f t="shared" si="7"/>
        <v>0</v>
      </c>
      <c r="F25" s="14">
        <v>10000</v>
      </c>
      <c r="G25" s="14">
        <f t="shared" si="0"/>
        <v>0</v>
      </c>
      <c r="H25" s="14">
        <v>336000</v>
      </c>
      <c r="I25" s="14">
        <f t="shared" si="1"/>
        <v>326000</v>
      </c>
      <c r="J25" s="14">
        <v>336000</v>
      </c>
      <c r="K25" s="14">
        <v>336000</v>
      </c>
      <c r="L25" s="14">
        <f t="shared" si="3"/>
        <v>326000</v>
      </c>
      <c r="M25" s="16">
        <f t="shared" si="2"/>
        <v>0</v>
      </c>
      <c r="N25" s="45">
        <f t="shared" si="4"/>
        <v>326000</v>
      </c>
    </row>
    <row r="26" spans="1:14" s="7" customFormat="1" x14ac:dyDescent="0.25">
      <c r="A26" s="23" t="s">
        <v>200</v>
      </c>
      <c r="B26" s="37" t="s">
        <v>167</v>
      </c>
      <c r="C26" s="14">
        <v>0</v>
      </c>
      <c r="D26" s="14">
        <v>0</v>
      </c>
      <c r="E26" s="14">
        <f t="shared" si="7"/>
        <v>0</v>
      </c>
      <c r="F26" s="14">
        <v>1634482</v>
      </c>
      <c r="G26" s="14">
        <f t="shared" si="0"/>
        <v>1634482</v>
      </c>
      <c r="H26" s="14">
        <v>1865000</v>
      </c>
      <c r="I26" s="14">
        <f t="shared" si="1"/>
        <v>230518</v>
      </c>
      <c r="J26" s="14">
        <v>1865000</v>
      </c>
      <c r="K26" s="14">
        <v>1865000</v>
      </c>
      <c r="L26" s="14">
        <f t="shared" si="3"/>
        <v>1865000</v>
      </c>
      <c r="M26" s="16">
        <f t="shared" si="2"/>
        <v>0</v>
      </c>
      <c r="N26" s="45">
        <f t="shared" si="4"/>
        <v>1865000</v>
      </c>
    </row>
    <row r="27" spans="1:14" s="7" customFormat="1" ht="26.4" x14ac:dyDescent="0.25">
      <c r="A27" s="23" t="s">
        <v>201</v>
      </c>
      <c r="B27" s="37" t="s">
        <v>242</v>
      </c>
      <c r="C27" s="14">
        <v>4188.3999999999996</v>
      </c>
      <c r="D27" s="14">
        <v>4188.3999999999996</v>
      </c>
      <c r="E27" s="14">
        <f t="shared" si="7"/>
        <v>0</v>
      </c>
      <c r="F27" s="14">
        <v>4188.3999999999996</v>
      </c>
      <c r="G27" s="14">
        <f t="shared" si="0"/>
        <v>0</v>
      </c>
      <c r="H27" s="14">
        <v>2912.8</v>
      </c>
      <c r="I27" s="14">
        <f t="shared" si="1"/>
        <v>-1275.5999999999995</v>
      </c>
      <c r="J27" s="14">
        <v>2912.8</v>
      </c>
      <c r="K27" s="14">
        <v>2912.8</v>
      </c>
      <c r="L27" s="14">
        <f t="shared" si="3"/>
        <v>-1275.5999999999995</v>
      </c>
      <c r="M27" s="16">
        <f t="shared" si="2"/>
        <v>0</v>
      </c>
      <c r="N27" s="45">
        <f t="shared" si="4"/>
        <v>-1275.5999999999995</v>
      </c>
    </row>
    <row r="28" spans="1:14" s="7" customFormat="1" ht="84.75" customHeight="1" x14ac:dyDescent="0.25">
      <c r="A28" s="23" t="s">
        <v>202</v>
      </c>
      <c r="B28" s="37" t="s">
        <v>168</v>
      </c>
      <c r="C28" s="14">
        <v>42700</v>
      </c>
      <c r="D28" s="14">
        <v>42700</v>
      </c>
      <c r="E28" s="14">
        <f t="shared" si="7"/>
        <v>0</v>
      </c>
      <c r="F28" s="14">
        <v>42700</v>
      </c>
      <c r="G28" s="14">
        <f t="shared" si="0"/>
        <v>0</v>
      </c>
      <c r="H28" s="14">
        <v>38700</v>
      </c>
      <c r="I28" s="14">
        <f t="shared" si="1"/>
        <v>-4000</v>
      </c>
      <c r="J28" s="14">
        <v>38700</v>
      </c>
      <c r="K28" s="14">
        <v>38700</v>
      </c>
      <c r="L28" s="14">
        <f t="shared" si="3"/>
        <v>-4000</v>
      </c>
      <c r="M28" s="16">
        <f t="shared" si="2"/>
        <v>0</v>
      </c>
      <c r="N28" s="45">
        <f t="shared" si="4"/>
        <v>-4000</v>
      </c>
    </row>
    <row r="29" spans="1:14" s="7" customFormat="1" ht="26.4" x14ac:dyDescent="0.25">
      <c r="A29" s="23" t="s">
        <v>203</v>
      </c>
      <c r="B29" s="37" t="s">
        <v>169</v>
      </c>
      <c r="C29" s="14">
        <v>7440.4</v>
      </c>
      <c r="D29" s="14">
        <v>7440.4</v>
      </c>
      <c r="E29" s="14">
        <f t="shared" si="7"/>
        <v>0</v>
      </c>
      <c r="F29" s="14">
        <v>7440.4</v>
      </c>
      <c r="G29" s="14">
        <f t="shared" si="0"/>
        <v>0</v>
      </c>
      <c r="H29" s="14">
        <v>7440.4</v>
      </c>
      <c r="I29" s="14">
        <f t="shared" si="1"/>
        <v>0</v>
      </c>
      <c r="J29" s="14">
        <v>7440.4</v>
      </c>
      <c r="K29" s="14">
        <v>7440.4</v>
      </c>
      <c r="L29" s="14">
        <f t="shared" si="3"/>
        <v>0</v>
      </c>
      <c r="M29" s="16">
        <f t="shared" si="2"/>
        <v>0</v>
      </c>
      <c r="N29" s="45">
        <f t="shared" si="4"/>
        <v>0</v>
      </c>
    </row>
    <row r="30" spans="1:14" s="7" customFormat="1" ht="26.4" x14ac:dyDescent="0.25">
      <c r="A30" s="22" t="s">
        <v>204</v>
      </c>
      <c r="B30" s="36" t="s">
        <v>170</v>
      </c>
      <c r="C30" s="10">
        <f>C31+C32+C33</f>
        <v>458929.3</v>
      </c>
      <c r="D30" s="10">
        <f>D31+D32+D33</f>
        <v>458929.3</v>
      </c>
      <c r="E30" s="10">
        <f t="shared" si="7"/>
        <v>0</v>
      </c>
      <c r="F30" s="10">
        <f>F31+F32+F33</f>
        <v>458929.3</v>
      </c>
      <c r="G30" s="10">
        <f t="shared" si="0"/>
        <v>0</v>
      </c>
      <c r="H30" s="10">
        <f>H31+H32+H33</f>
        <v>458929.3</v>
      </c>
      <c r="I30" s="10">
        <f t="shared" si="1"/>
        <v>0</v>
      </c>
      <c r="J30" s="10">
        <f>J31+J32+J33</f>
        <v>458929.3</v>
      </c>
      <c r="K30" s="10">
        <f>K31+K32+K33</f>
        <v>458929.3</v>
      </c>
      <c r="L30" s="10">
        <f t="shared" si="3"/>
        <v>0</v>
      </c>
      <c r="M30" s="16">
        <f t="shared" si="2"/>
        <v>0</v>
      </c>
      <c r="N30" s="45">
        <f t="shared" si="4"/>
        <v>0</v>
      </c>
    </row>
    <row r="31" spans="1:14" s="7" customFormat="1" x14ac:dyDescent="0.25">
      <c r="A31" s="23" t="s">
        <v>205</v>
      </c>
      <c r="B31" s="37" t="s">
        <v>171</v>
      </c>
      <c r="C31" s="14">
        <v>194826</v>
      </c>
      <c r="D31" s="14">
        <v>194826</v>
      </c>
      <c r="E31" s="14">
        <f t="shared" si="7"/>
        <v>0</v>
      </c>
      <c r="F31" s="14">
        <v>194826</v>
      </c>
      <c r="G31" s="14">
        <f t="shared" si="0"/>
        <v>0</v>
      </c>
      <c r="H31" s="14">
        <v>194826</v>
      </c>
      <c r="I31" s="14">
        <f t="shared" si="1"/>
        <v>0</v>
      </c>
      <c r="J31" s="14">
        <v>194826</v>
      </c>
      <c r="K31" s="14">
        <v>194826</v>
      </c>
      <c r="L31" s="14">
        <f t="shared" si="3"/>
        <v>0</v>
      </c>
      <c r="M31" s="16">
        <f t="shared" si="2"/>
        <v>0</v>
      </c>
      <c r="N31" s="45">
        <f t="shared" si="4"/>
        <v>0</v>
      </c>
    </row>
    <row r="32" spans="1:14" s="7" customFormat="1" x14ac:dyDescent="0.25">
      <c r="A32" s="23" t="s">
        <v>206</v>
      </c>
      <c r="B32" s="37" t="s">
        <v>172</v>
      </c>
      <c r="C32" s="14">
        <v>52400</v>
      </c>
      <c r="D32" s="14">
        <v>52400</v>
      </c>
      <c r="E32" s="14">
        <f t="shared" si="7"/>
        <v>0</v>
      </c>
      <c r="F32" s="14">
        <v>52400</v>
      </c>
      <c r="G32" s="14">
        <f t="shared" si="0"/>
        <v>0</v>
      </c>
      <c r="H32" s="14">
        <v>52400</v>
      </c>
      <c r="I32" s="14">
        <f t="shared" si="1"/>
        <v>0</v>
      </c>
      <c r="J32" s="14">
        <v>52400</v>
      </c>
      <c r="K32" s="14">
        <v>52400</v>
      </c>
      <c r="L32" s="14">
        <f t="shared" si="3"/>
        <v>0</v>
      </c>
      <c r="M32" s="16">
        <f t="shared" si="2"/>
        <v>0</v>
      </c>
      <c r="N32" s="45">
        <f t="shared" si="4"/>
        <v>0</v>
      </c>
    </row>
    <row r="33" spans="1:14" s="7" customFormat="1" x14ac:dyDescent="0.25">
      <c r="A33" s="23" t="s">
        <v>207</v>
      </c>
      <c r="B33" s="37" t="s">
        <v>173</v>
      </c>
      <c r="C33" s="14">
        <v>211703.3</v>
      </c>
      <c r="D33" s="14">
        <v>211703.3</v>
      </c>
      <c r="E33" s="14">
        <f t="shared" si="7"/>
        <v>0</v>
      </c>
      <c r="F33" s="14">
        <v>211703.3</v>
      </c>
      <c r="G33" s="14">
        <f t="shared" si="0"/>
        <v>0</v>
      </c>
      <c r="H33" s="14">
        <v>211703.3</v>
      </c>
      <c r="I33" s="14">
        <f t="shared" si="1"/>
        <v>0</v>
      </c>
      <c r="J33" s="14">
        <v>211703.3</v>
      </c>
      <c r="K33" s="14">
        <v>211703.3</v>
      </c>
      <c r="L33" s="14">
        <f t="shared" si="3"/>
        <v>0</v>
      </c>
      <c r="M33" s="16">
        <f t="shared" si="2"/>
        <v>0</v>
      </c>
      <c r="N33" s="45">
        <f t="shared" si="4"/>
        <v>0</v>
      </c>
    </row>
    <row r="34" spans="1:14" s="7" customFormat="1" ht="26.4" x14ac:dyDescent="0.25">
      <c r="A34" s="22" t="s">
        <v>208</v>
      </c>
      <c r="B34" s="36" t="s">
        <v>238</v>
      </c>
      <c r="C34" s="10">
        <f>C35+C36</f>
        <v>293979.59999999998</v>
      </c>
      <c r="D34" s="10">
        <f>D35+D36</f>
        <v>293979.59999999998</v>
      </c>
      <c r="E34" s="10">
        <f t="shared" si="7"/>
        <v>0</v>
      </c>
      <c r="F34" s="10">
        <f>F35+F36</f>
        <v>308979.59999999998</v>
      </c>
      <c r="G34" s="10">
        <f t="shared" si="0"/>
        <v>15000</v>
      </c>
      <c r="H34" s="10">
        <f>H35+H36</f>
        <v>466979.6</v>
      </c>
      <c r="I34" s="10">
        <f t="shared" si="1"/>
        <v>158000</v>
      </c>
      <c r="J34" s="10">
        <f>J35+J36</f>
        <v>466979.6</v>
      </c>
      <c r="K34" s="10">
        <f>K35+K36</f>
        <v>466979.6</v>
      </c>
      <c r="L34" s="10">
        <f t="shared" si="3"/>
        <v>173000</v>
      </c>
      <c r="M34" s="16">
        <f t="shared" si="2"/>
        <v>0</v>
      </c>
      <c r="N34" s="45">
        <f t="shared" si="4"/>
        <v>173000</v>
      </c>
    </row>
    <row r="35" spans="1:14" s="7" customFormat="1" x14ac:dyDescent="0.25">
      <c r="A35" s="23" t="s">
        <v>209</v>
      </c>
      <c r="B35" s="37" t="s">
        <v>174</v>
      </c>
      <c r="C35" s="14">
        <v>291359.59999999998</v>
      </c>
      <c r="D35" s="14">
        <v>291359.59999999998</v>
      </c>
      <c r="E35" s="14">
        <f t="shared" si="7"/>
        <v>0</v>
      </c>
      <c r="F35" s="14">
        <v>306359.59999999998</v>
      </c>
      <c r="G35" s="14">
        <f t="shared" si="0"/>
        <v>15000</v>
      </c>
      <c r="H35" s="14">
        <v>306359.59999999998</v>
      </c>
      <c r="I35" s="14">
        <f t="shared" si="1"/>
        <v>0</v>
      </c>
      <c r="J35" s="14">
        <v>306359.59999999998</v>
      </c>
      <c r="K35" s="14">
        <v>306359.59999999998</v>
      </c>
      <c r="L35" s="14">
        <f t="shared" si="3"/>
        <v>15000</v>
      </c>
      <c r="M35" s="16">
        <f t="shared" si="2"/>
        <v>0</v>
      </c>
      <c r="N35" s="45">
        <f t="shared" si="4"/>
        <v>15000</v>
      </c>
    </row>
    <row r="36" spans="1:14" s="7" customFormat="1" x14ac:dyDescent="0.25">
      <c r="A36" s="23" t="s">
        <v>210</v>
      </c>
      <c r="B36" s="37" t="s">
        <v>175</v>
      </c>
      <c r="C36" s="14">
        <v>2620</v>
      </c>
      <c r="D36" s="14">
        <v>2620</v>
      </c>
      <c r="E36" s="14">
        <f t="shared" si="7"/>
        <v>0</v>
      </c>
      <c r="F36" s="14">
        <v>2620</v>
      </c>
      <c r="G36" s="14">
        <f t="shared" si="0"/>
        <v>0</v>
      </c>
      <c r="H36" s="14">
        <v>160620</v>
      </c>
      <c r="I36" s="14">
        <f t="shared" si="1"/>
        <v>158000</v>
      </c>
      <c r="J36" s="14">
        <v>160620</v>
      </c>
      <c r="K36" s="14">
        <v>160620</v>
      </c>
      <c r="L36" s="14">
        <f t="shared" si="3"/>
        <v>158000</v>
      </c>
      <c r="M36" s="16">
        <f t="shared" si="2"/>
        <v>0</v>
      </c>
      <c r="N36" s="45">
        <f t="shared" si="4"/>
        <v>158000</v>
      </c>
    </row>
    <row r="37" spans="1:14" s="7" customFormat="1" ht="29.25" customHeight="1" x14ac:dyDescent="0.25">
      <c r="A37" s="22" t="s">
        <v>211</v>
      </c>
      <c r="B37" s="36" t="s">
        <v>176</v>
      </c>
      <c r="C37" s="10">
        <f>C38+C39</f>
        <v>15000</v>
      </c>
      <c r="D37" s="10">
        <f>D38+D39</f>
        <v>15000</v>
      </c>
      <c r="E37" s="10">
        <f t="shared" si="7"/>
        <v>0</v>
      </c>
      <c r="F37" s="10">
        <f>F38+F39</f>
        <v>15000</v>
      </c>
      <c r="G37" s="10">
        <f t="shared" si="0"/>
        <v>0</v>
      </c>
      <c r="H37" s="10">
        <f>H38+H39</f>
        <v>70500</v>
      </c>
      <c r="I37" s="10">
        <f t="shared" si="1"/>
        <v>55500</v>
      </c>
      <c r="J37" s="10">
        <f>J38+J39</f>
        <v>70500</v>
      </c>
      <c r="K37" s="10">
        <f>K38+K39</f>
        <v>70500</v>
      </c>
      <c r="L37" s="10">
        <f t="shared" si="3"/>
        <v>55500</v>
      </c>
      <c r="M37" s="16">
        <f t="shared" si="2"/>
        <v>0</v>
      </c>
      <c r="N37" s="45">
        <f t="shared" si="4"/>
        <v>55500</v>
      </c>
    </row>
    <row r="38" spans="1:14" s="7" customFormat="1" ht="81.75" customHeight="1" x14ac:dyDescent="0.25">
      <c r="A38" s="24" t="s">
        <v>212</v>
      </c>
      <c r="B38" s="37" t="s">
        <v>177</v>
      </c>
      <c r="C38" s="14">
        <v>10000</v>
      </c>
      <c r="D38" s="14">
        <v>10000</v>
      </c>
      <c r="E38" s="14">
        <f t="shared" si="7"/>
        <v>0</v>
      </c>
      <c r="F38" s="14">
        <v>10000</v>
      </c>
      <c r="G38" s="14">
        <f t="shared" si="0"/>
        <v>0</v>
      </c>
      <c r="H38" s="14">
        <v>32500</v>
      </c>
      <c r="I38" s="14">
        <f t="shared" si="1"/>
        <v>22500</v>
      </c>
      <c r="J38" s="14">
        <v>32500</v>
      </c>
      <c r="K38" s="14">
        <v>32500</v>
      </c>
      <c r="L38" s="14">
        <f t="shared" si="3"/>
        <v>22500</v>
      </c>
      <c r="M38" s="16">
        <f t="shared" si="2"/>
        <v>0</v>
      </c>
      <c r="N38" s="45">
        <f t="shared" si="4"/>
        <v>22500</v>
      </c>
    </row>
    <row r="39" spans="1:14" s="7" customFormat="1" ht="26.4" x14ac:dyDescent="0.25">
      <c r="A39" s="23" t="s">
        <v>213</v>
      </c>
      <c r="B39" s="37" t="s">
        <v>178</v>
      </c>
      <c r="C39" s="14">
        <v>5000</v>
      </c>
      <c r="D39" s="14">
        <v>5000</v>
      </c>
      <c r="E39" s="14">
        <f t="shared" si="7"/>
        <v>0</v>
      </c>
      <c r="F39" s="14">
        <v>5000</v>
      </c>
      <c r="G39" s="14">
        <f t="shared" si="0"/>
        <v>0</v>
      </c>
      <c r="H39" s="14">
        <v>38000</v>
      </c>
      <c r="I39" s="14">
        <f t="shared" si="1"/>
        <v>33000</v>
      </c>
      <c r="J39" s="14">
        <v>38000</v>
      </c>
      <c r="K39" s="14">
        <v>38000</v>
      </c>
      <c r="L39" s="14">
        <f t="shared" si="3"/>
        <v>33000</v>
      </c>
      <c r="M39" s="16">
        <f t="shared" ref="M39:M70" si="8">K39-H39</f>
        <v>0</v>
      </c>
      <c r="N39" s="45">
        <f t="shared" si="4"/>
        <v>33000</v>
      </c>
    </row>
    <row r="40" spans="1:14" s="7" customFormat="1" x14ac:dyDescent="0.25">
      <c r="A40" s="22" t="s">
        <v>214</v>
      </c>
      <c r="B40" s="36" t="s">
        <v>179</v>
      </c>
      <c r="C40" s="10">
        <v>12054</v>
      </c>
      <c r="D40" s="10">
        <v>12054</v>
      </c>
      <c r="E40" s="10">
        <f t="shared" si="7"/>
        <v>0</v>
      </c>
      <c r="F40" s="10">
        <v>12054</v>
      </c>
      <c r="G40" s="10">
        <f t="shared" si="0"/>
        <v>0</v>
      </c>
      <c r="H40" s="10">
        <v>12054</v>
      </c>
      <c r="I40" s="10">
        <f t="shared" si="1"/>
        <v>0</v>
      </c>
      <c r="J40" s="10">
        <v>12054</v>
      </c>
      <c r="K40" s="10">
        <v>12054</v>
      </c>
      <c r="L40" s="10">
        <f t="shared" si="3"/>
        <v>0</v>
      </c>
      <c r="M40" s="16">
        <f t="shared" si="8"/>
        <v>0</v>
      </c>
      <c r="N40" s="45">
        <f t="shared" si="4"/>
        <v>0</v>
      </c>
    </row>
    <row r="41" spans="1:14" s="7" customFormat="1" x14ac:dyDescent="0.25">
      <c r="A41" s="22" t="s">
        <v>215</v>
      </c>
      <c r="B41" s="36" t="s">
        <v>180</v>
      </c>
      <c r="C41" s="10">
        <v>464202</v>
      </c>
      <c r="D41" s="10">
        <v>464202</v>
      </c>
      <c r="E41" s="10">
        <f t="shared" si="7"/>
        <v>0</v>
      </c>
      <c r="F41" s="10">
        <v>464202</v>
      </c>
      <c r="G41" s="10">
        <f t="shared" si="0"/>
        <v>0</v>
      </c>
      <c r="H41" s="10">
        <v>464202</v>
      </c>
      <c r="I41" s="10">
        <f t="shared" si="1"/>
        <v>0</v>
      </c>
      <c r="J41" s="10">
        <v>464202</v>
      </c>
      <c r="K41" s="10">
        <v>464202</v>
      </c>
      <c r="L41" s="10">
        <f t="shared" si="3"/>
        <v>0</v>
      </c>
      <c r="M41" s="16">
        <f t="shared" si="8"/>
        <v>0</v>
      </c>
      <c r="N41" s="45">
        <f t="shared" si="4"/>
        <v>0</v>
      </c>
    </row>
    <row r="42" spans="1:14" s="7" customFormat="1" x14ac:dyDescent="0.25">
      <c r="A42" s="22" t="s">
        <v>216</v>
      </c>
      <c r="B42" s="36" t="s">
        <v>181</v>
      </c>
      <c r="C42" s="27">
        <f>C43+C48+C49+C50+C51</f>
        <v>3430012</v>
      </c>
      <c r="D42" s="27">
        <f t="shared" ref="D42:I42" si="9">D43+D48+D49+D50+D51</f>
        <v>6671361.7999999989</v>
      </c>
      <c r="E42" s="27">
        <f t="shared" si="9"/>
        <v>3241349.7999999989</v>
      </c>
      <c r="F42" s="27">
        <f t="shared" si="9"/>
        <v>7451118</v>
      </c>
      <c r="G42" s="27">
        <f t="shared" si="9"/>
        <v>779756.20000000112</v>
      </c>
      <c r="H42" s="27">
        <f t="shared" si="9"/>
        <v>7527020.0999999987</v>
      </c>
      <c r="I42" s="27">
        <f t="shared" si="9"/>
        <v>75902.099999999438</v>
      </c>
      <c r="J42" s="27">
        <f t="shared" ref="J42" si="10">J43+J48+J49+J50+J51</f>
        <v>7527020.0999999987</v>
      </c>
      <c r="K42" s="27">
        <f>K43+K48+K49+K50+K51-0.1</f>
        <v>7555888.6999999993</v>
      </c>
      <c r="L42" s="27">
        <f t="shared" si="3"/>
        <v>4097008.0999999996</v>
      </c>
      <c r="M42" s="16">
        <f t="shared" si="8"/>
        <v>28868.600000000559</v>
      </c>
      <c r="N42" s="45">
        <f t="shared" si="4"/>
        <v>4097008.0999999987</v>
      </c>
    </row>
    <row r="43" spans="1:14" s="7" customFormat="1" ht="39.6" x14ac:dyDescent="0.25">
      <c r="A43" s="32" t="s">
        <v>226</v>
      </c>
      <c r="B43" s="25" t="s">
        <v>219</v>
      </c>
      <c r="C43" s="28">
        <f t="shared" ref="C43:H43" si="11">C44+C45+C46+C47</f>
        <v>3300601</v>
      </c>
      <c r="D43" s="28">
        <f t="shared" si="11"/>
        <v>6541950.7999999989</v>
      </c>
      <c r="E43" s="27">
        <f t="shared" ref="E43:E51" si="12">D43-C43</f>
        <v>3241349.7999999989</v>
      </c>
      <c r="F43" s="28">
        <f t="shared" si="11"/>
        <v>7321707</v>
      </c>
      <c r="G43" s="27">
        <f t="shared" si="0"/>
        <v>779756.20000000112</v>
      </c>
      <c r="H43" s="28">
        <f t="shared" si="11"/>
        <v>7344883.8999999994</v>
      </c>
      <c r="I43" s="27">
        <f t="shared" ref="I43:I51" si="13">H43-F43</f>
        <v>23176.899999999441</v>
      </c>
      <c r="J43" s="28">
        <f t="shared" ref="J43" si="14">J44+J45+J46+J47</f>
        <v>7344883.8999999994</v>
      </c>
      <c r="K43" s="43">
        <f t="shared" ref="K43" si="15">K44+K45+K46+K47</f>
        <v>7373752.5999999996</v>
      </c>
      <c r="L43" s="28">
        <f t="shared" si="3"/>
        <v>4044282.8999999994</v>
      </c>
      <c r="M43" s="16">
        <f t="shared" si="8"/>
        <v>28868.700000000186</v>
      </c>
      <c r="N43" s="45">
        <f t="shared" si="4"/>
        <v>4044282.8999999994</v>
      </c>
    </row>
    <row r="44" spans="1:14" s="7" customFormat="1" ht="26.4" x14ac:dyDescent="0.25">
      <c r="A44" s="33" t="s">
        <v>227</v>
      </c>
      <c r="B44" s="26" t="s">
        <v>220</v>
      </c>
      <c r="C44" s="29">
        <v>0</v>
      </c>
      <c r="D44" s="29">
        <v>0</v>
      </c>
      <c r="E44" s="30">
        <f t="shared" si="12"/>
        <v>0</v>
      </c>
      <c r="F44" s="29">
        <v>287853.3</v>
      </c>
      <c r="G44" s="30">
        <f t="shared" si="0"/>
        <v>287853.3</v>
      </c>
      <c r="H44" s="29">
        <v>287853.3</v>
      </c>
      <c r="I44" s="30">
        <f t="shared" si="13"/>
        <v>0</v>
      </c>
      <c r="J44" s="29">
        <v>287853.3</v>
      </c>
      <c r="K44" s="29">
        <v>287853.3</v>
      </c>
      <c r="L44" s="29">
        <f t="shared" si="3"/>
        <v>287853.3</v>
      </c>
      <c r="M44" s="16">
        <f t="shared" si="8"/>
        <v>0</v>
      </c>
      <c r="N44" s="45">
        <f t="shared" si="4"/>
        <v>287853.3</v>
      </c>
    </row>
    <row r="45" spans="1:14" s="7" customFormat="1" ht="26.4" x14ac:dyDescent="0.25">
      <c r="A45" s="33" t="s">
        <v>228</v>
      </c>
      <c r="B45" s="26" t="s">
        <v>221</v>
      </c>
      <c r="C45" s="29">
        <v>0</v>
      </c>
      <c r="D45" s="29">
        <v>2810155.4</v>
      </c>
      <c r="E45" s="30">
        <f t="shared" si="12"/>
        <v>2810155.4</v>
      </c>
      <c r="F45" s="29">
        <v>3262305.8</v>
      </c>
      <c r="G45" s="30">
        <f t="shared" si="0"/>
        <v>452150.39999999991</v>
      </c>
      <c r="H45" s="29">
        <v>3306283</v>
      </c>
      <c r="I45" s="30">
        <f t="shared" si="13"/>
        <v>43977.200000000186</v>
      </c>
      <c r="J45" s="29">
        <v>3306283</v>
      </c>
      <c r="K45" s="29">
        <v>3167904</v>
      </c>
      <c r="L45" s="29">
        <f t="shared" si="3"/>
        <v>3306283</v>
      </c>
      <c r="M45" s="16">
        <f t="shared" si="8"/>
        <v>-138379</v>
      </c>
      <c r="N45" s="45">
        <f t="shared" si="4"/>
        <v>3306283</v>
      </c>
    </row>
    <row r="46" spans="1:14" s="7" customFormat="1" x14ac:dyDescent="0.25">
      <c r="A46" s="33" t="s">
        <v>229</v>
      </c>
      <c r="B46" s="26" t="s">
        <v>254</v>
      </c>
      <c r="C46" s="29">
        <v>3172880.7</v>
      </c>
      <c r="D46" s="29">
        <v>3525446.3</v>
      </c>
      <c r="E46" s="30">
        <f t="shared" si="12"/>
        <v>352565.59999999963</v>
      </c>
      <c r="F46" s="29">
        <v>3526244.7</v>
      </c>
      <c r="G46" s="30">
        <f t="shared" si="0"/>
        <v>798.40000000037253</v>
      </c>
      <c r="H46" s="29">
        <v>3439637.8</v>
      </c>
      <c r="I46" s="30">
        <f t="shared" si="13"/>
        <v>-86606.900000000373</v>
      </c>
      <c r="J46" s="29">
        <v>3439637.8</v>
      </c>
      <c r="K46" s="29">
        <v>3443007.3</v>
      </c>
      <c r="L46" s="29">
        <f t="shared" si="3"/>
        <v>266757.09999999963</v>
      </c>
      <c r="M46" s="16">
        <f t="shared" si="8"/>
        <v>3369.5</v>
      </c>
      <c r="N46" s="45">
        <f t="shared" si="4"/>
        <v>266757.09999999963</v>
      </c>
    </row>
    <row r="47" spans="1:14" s="7" customFormat="1" x14ac:dyDescent="0.25">
      <c r="A47" s="33" t="s">
        <v>230</v>
      </c>
      <c r="B47" s="26" t="s">
        <v>222</v>
      </c>
      <c r="C47" s="29">
        <v>127720.3</v>
      </c>
      <c r="D47" s="29">
        <v>206349.1</v>
      </c>
      <c r="E47" s="30">
        <f t="shared" si="12"/>
        <v>78628.800000000003</v>
      </c>
      <c r="F47" s="29">
        <v>245303.2</v>
      </c>
      <c r="G47" s="30">
        <f t="shared" si="0"/>
        <v>38954.100000000006</v>
      </c>
      <c r="H47" s="29">
        <v>311109.8</v>
      </c>
      <c r="I47" s="30">
        <f t="shared" si="13"/>
        <v>65806.599999999977</v>
      </c>
      <c r="J47" s="29">
        <v>311109.8</v>
      </c>
      <c r="K47" s="44">
        <v>474988</v>
      </c>
      <c r="L47" s="29">
        <f t="shared" si="3"/>
        <v>183389.5</v>
      </c>
      <c r="M47" s="16">
        <f t="shared" si="8"/>
        <v>163878.20000000001</v>
      </c>
      <c r="N47" s="45">
        <f t="shared" si="4"/>
        <v>183389.5</v>
      </c>
    </row>
    <row r="48" spans="1:14" s="7" customFormat="1" ht="39.6" x14ac:dyDescent="0.25">
      <c r="A48" s="32" t="s">
        <v>231</v>
      </c>
      <c r="B48" s="25" t="s">
        <v>223</v>
      </c>
      <c r="C48" s="28">
        <v>129411</v>
      </c>
      <c r="D48" s="28">
        <v>129411</v>
      </c>
      <c r="E48" s="27">
        <f t="shared" si="12"/>
        <v>0</v>
      </c>
      <c r="F48" s="28">
        <v>129411</v>
      </c>
      <c r="G48" s="27">
        <f t="shared" si="0"/>
        <v>0</v>
      </c>
      <c r="H48" s="28">
        <v>170761.5</v>
      </c>
      <c r="I48" s="27">
        <f t="shared" si="13"/>
        <v>41350.5</v>
      </c>
      <c r="J48" s="28">
        <v>170761.5</v>
      </c>
      <c r="K48" s="28">
        <v>170761.5</v>
      </c>
      <c r="L48" s="28">
        <f t="shared" si="3"/>
        <v>41350.5</v>
      </c>
      <c r="M48" s="16">
        <f t="shared" si="8"/>
        <v>0</v>
      </c>
      <c r="N48" s="45">
        <f t="shared" si="4"/>
        <v>41350.5</v>
      </c>
    </row>
    <row r="49" spans="1:14" s="7" customFormat="1" ht="26.4" x14ac:dyDescent="0.25">
      <c r="A49" s="32" t="s">
        <v>236</v>
      </c>
      <c r="B49" s="25" t="s">
        <v>237</v>
      </c>
      <c r="C49" s="28">
        <v>0</v>
      </c>
      <c r="D49" s="28">
        <v>0</v>
      </c>
      <c r="E49" s="27">
        <f t="shared" si="12"/>
        <v>0</v>
      </c>
      <c r="F49" s="28">
        <v>0</v>
      </c>
      <c r="G49" s="27">
        <f t="shared" si="0"/>
        <v>0</v>
      </c>
      <c r="H49" s="28">
        <v>438.1</v>
      </c>
      <c r="I49" s="27">
        <f t="shared" si="13"/>
        <v>438.1</v>
      </c>
      <c r="J49" s="28">
        <v>438.1</v>
      </c>
      <c r="K49" s="28">
        <v>438.1</v>
      </c>
      <c r="L49" s="28">
        <f t="shared" si="3"/>
        <v>438.1</v>
      </c>
      <c r="M49" s="16">
        <f t="shared" si="8"/>
        <v>0</v>
      </c>
      <c r="N49" s="45">
        <f t="shared" si="4"/>
        <v>438.1</v>
      </c>
    </row>
    <row r="50" spans="1:14" s="7" customFormat="1" ht="97.2" customHeight="1" x14ac:dyDescent="0.25">
      <c r="A50" s="32" t="s">
        <v>232</v>
      </c>
      <c r="B50" s="32" t="s">
        <v>224</v>
      </c>
      <c r="C50" s="28">
        <v>0</v>
      </c>
      <c r="D50" s="28">
        <v>0</v>
      </c>
      <c r="E50" s="27">
        <f t="shared" si="12"/>
        <v>0</v>
      </c>
      <c r="F50" s="28">
        <v>0</v>
      </c>
      <c r="G50" s="27">
        <f t="shared" si="0"/>
        <v>0</v>
      </c>
      <c r="H50" s="28">
        <v>10936.6</v>
      </c>
      <c r="I50" s="27">
        <f t="shared" si="13"/>
        <v>10936.6</v>
      </c>
      <c r="J50" s="28">
        <v>10936.6</v>
      </c>
      <c r="K50" s="28">
        <v>10936.6</v>
      </c>
      <c r="L50" s="28">
        <f t="shared" si="3"/>
        <v>10936.6</v>
      </c>
      <c r="M50" s="16">
        <f t="shared" si="8"/>
        <v>0</v>
      </c>
      <c r="N50" s="45">
        <f t="shared" si="4"/>
        <v>10936.6</v>
      </c>
    </row>
    <row r="51" spans="1:14" s="7" customFormat="1" ht="52.2" customHeight="1" x14ac:dyDescent="0.25">
      <c r="A51" s="32" t="s">
        <v>233</v>
      </c>
      <c r="B51" s="25" t="s">
        <v>225</v>
      </c>
      <c r="C51" s="28">
        <v>0</v>
      </c>
      <c r="D51" s="28">
        <v>0</v>
      </c>
      <c r="E51" s="27">
        <f t="shared" si="12"/>
        <v>0</v>
      </c>
      <c r="F51" s="28">
        <v>0</v>
      </c>
      <c r="G51" s="27">
        <f t="shared" si="0"/>
        <v>0</v>
      </c>
      <c r="H51" s="28">
        <v>0</v>
      </c>
      <c r="I51" s="27">
        <f t="shared" si="13"/>
        <v>0</v>
      </c>
      <c r="J51" s="28">
        <v>0</v>
      </c>
      <c r="K51" s="28">
        <v>0</v>
      </c>
      <c r="L51" s="28">
        <f t="shared" si="3"/>
        <v>0</v>
      </c>
      <c r="M51" s="16">
        <f t="shared" si="8"/>
        <v>0</v>
      </c>
      <c r="N51" s="45">
        <f t="shared" si="4"/>
        <v>0</v>
      </c>
    </row>
    <row r="52" spans="1:14" s="7" customFormat="1" x14ac:dyDescent="0.25">
      <c r="A52" s="20"/>
      <c r="B52" s="12"/>
      <c r="C52" s="38"/>
      <c r="D52" s="39"/>
      <c r="E52" s="10"/>
      <c r="F52" s="39"/>
      <c r="G52" s="10"/>
      <c r="H52" s="39"/>
      <c r="I52" s="10"/>
      <c r="J52" s="39"/>
      <c r="K52" s="39"/>
      <c r="L52" s="39">
        <f t="shared" si="3"/>
        <v>0</v>
      </c>
      <c r="M52" s="16">
        <f t="shared" si="8"/>
        <v>0</v>
      </c>
      <c r="N52" s="45">
        <f t="shared" si="4"/>
        <v>0</v>
      </c>
    </row>
    <row r="53" spans="1:14" s="6" customFormat="1" x14ac:dyDescent="0.25">
      <c r="A53" s="15"/>
      <c r="B53" s="40" t="s">
        <v>182</v>
      </c>
      <c r="C53" s="16">
        <f>C54+C65+C67+C71+C82+C88+C92+C101+C105+C113+C119+C123+C126+C128</f>
        <v>96143415.200000003</v>
      </c>
      <c r="D53" s="16">
        <f>D54+D65+D67+D71+D82+D88+D92+D101+D105+D113+D119+D123+D126+D128</f>
        <v>106162033.5</v>
      </c>
      <c r="E53" s="16">
        <f t="shared" ref="E53:E84" si="16">D53-C53</f>
        <v>10018618.299999997</v>
      </c>
      <c r="F53" s="16">
        <f>F54+F65+F67+F71+F82+F88+F92+F101+F105+F113+F119+F123+F126+F128</f>
        <v>114355308.40000002</v>
      </c>
      <c r="G53" s="16">
        <f t="shared" ref="G53:G86" si="17">F53-D53</f>
        <v>8193274.9000000209</v>
      </c>
      <c r="H53" s="16">
        <f>H54+H65+H67+H71+H82+H88+H92+H101+H105+H113+H119+H123+H126+H128</f>
        <v>117283840.50000001</v>
      </c>
      <c r="I53" s="16">
        <f t="shared" ref="I53:I86" si="18">H53-F53</f>
        <v>2928532.099999994</v>
      </c>
      <c r="J53" s="16">
        <f>J54+J65+J67+J71+J82+J88+J92+J101+J105+J113+J119+J123+J126+J128</f>
        <v>117283840.50000001</v>
      </c>
      <c r="K53" s="16">
        <f>K54+K65+K67+K71+K82+K88+K92+K101+K105+K113+K119+K123+K126+K128</f>
        <v>117312709.09999999</v>
      </c>
      <c r="L53" s="16">
        <f t="shared" si="3"/>
        <v>21140425.300000012</v>
      </c>
      <c r="M53" s="16">
        <f t="shared" si="8"/>
        <v>28868.599999979138</v>
      </c>
      <c r="N53" s="45">
        <f t="shared" si="4"/>
        <v>21140425.300000012</v>
      </c>
    </row>
    <row r="54" spans="1:14" s="6" customFormat="1" x14ac:dyDescent="0.25">
      <c r="A54" s="4" t="s">
        <v>1</v>
      </c>
      <c r="B54" s="41" t="s">
        <v>2</v>
      </c>
      <c r="C54" s="11">
        <f>SUM(C55:C64)</f>
        <v>6523676.1999999993</v>
      </c>
      <c r="D54" s="11">
        <f t="shared" ref="D54:H54" si="19">SUM(D55:D64)</f>
        <v>6876788.5</v>
      </c>
      <c r="E54" s="10">
        <f t="shared" si="16"/>
        <v>353112.30000000075</v>
      </c>
      <c r="F54" s="11">
        <f t="shared" si="19"/>
        <v>6955805.2000000002</v>
      </c>
      <c r="G54" s="10">
        <f t="shared" si="17"/>
        <v>79016.700000000186</v>
      </c>
      <c r="H54" s="11">
        <f t="shared" si="19"/>
        <v>7135813.3000000007</v>
      </c>
      <c r="I54" s="10">
        <f t="shared" si="18"/>
        <v>180008.10000000056</v>
      </c>
      <c r="J54" s="11">
        <f t="shared" ref="J54" si="20">SUM(J55:J64)</f>
        <v>7135813.3000000007</v>
      </c>
      <c r="K54" s="11">
        <f t="shared" ref="K54" si="21">SUM(K55:K64)</f>
        <v>6886616</v>
      </c>
      <c r="L54" s="11">
        <f t="shared" si="3"/>
        <v>612137.10000000149</v>
      </c>
      <c r="M54" s="16">
        <f t="shared" si="8"/>
        <v>-249197.30000000075</v>
      </c>
      <c r="N54" s="45">
        <f t="shared" si="4"/>
        <v>612137.10000000149</v>
      </c>
    </row>
    <row r="55" spans="1:14" ht="26.4" outlineLevel="1" x14ac:dyDescent="0.25">
      <c r="A55" s="5" t="s">
        <v>3</v>
      </c>
      <c r="B55" s="42" t="s">
        <v>4</v>
      </c>
      <c r="C55" s="13">
        <v>5017.1000000000004</v>
      </c>
      <c r="D55" s="13">
        <v>5017.1000000000004</v>
      </c>
      <c r="E55" s="14">
        <f t="shared" si="16"/>
        <v>0</v>
      </c>
      <c r="F55" s="13">
        <v>5017.1000000000004</v>
      </c>
      <c r="G55" s="14">
        <f t="shared" si="17"/>
        <v>0</v>
      </c>
      <c r="H55" s="13">
        <v>5017.1000000000004</v>
      </c>
      <c r="I55" s="14">
        <f t="shared" si="18"/>
        <v>0</v>
      </c>
      <c r="J55" s="13">
        <v>5017.1000000000004</v>
      </c>
      <c r="K55" s="13">
        <v>4917.1000000000004</v>
      </c>
      <c r="L55" s="13">
        <f t="shared" si="3"/>
        <v>0</v>
      </c>
      <c r="M55" s="16">
        <f t="shared" si="8"/>
        <v>-100</v>
      </c>
      <c r="N55" s="45">
        <f t="shared" si="4"/>
        <v>0</v>
      </c>
    </row>
    <row r="56" spans="1:14" ht="39.6" outlineLevel="1" x14ac:dyDescent="0.25">
      <c r="A56" s="5" t="s">
        <v>5</v>
      </c>
      <c r="B56" s="42" t="s">
        <v>6</v>
      </c>
      <c r="C56" s="13">
        <v>488486.6</v>
      </c>
      <c r="D56" s="13">
        <v>489054.9</v>
      </c>
      <c r="E56" s="14">
        <f t="shared" si="16"/>
        <v>568.30000000004657</v>
      </c>
      <c r="F56" s="13">
        <v>492807.5</v>
      </c>
      <c r="G56" s="14">
        <f t="shared" si="17"/>
        <v>3752.5999999999767</v>
      </c>
      <c r="H56" s="13">
        <v>496721.1</v>
      </c>
      <c r="I56" s="14">
        <f t="shared" si="18"/>
        <v>3913.5999999999767</v>
      </c>
      <c r="J56" s="13">
        <v>496721.1</v>
      </c>
      <c r="K56" s="13">
        <v>500206.4</v>
      </c>
      <c r="L56" s="13">
        <f t="shared" si="3"/>
        <v>8234.5</v>
      </c>
      <c r="M56" s="16">
        <f t="shared" si="8"/>
        <v>3485.3000000000466</v>
      </c>
      <c r="N56" s="45">
        <f t="shared" si="4"/>
        <v>8234.5</v>
      </c>
    </row>
    <row r="57" spans="1:14" ht="49.5" customHeight="1" outlineLevel="1" x14ac:dyDescent="0.25">
      <c r="A57" s="5" t="s">
        <v>7</v>
      </c>
      <c r="B57" s="42" t="s">
        <v>8</v>
      </c>
      <c r="C57" s="13">
        <v>2551744.4</v>
      </c>
      <c r="D57" s="13">
        <v>2563403.2999999998</v>
      </c>
      <c r="E57" s="14">
        <f t="shared" si="16"/>
        <v>11658.899999999907</v>
      </c>
      <c r="F57" s="13">
        <v>2573594.2999999998</v>
      </c>
      <c r="G57" s="14">
        <f t="shared" si="17"/>
        <v>10191</v>
      </c>
      <c r="H57" s="13">
        <v>2572217.7000000002</v>
      </c>
      <c r="I57" s="14">
        <f t="shared" si="18"/>
        <v>-1376.5999999996275</v>
      </c>
      <c r="J57" s="13">
        <v>2572217.7000000002</v>
      </c>
      <c r="K57" s="13">
        <v>2572093.7999999998</v>
      </c>
      <c r="L57" s="13">
        <f t="shared" si="3"/>
        <v>20473.300000000279</v>
      </c>
      <c r="M57" s="16">
        <f t="shared" si="8"/>
        <v>-123.90000000037253</v>
      </c>
      <c r="N57" s="45">
        <f t="shared" si="4"/>
        <v>20473.300000000279</v>
      </c>
    </row>
    <row r="58" spans="1:14" outlineLevel="1" x14ac:dyDescent="0.25">
      <c r="A58" s="5" t="s">
        <v>9</v>
      </c>
      <c r="B58" s="42" t="s">
        <v>10</v>
      </c>
      <c r="C58" s="13">
        <v>328791.40000000002</v>
      </c>
      <c r="D58" s="13">
        <v>326877.7</v>
      </c>
      <c r="E58" s="14">
        <f t="shared" si="16"/>
        <v>-1913.7000000000116</v>
      </c>
      <c r="F58" s="13">
        <v>299469.5</v>
      </c>
      <c r="G58" s="14">
        <f t="shared" si="17"/>
        <v>-27408.200000000012</v>
      </c>
      <c r="H58" s="13">
        <v>297878.8</v>
      </c>
      <c r="I58" s="14">
        <f t="shared" si="18"/>
        <v>-1590.7000000000116</v>
      </c>
      <c r="J58" s="13">
        <v>297878.8</v>
      </c>
      <c r="K58" s="13">
        <v>300506.2</v>
      </c>
      <c r="L58" s="13">
        <f t="shared" si="3"/>
        <v>-30912.600000000035</v>
      </c>
      <c r="M58" s="16">
        <f t="shared" si="8"/>
        <v>2627.4000000000233</v>
      </c>
      <c r="N58" s="45">
        <f t="shared" si="4"/>
        <v>-30912.600000000035</v>
      </c>
    </row>
    <row r="59" spans="1:14" ht="40.5" customHeight="1" outlineLevel="1" x14ac:dyDescent="0.25">
      <c r="A59" s="5" t="s">
        <v>11</v>
      </c>
      <c r="B59" s="42" t="s">
        <v>12</v>
      </c>
      <c r="C59" s="13">
        <v>76181.5</v>
      </c>
      <c r="D59" s="13">
        <v>76181.5</v>
      </c>
      <c r="E59" s="14">
        <f t="shared" si="16"/>
        <v>0</v>
      </c>
      <c r="F59" s="13">
        <v>76181.5</v>
      </c>
      <c r="G59" s="14">
        <f t="shared" si="17"/>
        <v>0</v>
      </c>
      <c r="H59" s="13">
        <v>76181.5</v>
      </c>
      <c r="I59" s="14">
        <f t="shared" si="18"/>
        <v>0</v>
      </c>
      <c r="J59" s="13">
        <v>76181.5</v>
      </c>
      <c r="K59" s="13">
        <v>76181.5</v>
      </c>
      <c r="L59" s="13">
        <f t="shared" si="3"/>
        <v>0</v>
      </c>
      <c r="M59" s="16">
        <f t="shared" si="8"/>
        <v>0</v>
      </c>
      <c r="N59" s="45">
        <f t="shared" si="4"/>
        <v>0</v>
      </c>
    </row>
    <row r="60" spans="1:14" outlineLevel="1" x14ac:dyDescent="0.25">
      <c r="A60" s="5" t="s">
        <v>13</v>
      </c>
      <c r="B60" s="42" t="s">
        <v>14</v>
      </c>
      <c r="C60" s="13">
        <v>83257.3</v>
      </c>
      <c r="D60" s="13">
        <v>82618.7</v>
      </c>
      <c r="E60" s="14">
        <f t="shared" si="16"/>
        <v>-638.60000000000582</v>
      </c>
      <c r="F60" s="13">
        <v>82618.7</v>
      </c>
      <c r="G60" s="14">
        <f t="shared" si="17"/>
        <v>0</v>
      </c>
      <c r="H60" s="13">
        <v>82619.199999999997</v>
      </c>
      <c r="I60" s="14">
        <f t="shared" si="18"/>
        <v>0.5</v>
      </c>
      <c r="J60" s="13">
        <v>82619.199999999997</v>
      </c>
      <c r="K60" s="13">
        <v>83161.399999999994</v>
      </c>
      <c r="L60" s="13">
        <f t="shared" si="3"/>
        <v>-638.10000000000582</v>
      </c>
      <c r="M60" s="16">
        <f t="shared" si="8"/>
        <v>542.19999999999709</v>
      </c>
      <c r="N60" s="45">
        <f t="shared" si="4"/>
        <v>-638.10000000000582</v>
      </c>
    </row>
    <row r="61" spans="1:14" ht="26.4" outlineLevel="1" x14ac:dyDescent="0.25">
      <c r="A61" s="5" t="s">
        <v>243</v>
      </c>
      <c r="B61" s="42" t="s">
        <v>244</v>
      </c>
      <c r="C61" s="13">
        <v>0</v>
      </c>
      <c r="D61" s="13">
        <v>140</v>
      </c>
      <c r="E61" s="14">
        <f t="shared" si="16"/>
        <v>140</v>
      </c>
      <c r="F61" s="13">
        <v>140</v>
      </c>
      <c r="G61" s="14">
        <f t="shared" si="17"/>
        <v>0</v>
      </c>
      <c r="H61" s="13">
        <v>140</v>
      </c>
      <c r="I61" s="14">
        <f t="shared" si="18"/>
        <v>0</v>
      </c>
      <c r="J61" s="13">
        <v>140</v>
      </c>
      <c r="K61" s="13">
        <v>140</v>
      </c>
      <c r="L61" s="13">
        <f t="shared" si="3"/>
        <v>140</v>
      </c>
      <c r="M61" s="16">
        <f t="shared" si="8"/>
        <v>0</v>
      </c>
      <c r="N61" s="45">
        <f t="shared" si="4"/>
        <v>140</v>
      </c>
    </row>
    <row r="62" spans="1:14" outlineLevel="1" x14ac:dyDescent="0.25">
      <c r="A62" s="5" t="s">
        <v>15</v>
      </c>
      <c r="B62" s="42" t="s">
        <v>16</v>
      </c>
      <c r="C62" s="13">
        <v>240000</v>
      </c>
      <c r="D62" s="13">
        <v>340000</v>
      </c>
      <c r="E62" s="14">
        <f t="shared" si="16"/>
        <v>100000</v>
      </c>
      <c r="F62" s="13">
        <v>390000</v>
      </c>
      <c r="G62" s="14">
        <f t="shared" si="17"/>
        <v>50000</v>
      </c>
      <c r="H62" s="13">
        <v>550000</v>
      </c>
      <c r="I62" s="14">
        <f t="shared" si="18"/>
        <v>160000</v>
      </c>
      <c r="J62" s="13">
        <v>550000</v>
      </c>
      <c r="K62" s="13">
        <v>251728.2</v>
      </c>
      <c r="L62" s="13">
        <f t="shared" si="3"/>
        <v>310000</v>
      </c>
      <c r="M62" s="16">
        <f t="shared" si="8"/>
        <v>-298271.8</v>
      </c>
      <c r="N62" s="45">
        <f t="shared" si="4"/>
        <v>310000</v>
      </c>
    </row>
    <row r="63" spans="1:14" ht="26.4" outlineLevel="1" x14ac:dyDescent="0.25">
      <c r="A63" s="5" t="s">
        <v>17</v>
      </c>
      <c r="B63" s="42" t="s">
        <v>18</v>
      </c>
      <c r="C63" s="13">
        <v>38434.199999999997</v>
      </c>
      <c r="D63" s="13">
        <v>38934.199999999997</v>
      </c>
      <c r="E63" s="14">
        <f t="shared" si="16"/>
        <v>500</v>
      </c>
      <c r="F63" s="13">
        <v>28000</v>
      </c>
      <c r="G63" s="14">
        <f t="shared" si="17"/>
        <v>-10934.199999999997</v>
      </c>
      <c r="H63" s="13">
        <v>28000</v>
      </c>
      <c r="I63" s="14">
        <f t="shared" si="18"/>
        <v>0</v>
      </c>
      <c r="J63" s="13">
        <v>28000</v>
      </c>
      <c r="K63" s="13">
        <v>27880</v>
      </c>
      <c r="L63" s="13">
        <f t="shared" si="3"/>
        <v>-10434.199999999997</v>
      </c>
      <c r="M63" s="16">
        <f t="shared" si="8"/>
        <v>-120</v>
      </c>
      <c r="N63" s="45">
        <f t="shared" si="4"/>
        <v>-10434.199999999997</v>
      </c>
    </row>
    <row r="64" spans="1:14" outlineLevel="1" x14ac:dyDescent="0.25">
      <c r="A64" s="12" t="s">
        <v>19</v>
      </c>
      <c r="B64" s="42" t="s">
        <v>20</v>
      </c>
      <c r="C64" s="13">
        <v>2711763.7</v>
      </c>
      <c r="D64" s="13">
        <v>2954561.1</v>
      </c>
      <c r="E64" s="14">
        <f t="shared" si="16"/>
        <v>242797.39999999991</v>
      </c>
      <c r="F64" s="13">
        <v>3007976.6</v>
      </c>
      <c r="G64" s="14">
        <f t="shared" si="17"/>
        <v>53415.5</v>
      </c>
      <c r="H64" s="13">
        <v>3027037.9</v>
      </c>
      <c r="I64" s="14">
        <f t="shared" si="18"/>
        <v>19061.299999999814</v>
      </c>
      <c r="J64" s="13">
        <v>3027037.9</v>
      </c>
      <c r="K64" s="13">
        <v>3069801.4</v>
      </c>
      <c r="L64" s="13">
        <f t="shared" si="3"/>
        <v>315274.19999999972</v>
      </c>
      <c r="M64" s="16">
        <f t="shared" si="8"/>
        <v>42763.5</v>
      </c>
      <c r="N64" s="45">
        <f t="shared" si="4"/>
        <v>315274.19999999972</v>
      </c>
    </row>
    <row r="65" spans="1:14" s="6" customFormat="1" x14ac:dyDescent="0.25">
      <c r="A65" s="4" t="s">
        <v>21</v>
      </c>
      <c r="B65" s="41" t="s">
        <v>22</v>
      </c>
      <c r="C65" s="11">
        <f>C66</f>
        <v>62127.199999999997</v>
      </c>
      <c r="D65" s="11">
        <f t="shared" ref="D65:K65" si="22">D66</f>
        <v>62127.199999999997</v>
      </c>
      <c r="E65" s="10">
        <f t="shared" si="16"/>
        <v>0</v>
      </c>
      <c r="F65" s="11">
        <f t="shared" si="22"/>
        <v>62127.199999999997</v>
      </c>
      <c r="G65" s="10">
        <f t="shared" si="17"/>
        <v>0</v>
      </c>
      <c r="H65" s="11">
        <f t="shared" si="22"/>
        <v>62127.199999999997</v>
      </c>
      <c r="I65" s="10">
        <f t="shared" si="18"/>
        <v>0</v>
      </c>
      <c r="J65" s="11">
        <f t="shared" si="22"/>
        <v>62127.199999999997</v>
      </c>
      <c r="K65" s="11">
        <f t="shared" si="22"/>
        <v>62127.199999999997</v>
      </c>
      <c r="L65" s="11">
        <f t="shared" si="3"/>
        <v>0</v>
      </c>
      <c r="M65" s="16">
        <f t="shared" si="8"/>
        <v>0</v>
      </c>
      <c r="N65" s="45">
        <f t="shared" si="4"/>
        <v>0</v>
      </c>
    </row>
    <row r="66" spans="1:14" outlineLevel="1" x14ac:dyDescent="0.25">
      <c r="A66" s="5" t="s">
        <v>23</v>
      </c>
      <c r="B66" s="42" t="s">
        <v>24</v>
      </c>
      <c r="C66" s="13">
        <v>62127.199999999997</v>
      </c>
      <c r="D66" s="13">
        <v>62127.199999999997</v>
      </c>
      <c r="E66" s="14">
        <f t="shared" si="16"/>
        <v>0</v>
      </c>
      <c r="F66" s="13">
        <v>62127.199999999997</v>
      </c>
      <c r="G66" s="14">
        <f t="shared" si="17"/>
        <v>0</v>
      </c>
      <c r="H66" s="13">
        <v>62127.199999999997</v>
      </c>
      <c r="I66" s="14">
        <f t="shared" si="18"/>
        <v>0</v>
      </c>
      <c r="J66" s="13">
        <v>62127.199999999997</v>
      </c>
      <c r="K66" s="13">
        <v>62127.199999999997</v>
      </c>
      <c r="L66" s="13">
        <f t="shared" si="3"/>
        <v>0</v>
      </c>
      <c r="M66" s="16">
        <f t="shared" si="8"/>
        <v>0</v>
      </c>
      <c r="N66" s="45">
        <f t="shared" si="4"/>
        <v>0</v>
      </c>
    </row>
    <row r="67" spans="1:14" s="6" customFormat="1" ht="25.5" customHeight="1" x14ac:dyDescent="0.25">
      <c r="A67" s="4" t="s">
        <v>25</v>
      </c>
      <c r="B67" s="41" t="s">
        <v>26</v>
      </c>
      <c r="C67" s="11">
        <f>SUM(C68:C70)</f>
        <v>1910361.6</v>
      </c>
      <c r="D67" s="11">
        <f t="shared" ref="D67:H67" si="23">SUM(D68:D70)</f>
        <v>1922572.8</v>
      </c>
      <c r="E67" s="10">
        <f t="shared" si="16"/>
        <v>12211.199999999953</v>
      </c>
      <c r="F67" s="11">
        <f t="shared" si="23"/>
        <v>1934000.7</v>
      </c>
      <c r="G67" s="10">
        <f t="shared" si="17"/>
        <v>11427.899999999907</v>
      </c>
      <c r="H67" s="11">
        <f t="shared" si="23"/>
        <v>1896939.9</v>
      </c>
      <c r="I67" s="10">
        <f t="shared" si="18"/>
        <v>-37060.800000000047</v>
      </c>
      <c r="J67" s="11">
        <f t="shared" ref="J67" si="24">SUM(J68:J70)</f>
        <v>1896939.9</v>
      </c>
      <c r="K67" s="11">
        <f t="shared" ref="K67" si="25">SUM(K68:K70)</f>
        <v>1902161.9</v>
      </c>
      <c r="L67" s="11">
        <f t="shared" si="3"/>
        <v>-13421.700000000186</v>
      </c>
      <c r="M67" s="16">
        <f t="shared" si="8"/>
        <v>5222</v>
      </c>
      <c r="N67" s="45">
        <f t="shared" si="4"/>
        <v>-13421.700000000186</v>
      </c>
    </row>
    <row r="68" spans="1:14" ht="39.75" customHeight="1" outlineLevel="1" x14ac:dyDescent="0.25">
      <c r="A68" s="5" t="s">
        <v>27</v>
      </c>
      <c r="B68" s="42" t="s">
        <v>245</v>
      </c>
      <c r="C68" s="13">
        <v>385390</v>
      </c>
      <c r="D68" s="13">
        <v>388690</v>
      </c>
      <c r="E68" s="14">
        <f t="shared" si="16"/>
        <v>3300</v>
      </c>
      <c r="F68" s="13">
        <v>388690</v>
      </c>
      <c r="G68" s="14">
        <f t="shared" si="17"/>
        <v>0</v>
      </c>
      <c r="H68" s="13">
        <v>381695.8</v>
      </c>
      <c r="I68" s="14">
        <f t="shared" si="18"/>
        <v>-6994.2000000000116</v>
      </c>
      <c r="J68" s="13">
        <v>381695.8</v>
      </c>
      <c r="K68" s="13">
        <v>386502.9</v>
      </c>
      <c r="L68" s="13">
        <f t="shared" si="3"/>
        <v>-3694.2000000000116</v>
      </c>
      <c r="M68" s="16">
        <f t="shared" si="8"/>
        <v>4807.1000000000349</v>
      </c>
      <c r="N68" s="45">
        <f t="shared" si="4"/>
        <v>-3694.2000000000116</v>
      </c>
    </row>
    <row r="69" spans="1:14" outlineLevel="1" x14ac:dyDescent="0.25">
      <c r="A69" s="5" t="s">
        <v>28</v>
      </c>
      <c r="B69" s="42" t="s">
        <v>29</v>
      </c>
      <c r="C69" s="13">
        <v>1231271.8</v>
      </c>
      <c r="D69" s="13">
        <v>1238183</v>
      </c>
      <c r="E69" s="14">
        <f t="shared" si="16"/>
        <v>6911.1999999999534</v>
      </c>
      <c r="F69" s="13">
        <v>1241486</v>
      </c>
      <c r="G69" s="14">
        <f t="shared" si="17"/>
        <v>3303</v>
      </c>
      <c r="H69" s="13">
        <v>1226427.5</v>
      </c>
      <c r="I69" s="14">
        <f t="shared" si="18"/>
        <v>-15058.5</v>
      </c>
      <c r="J69" s="13">
        <v>1226427.5</v>
      </c>
      <c r="K69" s="13">
        <v>1226427.5</v>
      </c>
      <c r="L69" s="13">
        <f t="shared" si="3"/>
        <v>-4844.3000000000466</v>
      </c>
      <c r="M69" s="16">
        <f t="shared" si="8"/>
        <v>0</v>
      </c>
      <c r="N69" s="45">
        <f t="shared" si="4"/>
        <v>-4844.3000000000466</v>
      </c>
    </row>
    <row r="70" spans="1:14" ht="31.5" customHeight="1" outlineLevel="1" x14ac:dyDescent="0.25">
      <c r="A70" s="12" t="s">
        <v>30</v>
      </c>
      <c r="B70" s="42" t="s">
        <v>31</v>
      </c>
      <c r="C70" s="13">
        <v>293699.8</v>
      </c>
      <c r="D70" s="13">
        <v>295699.8</v>
      </c>
      <c r="E70" s="14">
        <f t="shared" si="16"/>
        <v>2000</v>
      </c>
      <c r="F70" s="13">
        <v>303824.7</v>
      </c>
      <c r="G70" s="14">
        <f t="shared" si="17"/>
        <v>8124.9000000000233</v>
      </c>
      <c r="H70" s="13">
        <v>288816.59999999998</v>
      </c>
      <c r="I70" s="14">
        <f t="shared" si="18"/>
        <v>-15008.100000000035</v>
      </c>
      <c r="J70" s="13">
        <v>288816.59999999998</v>
      </c>
      <c r="K70" s="13">
        <v>289231.5</v>
      </c>
      <c r="L70" s="13">
        <f t="shared" si="3"/>
        <v>-4883.2000000000116</v>
      </c>
      <c r="M70" s="16">
        <f t="shared" si="8"/>
        <v>414.90000000002328</v>
      </c>
      <c r="N70" s="45">
        <f t="shared" si="4"/>
        <v>-4883.2000000000116</v>
      </c>
    </row>
    <row r="71" spans="1:14" s="6" customFormat="1" x14ac:dyDescent="0.25">
      <c r="A71" s="4" t="s">
        <v>32</v>
      </c>
      <c r="B71" s="41" t="s">
        <v>33</v>
      </c>
      <c r="C71" s="11">
        <f>SUM(C72:C81)</f>
        <v>15193490.699999999</v>
      </c>
      <c r="D71" s="11">
        <f t="shared" ref="D71:H71" si="26">SUM(D72:D81)</f>
        <v>18897896.599999998</v>
      </c>
      <c r="E71" s="10">
        <f t="shared" si="16"/>
        <v>3704405.8999999985</v>
      </c>
      <c r="F71" s="11">
        <f t="shared" si="26"/>
        <v>19458912</v>
      </c>
      <c r="G71" s="10">
        <f t="shared" si="17"/>
        <v>561015.40000000224</v>
      </c>
      <c r="H71" s="11">
        <f t="shared" si="26"/>
        <v>20623252.899999999</v>
      </c>
      <c r="I71" s="10">
        <f t="shared" si="18"/>
        <v>1164340.8999999985</v>
      </c>
      <c r="J71" s="11">
        <f t="shared" ref="J71" si="27">SUM(J72:J81)</f>
        <v>20623252.899999999</v>
      </c>
      <c r="K71" s="11">
        <f t="shared" ref="K71" si="28">SUM(K72:K81)</f>
        <v>20658060.399999999</v>
      </c>
      <c r="L71" s="11">
        <f t="shared" si="3"/>
        <v>5429762.1999999993</v>
      </c>
      <c r="M71" s="16">
        <f t="shared" ref="M71:M102" si="29">K71-H71</f>
        <v>34807.5</v>
      </c>
      <c r="N71" s="45">
        <f t="shared" si="4"/>
        <v>5429762.1999999993</v>
      </c>
    </row>
    <row r="72" spans="1:14" outlineLevel="1" x14ac:dyDescent="0.25">
      <c r="A72" s="5" t="s">
        <v>34</v>
      </c>
      <c r="B72" s="42" t="s">
        <v>35</v>
      </c>
      <c r="C72" s="13">
        <v>29233.1</v>
      </c>
      <c r="D72" s="13">
        <v>41348.699999999997</v>
      </c>
      <c r="E72" s="14">
        <f t="shared" si="16"/>
        <v>12115.599999999999</v>
      </c>
      <c r="F72" s="13">
        <v>50804.5</v>
      </c>
      <c r="G72" s="14">
        <f t="shared" si="17"/>
        <v>9455.8000000000029</v>
      </c>
      <c r="H72" s="13">
        <v>55667.5</v>
      </c>
      <c r="I72" s="14">
        <f t="shared" si="18"/>
        <v>4863</v>
      </c>
      <c r="J72" s="13">
        <v>55667.5</v>
      </c>
      <c r="K72" s="13">
        <v>55667.5</v>
      </c>
      <c r="L72" s="13">
        <f t="shared" ref="L72:L132" si="30">E72+G72+I72</f>
        <v>26434.400000000001</v>
      </c>
      <c r="M72" s="16">
        <f t="shared" si="29"/>
        <v>0</v>
      </c>
      <c r="N72" s="45">
        <f t="shared" ref="N72:N132" si="31">J72-C72</f>
        <v>26434.400000000001</v>
      </c>
    </row>
    <row r="73" spans="1:14" outlineLevel="1" x14ac:dyDescent="0.25">
      <c r="A73" s="5" t="s">
        <v>36</v>
      </c>
      <c r="B73" s="42" t="s">
        <v>37</v>
      </c>
      <c r="C73" s="13">
        <v>9000</v>
      </c>
      <c r="D73" s="13">
        <v>9000</v>
      </c>
      <c r="E73" s="14">
        <f t="shared" si="16"/>
        <v>0</v>
      </c>
      <c r="F73" s="13">
        <v>9000</v>
      </c>
      <c r="G73" s="14">
        <f t="shared" si="17"/>
        <v>0</v>
      </c>
      <c r="H73" s="13">
        <v>8790</v>
      </c>
      <c r="I73" s="14">
        <f t="shared" si="18"/>
        <v>-210</v>
      </c>
      <c r="J73" s="13">
        <v>8790</v>
      </c>
      <c r="K73" s="13">
        <v>8790</v>
      </c>
      <c r="L73" s="13">
        <f t="shared" si="30"/>
        <v>-210</v>
      </c>
      <c r="M73" s="16">
        <f t="shared" si="29"/>
        <v>0</v>
      </c>
      <c r="N73" s="45">
        <f t="shared" si="31"/>
        <v>-210</v>
      </c>
    </row>
    <row r="74" spans="1:14" outlineLevel="1" x14ac:dyDescent="0.25">
      <c r="A74" s="5" t="s">
        <v>38</v>
      </c>
      <c r="B74" s="42" t="s">
        <v>39</v>
      </c>
      <c r="C74" s="13">
        <v>2764954.4</v>
      </c>
      <c r="D74" s="13">
        <v>4540478.5999999996</v>
      </c>
      <c r="E74" s="14">
        <f t="shared" si="16"/>
        <v>1775524.1999999997</v>
      </c>
      <c r="F74" s="13">
        <v>4695860.0999999996</v>
      </c>
      <c r="G74" s="14">
        <f t="shared" si="17"/>
        <v>155381.5</v>
      </c>
      <c r="H74" s="13">
        <v>4859791.0999999996</v>
      </c>
      <c r="I74" s="14">
        <f t="shared" si="18"/>
        <v>163931</v>
      </c>
      <c r="J74" s="13">
        <v>4859791.0999999996</v>
      </c>
      <c r="K74" s="13">
        <v>4748854</v>
      </c>
      <c r="L74" s="13">
        <f t="shared" si="30"/>
        <v>2094836.6999999997</v>
      </c>
      <c r="M74" s="16">
        <f t="shared" si="29"/>
        <v>-110937.09999999963</v>
      </c>
      <c r="N74" s="45">
        <f t="shared" si="31"/>
        <v>2094836.6999999997</v>
      </c>
    </row>
    <row r="75" spans="1:14" outlineLevel="1" x14ac:dyDescent="0.25">
      <c r="A75" s="5" t="s">
        <v>40</v>
      </c>
      <c r="B75" s="42" t="s">
        <v>41</v>
      </c>
      <c r="C75" s="13">
        <v>69456.100000000006</v>
      </c>
      <c r="D75" s="13">
        <v>69456.100000000006</v>
      </c>
      <c r="E75" s="14">
        <f t="shared" si="16"/>
        <v>0</v>
      </c>
      <c r="F75" s="13">
        <v>70726.100000000006</v>
      </c>
      <c r="G75" s="14">
        <f t="shared" si="17"/>
        <v>1270</v>
      </c>
      <c r="H75" s="13">
        <v>67104.100000000006</v>
      </c>
      <c r="I75" s="14">
        <f t="shared" si="18"/>
        <v>-3622</v>
      </c>
      <c r="J75" s="13">
        <v>67104.100000000006</v>
      </c>
      <c r="K75" s="13">
        <v>67104.100000000006</v>
      </c>
      <c r="L75" s="13">
        <f t="shared" si="30"/>
        <v>-2352</v>
      </c>
      <c r="M75" s="16">
        <f t="shared" si="29"/>
        <v>0</v>
      </c>
      <c r="N75" s="45">
        <f t="shared" si="31"/>
        <v>-2352</v>
      </c>
    </row>
    <row r="76" spans="1:14" outlineLevel="1" x14ac:dyDescent="0.25">
      <c r="A76" s="5" t="s">
        <v>42</v>
      </c>
      <c r="B76" s="42" t="s">
        <v>43</v>
      </c>
      <c r="C76" s="13">
        <v>1106351.8</v>
      </c>
      <c r="D76" s="13">
        <v>1106408.3</v>
      </c>
      <c r="E76" s="14">
        <f t="shared" si="16"/>
        <v>56.5</v>
      </c>
      <c r="F76" s="13">
        <v>1171492.3</v>
      </c>
      <c r="G76" s="14">
        <f t="shared" si="17"/>
        <v>65084</v>
      </c>
      <c r="H76" s="13">
        <v>1226255.7</v>
      </c>
      <c r="I76" s="14">
        <f t="shared" si="18"/>
        <v>54763.399999999907</v>
      </c>
      <c r="J76" s="13">
        <v>1226255.7</v>
      </c>
      <c r="K76" s="13">
        <v>1226227.3</v>
      </c>
      <c r="L76" s="13">
        <f t="shared" si="30"/>
        <v>119903.89999999991</v>
      </c>
      <c r="M76" s="16">
        <f t="shared" si="29"/>
        <v>-28.399999999906868</v>
      </c>
      <c r="N76" s="45">
        <f t="shared" si="31"/>
        <v>119903.89999999991</v>
      </c>
    </row>
    <row r="77" spans="1:14" outlineLevel="1" x14ac:dyDescent="0.25">
      <c r="A77" s="5" t="s">
        <v>44</v>
      </c>
      <c r="B77" s="42" t="s">
        <v>45</v>
      </c>
      <c r="C77" s="13">
        <v>113811.5</v>
      </c>
      <c r="D77" s="13">
        <v>113811.5</v>
      </c>
      <c r="E77" s="14">
        <f t="shared" si="16"/>
        <v>0</v>
      </c>
      <c r="F77" s="13">
        <v>113811.6</v>
      </c>
      <c r="G77" s="14">
        <f t="shared" si="17"/>
        <v>0.10000000000582077</v>
      </c>
      <c r="H77" s="13">
        <v>112740.7</v>
      </c>
      <c r="I77" s="14">
        <f t="shared" si="18"/>
        <v>-1070.9000000000087</v>
      </c>
      <c r="J77" s="13">
        <v>112740.7</v>
      </c>
      <c r="K77" s="13">
        <v>112740.7</v>
      </c>
      <c r="L77" s="13">
        <f t="shared" si="30"/>
        <v>-1070.8000000000029</v>
      </c>
      <c r="M77" s="16">
        <f t="shared" si="29"/>
        <v>0</v>
      </c>
      <c r="N77" s="45">
        <f t="shared" si="31"/>
        <v>-1070.8000000000029</v>
      </c>
    </row>
    <row r="78" spans="1:14" outlineLevel="1" x14ac:dyDescent="0.25">
      <c r="A78" s="5" t="s">
        <v>46</v>
      </c>
      <c r="B78" s="42" t="s">
        <v>47</v>
      </c>
      <c r="C78" s="13">
        <v>7433044.2999999998</v>
      </c>
      <c r="D78" s="13">
        <v>9175414.1999999993</v>
      </c>
      <c r="E78" s="14">
        <f t="shared" si="16"/>
        <v>1742369.8999999994</v>
      </c>
      <c r="F78" s="13">
        <v>9275412.5999999996</v>
      </c>
      <c r="G78" s="14">
        <f t="shared" si="17"/>
        <v>99998.400000000373</v>
      </c>
      <c r="H78" s="13">
        <v>9322587.6999999993</v>
      </c>
      <c r="I78" s="14">
        <f t="shared" si="18"/>
        <v>47175.099999999627</v>
      </c>
      <c r="J78" s="13">
        <v>9322587.6999999993</v>
      </c>
      <c r="K78" s="13">
        <v>9469387.6999999993</v>
      </c>
      <c r="L78" s="13">
        <f t="shared" si="30"/>
        <v>1889543.3999999994</v>
      </c>
      <c r="M78" s="16">
        <f t="shared" si="29"/>
        <v>146800</v>
      </c>
      <c r="N78" s="45">
        <f t="shared" si="31"/>
        <v>1889543.3999999994</v>
      </c>
    </row>
    <row r="79" spans="1:14" outlineLevel="1" x14ac:dyDescent="0.25">
      <c r="A79" s="5" t="s">
        <v>48</v>
      </c>
      <c r="B79" s="42" t="s">
        <v>49</v>
      </c>
      <c r="C79" s="13">
        <v>911902.9</v>
      </c>
      <c r="D79" s="13">
        <v>958649.1</v>
      </c>
      <c r="E79" s="14">
        <f t="shared" si="16"/>
        <v>46746.199999999953</v>
      </c>
      <c r="F79" s="13">
        <v>1028181.8</v>
      </c>
      <c r="G79" s="14">
        <f t="shared" si="17"/>
        <v>69532.70000000007</v>
      </c>
      <c r="H79" s="13">
        <v>1030637.9</v>
      </c>
      <c r="I79" s="14">
        <f t="shared" si="18"/>
        <v>2456.0999999999767</v>
      </c>
      <c r="J79" s="13">
        <v>1030637.9</v>
      </c>
      <c r="K79" s="13">
        <v>1030637.9</v>
      </c>
      <c r="L79" s="13">
        <f t="shared" si="30"/>
        <v>118735</v>
      </c>
      <c r="M79" s="16">
        <f t="shared" si="29"/>
        <v>0</v>
      </c>
      <c r="N79" s="45">
        <f t="shared" si="31"/>
        <v>118735</v>
      </c>
    </row>
    <row r="80" spans="1:14" ht="26.4" outlineLevel="1" x14ac:dyDescent="0.25">
      <c r="A80" s="5" t="s">
        <v>50</v>
      </c>
      <c r="B80" s="42" t="s">
        <v>51</v>
      </c>
      <c r="C80" s="13">
        <v>4100</v>
      </c>
      <c r="D80" s="13">
        <v>4100</v>
      </c>
      <c r="E80" s="14">
        <f t="shared" si="16"/>
        <v>0</v>
      </c>
      <c r="F80" s="13">
        <v>12100</v>
      </c>
      <c r="G80" s="14">
        <f t="shared" si="17"/>
        <v>8000</v>
      </c>
      <c r="H80" s="13">
        <v>7493.3</v>
      </c>
      <c r="I80" s="14">
        <f t="shared" si="18"/>
        <v>-4606.7</v>
      </c>
      <c r="J80" s="13">
        <v>7493.3</v>
      </c>
      <c r="K80" s="13">
        <v>6500</v>
      </c>
      <c r="L80" s="13">
        <f t="shared" si="30"/>
        <v>3393.3</v>
      </c>
      <c r="M80" s="16">
        <f t="shared" si="29"/>
        <v>-993.30000000000018</v>
      </c>
      <c r="N80" s="45">
        <f t="shared" si="31"/>
        <v>3393.3</v>
      </c>
    </row>
    <row r="81" spans="1:14" outlineLevel="1" x14ac:dyDescent="0.25">
      <c r="A81" s="5" t="s">
        <v>52</v>
      </c>
      <c r="B81" s="42" t="s">
        <v>53</v>
      </c>
      <c r="C81" s="13">
        <v>2751636.6</v>
      </c>
      <c r="D81" s="13">
        <v>2879230.1</v>
      </c>
      <c r="E81" s="14">
        <f t="shared" si="16"/>
        <v>127593.5</v>
      </c>
      <c r="F81" s="13">
        <v>3031523</v>
      </c>
      <c r="G81" s="14">
        <f t="shared" si="17"/>
        <v>152292.89999999991</v>
      </c>
      <c r="H81" s="13">
        <v>3932184.9</v>
      </c>
      <c r="I81" s="14">
        <f t="shared" si="18"/>
        <v>900661.89999999991</v>
      </c>
      <c r="J81" s="13">
        <v>3932184.9</v>
      </c>
      <c r="K81" s="13">
        <v>3932151.2</v>
      </c>
      <c r="L81" s="13">
        <f t="shared" si="30"/>
        <v>1180548.2999999998</v>
      </c>
      <c r="M81" s="16">
        <f t="shared" si="29"/>
        <v>-33.699999999720603</v>
      </c>
      <c r="N81" s="45">
        <f t="shared" si="31"/>
        <v>1180548.2999999998</v>
      </c>
    </row>
    <row r="82" spans="1:14" s="6" customFormat="1" x14ac:dyDescent="0.25">
      <c r="A82" s="4" t="s">
        <v>54</v>
      </c>
      <c r="B82" s="41" t="s">
        <v>55</v>
      </c>
      <c r="C82" s="11">
        <f>SUM(C83:C87)</f>
        <v>6277092.4000000004</v>
      </c>
      <c r="D82" s="11">
        <f t="shared" ref="D82:H82" si="32">SUM(D83:D87)</f>
        <v>7173797</v>
      </c>
      <c r="E82" s="10">
        <f t="shared" si="16"/>
        <v>896704.59999999963</v>
      </c>
      <c r="F82" s="11">
        <f t="shared" si="32"/>
        <v>9577915.2999999989</v>
      </c>
      <c r="G82" s="10">
        <f t="shared" si="17"/>
        <v>2404118.2999999989</v>
      </c>
      <c r="H82" s="11">
        <f t="shared" si="32"/>
        <v>10217113.100000001</v>
      </c>
      <c r="I82" s="10">
        <f t="shared" si="18"/>
        <v>639197.80000000261</v>
      </c>
      <c r="J82" s="11">
        <f t="shared" ref="J82" si="33">SUM(J83:J87)</f>
        <v>10217113.100000001</v>
      </c>
      <c r="K82" s="11">
        <f t="shared" ref="K82" si="34">SUM(K83:K87)</f>
        <v>10217313.100000001</v>
      </c>
      <c r="L82" s="11">
        <f t="shared" si="30"/>
        <v>3940020.7000000011</v>
      </c>
      <c r="M82" s="16">
        <f t="shared" si="29"/>
        <v>200</v>
      </c>
      <c r="N82" s="45">
        <f t="shared" si="31"/>
        <v>3940020.7000000011</v>
      </c>
    </row>
    <row r="83" spans="1:14" outlineLevel="1" x14ac:dyDescent="0.25">
      <c r="A83" s="5" t="s">
        <v>56</v>
      </c>
      <c r="B83" s="42" t="s">
        <v>57</v>
      </c>
      <c r="C83" s="13">
        <v>846937</v>
      </c>
      <c r="D83" s="13">
        <v>856936.9</v>
      </c>
      <c r="E83" s="14">
        <f t="shared" si="16"/>
        <v>9999.9000000000233</v>
      </c>
      <c r="F83" s="13">
        <v>864375.1</v>
      </c>
      <c r="G83" s="14">
        <f t="shared" si="17"/>
        <v>7438.1999999999534</v>
      </c>
      <c r="H83" s="13">
        <v>767572.8</v>
      </c>
      <c r="I83" s="14">
        <f t="shared" si="18"/>
        <v>-96802.29999999993</v>
      </c>
      <c r="J83" s="13">
        <v>767572.8</v>
      </c>
      <c r="K83" s="13">
        <v>767572.8</v>
      </c>
      <c r="L83" s="13">
        <f t="shared" si="30"/>
        <v>-79364.199999999953</v>
      </c>
      <c r="M83" s="16">
        <f t="shared" si="29"/>
        <v>0</v>
      </c>
      <c r="N83" s="45">
        <f t="shared" si="31"/>
        <v>-79364.199999999953</v>
      </c>
    </row>
    <row r="84" spans="1:14" outlineLevel="1" x14ac:dyDescent="0.25">
      <c r="A84" s="5" t="s">
        <v>58</v>
      </c>
      <c r="B84" s="42" t="s">
        <v>59</v>
      </c>
      <c r="C84" s="13">
        <v>5200987</v>
      </c>
      <c r="D84" s="13">
        <v>6045912.5999999996</v>
      </c>
      <c r="E84" s="14">
        <f t="shared" si="16"/>
        <v>844925.59999999963</v>
      </c>
      <c r="F84" s="13">
        <v>7450912.5999999996</v>
      </c>
      <c r="G84" s="14">
        <f t="shared" si="17"/>
        <v>1405000</v>
      </c>
      <c r="H84" s="13">
        <v>8068574.9000000004</v>
      </c>
      <c r="I84" s="14">
        <f t="shared" si="18"/>
        <v>617662.30000000075</v>
      </c>
      <c r="J84" s="13">
        <v>8068574.9000000004</v>
      </c>
      <c r="K84" s="13">
        <v>8068574.9000000004</v>
      </c>
      <c r="L84" s="13">
        <f t="shared" si="30"/>
        <v>2867587.9000000004</v>
      </c>
      <c r="M84" s="16">
        <f t="shared" si="29"/>
        <v>0</v>
      </c>
      <c r="N84" s="45">
        <f t="shared" si="31"/>
        <v>2867587.9000000004</v>
      </c>
    </row>
    <row r="85" spans="1:14" outlineLevel="1" x14ac:dyDescent="0.25">
      <c r="A85" s="12" t="s">
        <v>60</v>
      </c>
      <c r="B85" s="42" t="s">
        <v>61</v>
      </c>
      <c r="C85" s="13">
        <v>187984.2</v>
      </c>
      <c r="D85" s="13">
        <v>204763.3</v>
      </c>
      <c r="E85" s="14">
        <f t="shared" ref="E85:E116" si="35">D85-C85</f>
        <v>16779.099999999977</v>
      </c>
      <c r="F85" s="13">
        <v>1196443.3999999999</v>
      </c>
      <c r="G85" s="14">
        <f t="shared" si="17"/>
        <v>991680.09999999986</v>
      </c>
      <c r="H85" s="13">
        <v>1115628</v>
      </c>
      <c r="I85" s="14">
        <f t="shared" si="18"/>
        <v>-80815.399999999907</v>
      </c>
      <c r="J85" s="13">
        <v>1115628</v>
      </c>
      <c r="K85" s="13">
        <v>1115628</v>
      </c>
      <c r="L85" s="13">
        <f t="shared" si="30"/>
        <v>927643.79999999993</v>
      </c>
      <c r="M85" s="16">
        <f t="shared" si="29"/>
        <v>0</v>
      </c>
      <c r="N85" s="45">
        <f t="shared" si="31"/>
        <v>927643.8</v>
      </c>
    </row>
    <row r="86" spans="1:14" ht="26.4" outlineLevel="1" x14ac:dyDescent="0.25">
      <c r="A86" s="12" t="s">
        <v>246</v>
      </c>
      <c r="B86" s="42" t="s">
        <v>247</v>
      </c>
      <c r="C86" s="13">
        <v>1500</v>
      </c>
      <c r="D86" s="13">
        <v>1500</v>
      </c>
      <c r="E86" s="14">
        <f t="shared" si="35"/>
        <v>0</v>
      </c>
      <c r="F86" s="13">
        <v>1500</v>
      </c>
      <c r="G86" s="14">
        <f t="shared" si="17"/>
        <v>0</v>
      </c>
      <c r="H86" s="13">
        <v>1475.9</v>
      </c>
      <c r="I86" s="14">
        <f t="shared" si="18"/>
        <v>-24.099999999999909</v>
      </c>
      <c r="J86" s="13">
        <v>1475.9</v>
      </c>
      <c r="K86" s="13">
        <v>1475.9</v>
      </c>
      <c r="L86" s="13">
        <f t="shared" si="30"/>
        <v>-24.099999999999909</v>
      </c>
      <c r="M86" s="16">
        <f t="shared" si="29"/>
        <v>0</v>
      </c>
      <c r="N86" s="45">
        <f t="shared" si="31"/>
        <v>-24.099999999999909</v>
      </c>
    </row>
    <row r="87" spans="1:14" ht="26.4" outlineLevel="1" x14ac:dyDescent="0.25">
      <c r="A87" s="5" t="s">
        <v>62</v>
      </c>
      <c r="B87" s="42" t="s">
        <v>63</v>
      </c>
      <c r="C87" s="13">
        <v>39684.199999999997</v>
      </c>
      <c r="D87" s="13">
        <v>64684.2</v>
      </c>
      <c r="E87" s="14">
        <f t="shared" si="35"/>
        <v>25000</v>
      </c>
      <c r="F87" s="13">
        <v>64684.2</v>
      </c>
      <c r="G87" s="14">
        <f t="shared" ref="G87:G119" si="36">F87-D87</f>
        <v>0</v>
      </c>
      <c r="H87" s="13">
        <v>263861.5</v>
      </c>
      <c r="I87" s="14">
        <f t="shared" ref="I87:I119" si="37">H87-F87</f>
        <v>199177.3</v>
      </c>
      <c r="J87" s="13">
        <v>263861.5</v>
      </c>
      <c r="K87" s="13">
        <v>264061.5</v>
      </c>
      <c r="L87" s="13">
        <f t="shared" si="30"/>
        <v>224177.3</v>
      </c>
      <c r="M87" s="16">
        <f t="shared" si="29"/>
        <v>200</v>
      </c>
      <c r="N87" s="45">
        <f t="shared" si="31"/>
        <v>224177.3</v>
      </c>
    </row>
    <row r="88" spans="1:14" s="6" customFormat="1" x14ac:dyDescent="0.25">
      <c r="A88" s="4" t="s">
        <v>64</v>
      </c>
      <c r="B88" s="41" t="s">
        <v>65</v>
      </c>
      <c r="C88" s="11">
        <f>SUM(C89:C91)</f>
        <v>246817.59999999998</v>
      </c>
      <c r="D88" s="11">
        <f t="shared" ref="D88:H88" si="38">SUM(D89:D91)</f>
        <v>247807.59999999998</v>
      </c>
      <c r="E88" s="10">
        <f t="shared" si="35"/>
        <v>990</v>
      </c>
      <c r="F88" s="11">
        <f t="shared" si="38"/>
        <v>249991</v>
      </c>
      <c r="G88" s="10">
        <f t="shared" si="36"/>
        <v>2183.4000000000233</v>
      </c>
      <c r="H88" s="11">
        <f t="shared" si="38"/>
        <v>259007.5</v>
      </c>
      <c r="I88" s="10">
        <f t="shared" si="37"/>
        <v>9016.5</v>
      </c>
      <c r="J88" s="11">
        <f t="shared" ref="J88" si="39">SUM(J89:J91)</f>
        <v>259007.5</v>
      </c>
      <c r="K88" s="11">
        <f t="shared" ref="K88" si="40">SUM(K89:K91)</f>
        <v>259007.5</v>
      </c>
      <c r="L88" s="11">
        <f t="shared" si="30"/>
        <v>12189.900000000023</v>
      </c>
      <c r="M88" s="16">
        <f t="shared" si="29"/>
        <v>0</v>
      </c>
      <c r="N88" s="45">
        <f t="shared" si="31"/>
        <v>12189.900000000023</v>
      </c>
    </row>
    <row r="89" spans="1:14" ht="26.4" outlineLevel="1" x14ac:dyDescent="0.25">
      <c r="A89" s="5" t="s">
        <v>66</v>
      </c>
      <c r="B89" s="42" t="s">
        <v>67</v>
      </c>
      <c r="C89" s="13">
        <v>101336.8</v>
      </c>
      <c r="D89" s="13">
        <v>98326.8</v>
      </c>
      <c r="E89" s="14">
        <f t="shared" si="35"/>
        <v>-3010</v>
      </c>
      <c r="F89" s="13">
        <v>97711.3</v>
      </c>
      <c r="G89" s="14">
        <f t="shared" si="36"/>
        <v>-615.5</v>
      </c>
      <c r="H89" s="13">
        <v>99641.3</v>
      </c>
      <c r="I89" s="14">
        <f t="shared" si="37"/>
        <v>1930</v>
      </c>
      <c r="J89" s="13">
        <v>99641.3</v>
      </c>
      <c r="K89" s="13">
        <v>99641.3</v>
      </c>
      <c r="L89" s="13">
        <f t="shared" si="30"/>
        <v>-1695.5</v>
      </c>
      <c r="M89" s="16">
        <f t="shared" si="29"/>
        <v>0</v>
      </c>
      <c r="N89" s="45">
        <f t="shared" si="31"/>
        <v>-1695.5</v>
      </c>
    </row>
    <row r="90" spans="1:14" ht="26.4" outlineLevel="1" x14ac:dyDescent="0.25">
      <c r="A90" s="5" t="s">
        <v>248</v>
      </c>
      <c r="B90" s="42" t="s">
        <v>249</v>
      </c>
      <c r="C90" s="13">
        <v>2100</v>
      </c>
      <c r="D90" s="13">
        <v>5100</v>
      </c>
      <c r="E90" s="14">
        <f t="shared" si="35"/>
        <v>3000</v>
      </c>
      <c r="F90" s="13">
        <v>5100</v>
      </c>
      <c r="G90" s="14">
        <f t="shared" si="36"/>
        <v>0</v>
      </c>
      <c r="H90" s="13">
        <v>4475</v>
      </c>
      <c r="I90" s="14">
        <f t="shared" si="37"/>
        <v>-625</v>
      </c>
      <c r="J90" s="13">
        <v>4475</v>
      </c>
      <c r="K90" s="13">
        <v>4475</v>
      </c>
      <c r="L90" s="13">
        <f t="shared" si="30"/>
        <v>2375</v>
      </c>
      <c r="M90" s="16">
        <f t="shared" si="29"/>
        <v>0</v>
      </c>
      <c r="N90" s="45">
        <f t="shared" si="31"/>
        <v>2375</v>
      </c>
    </row>
    <row r="91" spans="1:14" outlineLevel="1" x14ac:dyDescent="0.25">
      <c r="A91" s="5" t="s">
        <v>68</v>
      </c>
      <c r="B91" s="42" t="s">
        <v>69</v>
      </c>
      <c r="C91" s="13">
        <v>143380.79999999999</v>
      </c>
      <c r="D91" s="13">
        <v>144380.79999999999</v>
      </c>
      <c r="E91" s="14">
        <f t="shared" si="35"/>
        <v>1000</v>
      </c>
      <c r="F91" s="13">
        <v>147179.70000000001</v>
      </c>
      <c r="G91" s="14">
        <f t="shared" si="36"/>
        <v>2798.9000000000233</v>
      </c>
      <c r="H91" s="13">
        <v>154891.20000000001</v>
      </c>
      <c r="I91" s="14">
        <f t="shared" si="37"/>
        <v>7711.5</v>
      </c>
      <c r="J91" s="13">
        <v>154891.20000000001</v>
      </c>
      <c r="K91" s="13">
        <v>154891.20000000001</v>
      </c>
      <c r="L91" s="13">
        <f t="shared" si="30"/>
        <v>11510.400000000023</v>
      </c>
      <c r="M91" s="16">
        <f t="shared" si="29"/>
        <v>0</v>
      </c>
      <c r="N91" s="45">
        <f t="shared" si="31"/>
        <v>11510.400000000023</v>
      </c>
    </row>
    <row r="92" spans="1:14" s="6" customFormat="1" x14ac:dyDescent="0.25">
      <c r="A92" s="4" t="s">
        <v>70</v>
      </c>
      <c r="B92" s="41" t="s">
        <v>71</v>
      </c>
      <c r="C92" s="11">
        <f>SUM(C93:C100)</f>
        <v>24303621.800000001</v>
      </c>
      <c r="D92" s="11">
        <f t="shared" ref="D92:H92" si="41">SUM(D93:D100)</f>
        <v>25799371.600000001</v>
      </c>
      <c r="E92" s="10">
        <f t="shared" si="35"/>
        <v>1495749.8000000007</v>
      </c>
      <c r="F92" s="11">
        <f t="shared" si="41"/>
        <v>28428658.800000004</v>
      </c>
      <c r="G92" s="10">
        <f t="shared" si="36"/>
        <v>2629287.200000003</v>
      </c>
      <c r="H92" s="11">
        <f t="shared" si="41"/>
        <v>28376772.900000006</v>
      </c>
      <c r="I92" s="10">
        <f t="shared" si="37"/>
        <v>-51885.89999999851</v>
      </c>
      <c r="J92" s="11">
        <f t="shared" ref="J92" si="42">SUM(J93:J100)</f>
        <v>28376772.900000006</v>
      </c>
      <c r="K92" s="11">
        <f>SUM(K93:K100)</f>
        <v>28336633.400000006</v>
      </c>
      <c r="L92" s="11">
        <f t="shared" si="30"/>
        <v>4073151.1000000052</v>
      </c>
      <c r="M92" s="16">
        <f t="shared" si="29"/>
        <v>-40139.5</v>
      </c>
      <c r="N92" s="45">
        <f t="shared" si="31"/>
        <v>4073151.1000000052</v>
      </c>
    </row>
    <row r="93" spans="1:14" outlineLevel="1" x14ac:dyDescent="0.25">
      <c r="A93" s="5" t="s">
        <v>72</v>
      </c>
      <c r="B93" s="42" t="s">
        <v>73</v>
      </c>
      <c r="C93" s="13">
        <v>7928350.9000000004</v>
      </c>
      <c r="D93" s="13">
        <v>8461683.5</v>
      </c>
      <c r="E93" s="14">
        <f t="shared" si="35"/>
        <v>533332.59999999963</v>
      </c>
      <c r="F93" s="13">
        <v>9648811.4000000004</v>
      </c>
      <c r="G93" s="14">
        <f t="shared" si="36"/>
        <v>1187127.9000000004</v>
      </c>
      <c r="H93" s="13">
        <v>9697845.6999999993</v>
      </c>
      <c r="I93" s="14">
        <f t="shared" si="37"/>
        <v>49034.299999998882</v>
      </c>
      <c r="J93" s="13">
        <v>9697845.6999999993</v>
      </c>
      <c r="K93" s="13">
        <v>9697845.6999999993</v>
      </c>
      <c r="L93" s="13">
        <f t="shared" si="30"/>
        <v>1769494.7999999989</v>
      </c>
      <c r="M93" s="16">
        <f t="shared" si="29"/>
        <v>0</v>
      </c>
      <c r="N93" s="45">
        <f t="shared" si="31"/>
        <v>1769494.7999999989</v>
      </c>
    </row>
    <row r="94" spans="1:14" outlineLevel="1" x14ac:dyDescent="0.25">
      <c r="A94" s="5" t="s">
        <v>74</v>
      </c>
      <c r="B94" s="42" t="s">
        <v>75</v>
      </c>
      <c r="C94" s="13">
        <v>12116234.6</v>
      </c>
      <c r="D94" s="13">
        <v>12997675</v>
      </c>
      <c r="E94" s="14">
        <f t="shared" si="35"/>
        <v>881440.40000000037</v>
      </c>
      <c r="F94" s="13">
        <v>14421980.1</v>
      </c>
      <c r="G94" s="14">
        <f t="shared" si="36"/>
        <v>1424305.0999999996</v>
      </c>
      <c r="H94" s="13">
        <v>14216144.9</v>
      </c>
      <c r="I94" s="14">
        <f t="shared" si="37"/>
        <v>-205835.19999999925</v>
      </c>
      <c r="J94" s="13">
        <v>14216144.9</v>
      </c>
      <c r="K94" s="13">
        <v>14176005.4</v>
      </c>
      <c r="L94" s="13">
        <f t="shared" si="30"/>
        <v>2099910.3000000007</v>
      </c>
      <c r="M94" s="16">
        <f t="shared" si="29"/>
        <v>-40139.5</v>
      </c>
      <c r="N94" s="45">
        <f t="shared" si="31"/>
        <v>2099910.3000000007</v>
      </c>
    </row>
    <row r="95" spans="1:14" outlineLevel="1" x14ac:dyDescent="0.25">
      <c r="A95" s="5" t="s">
        <v>250</v>
      </c>
      <c r="B95" s="42" t="s">
        <v>251</v>
      </c>
      <c r="C95" s="13">
        <v>196829.1</v>
      </c>
      <c r="D95" s="13">
        <v>201590</v>
      </c>
      <c r="E95" s="14">
        <f t="shared" si="35"/>
        <v>4760.8999999999942</v>
      </c>
      <c r="F95" s="13">
        <v>204915.1</v>
      </c>
      <c r="G95" s="14">
        <f t="shared" si="36"/>
        <v>3325.1000000000058</v>
      </c>
      <c r="H95" s="13">
        <v>203059.5</v>
      </c>
      <c r="I95" s="14">
        <f t="shared" si="37"/>
        <v>-1855.6000000000058</v>
      </c>
      <c r="J95" s="13">
        <v>203059.5</v>
      </c>
      <c r="K95" s="13">
        <v>203059.5</v>
      </c>
      <c r="L95" s="13">
        <f t="shared" si="30"/>
        <v>6230.3999999999942</v>
      </c>
      <c r="M95" s="16">
        <f t="shared" si="29"/>
        <v>0</v>
      </c>
      <c r="N95" s="45">
        <f t="shared" si="31"/>
        <v>6230.3999999999942</v>
      </c>
    </row>
    <row r="96" spans="1:14" outlineLevel="1" x14ac:dyDescent="0.25">
      <c r="A96" s="5" t="s">
        <v>76</v>
      </c>
      <c r="B96" s="42" t="s">
        <v>77</v>
      </c>
      <c r="C96" s="13">
        <v>2386629.4</v>
      </c>
      <c r="D96" s="13">
        <v>2402762.7999999998</v>
      </c>
      <c r="E96" s="14">
        <f t="shared" si="35"/>
        <v>16133.399999999907</v>
      </c>
      <c r="F96" s="13">
        <v>2411478.7999999998</v>
      </c>
      <c r="G96" s="14">
        <f t="shared" si="36"/>
        <v>8716</v>
      </c>
      <c r="H96" s="13">
        <v>2508840.7999999998</v>
      </c>
      <c r="I96" s="14">
        <f t="shared" si="37"/>
        <v>97362</v>
      </c>
      <c r="J96" s="13">
        <v>2508840.7999999998</v>
      </c>
      <c r="K96" s="13">
        <v>2508840.7999999998</v>
      </c>
      <c r="L96" s="13">
        <f t="shared" si="30"/>
        <v>122211.39999999991</v>
      </c>
      <c r="M96" s="16">
        <f t="shared" si="29"/>
        <v>0</v>
      </c>
      <c r="N96" s="45">
        <f t="shared" si="31"/>
        <v>122211.39999999991</v>
      </c>
    </row>
    <row r="97" spans="1:14" ht="26.4" outlineLevel="1" x14ac:dyDescent="0.25">
      <c r="A97" s="5" t="s">
        <v>78</v>
      </c>
      <c r="B97" s="42" t="s">
        <v>79</v>
      </c>
      <c r="C97" s="13">
        <v>243053.1</v>
      </c>
      <c r="D97" s="13">
        <v>243053.1</v>
      </c>
      <c r="E97" s="14">
        <f t="shared" si="35"/>
        <v>0</v>
      </c>
      <c r="F97" s="13">
        <v>243053.1</v>
      </c>
      <c r="G97" s="14">
        <f t="shared" si="36"/>
        <v>0</v>
      </c>
      <c r="H97" s="13">
        <v>242916.6</v>
      </c>
      <c r="I97" s="14">
        <f t="shared" si="37"/>
        <v>-136.5</v>
      </c>
      <c r="J97" s="13">
        <v>242916.6</v>
      </c>
      <c r="K97" s="13">
        <v>242916.6</v>
      </c>
      <c r="L97" s="13">
        <f t="shared" si="30"/>
        <v>-136.5</v>
      </c>
      <c r="M97" s="16">
        <f t="shared" si="29"/>
        <v>0</v>
      </c>
      <c r="N97" s="45">
        <f t="shared" si="31"/>
        <v>-136.5</v>
      </c>
    </row>
    <row r="98" spans="1:14" ht="16.5" customHeight="1" outlineLevel="1" x14ac:dyDescent="0.25">
      <c r="A98" s="5" t="s">
        <v>80</v>
      </c>
      <c r="B98" s="42" t="s">
        <v>252</v>
      </c>
      <c r="C98" s="13">
        <v>806858.5</v>
      </c>
      <c r="D98" s="13">
        <v>799465.6</v>
      </c>
      <c r="E98" s="14">
        <f t="shared" si="35"/>
        <v>-7392.9000000000233</v>
      </c>
      <c r="F98" s="13">
        <v>799165.6</v>
      </c>
      <c r="G98" s="14">
        <f t="shared" si="36"/>
        <v>-300</v>
      </c>
      <c r="H98" s="13">
        <v>809283.8</v>
      </c>
      <c r="I98" s="14">
        <f t="shared" si="37"/>
        <v>10118.20000000007</v>
      </c>
      <c r="J98" s="13">
        <v>809283.8</v>
      </c>
      <c r="K98" s="13">
        <v>809283.8</v>
      </c>
      <c r="L98" s="13">
        <f t="shared" si="30"/>
        <v>2425.3000000000466</v>
      </c>
      <c r="M98" s="16">
        <f t="shared" si="29"/>
        <v>0</v>
      </c>
      <c r="N98" s="45">
        <f t="shared" si="31"/>
        <v>2425.3000000000466</v>
      </c>
    </row>
    <row r="99" spans="1:14" outlineLevel="1" x14ac:dyDescent="0.25">
      <c r="A99" s="5" t="s">
        <v>81</v>
      </c>
      <c r="B99" s="42" t="s">
        <v>253</v>
      </c>
      <c r="C99" s="13">
        <v>480138.3</v>
      </c>
      <c r="D99" s="13">
        <v>533005.9</v>
      </c>
      <c r="E99" s="14">
        <f t="shared" si="35"/>
        <v>52867.600000000035</v>
      </c>
      <c r="F99" s="13">
        <v>531487.19999999995</v>
      </c>
      <c r="G99" s="14">
        <f t="shared" si="36"/>
        <v>-1518.7000000000698</v>
      </c>
      <c r="H99" s="13">
        <v>533404.6</v>
      </c>
      <c r="I99" s="14">
        <f t="shared" si="37"/>
        <v>1917.4000000000233</v>
      </c>
      <c r="J99" s="13">
        <v>533404.6</v>
      </c>
      <c r="K99" s="13">
        <v>533404.6</v>
      </c>
      <c r="L99" s="13">
        <f t="shared" si="30"/>
        <v>53266.299999999988</v>
      </c>
      <c r="M99" s="16">
        <f t="shared" si="29"/>
        <v>0</v>
      </c>
      <c r="N99" s="45">
        <f t="shared" si="31"/>
        <v>53266.299999999988</v>
      </c>
    </row>
    <row r="100" spans="1:14" outlineLevel="1" x14ac:dyDescent="0.25">
      <c r="A100" s="5" t="s">
        <v>82</v>
      </c>
      <c r="B100" s="42" t="s">
        <v>83</v>
      </c>
      <c r="C100" s="13">
        <v>145527.9</v>
      </c>
      <c r="D100" s="13">
        <v>160135.70000000001</v>
      </c>
      <c r="E100" s="14">
        <f t="shared" si="35"/>
        <v>14607.800000000017</v>
      </c>
      <c r="F100" s="13">
        <v>167767.5</v>
      </c>
      <c r="G100" s="14">
        <f t="shared" si="36"/>
        <v>7631.7999999999884</v>
      </c>
      <c r="H100" s="13">
        <v>165277</v>
      </c>
      <c r="I100" s="14">
        <f t="shared" si="37"/>
        <v>-2490.5</v>
      </c>
      <c r="J100" s="13">
        <v>165277</v>
      </c>
      <c r="K100" s="13">
        <v>165277</v>
      </c>
      <c r="L100" s="13">
        <f t="shared" si="30"/>
        <v>19749.100000000006</v>
      </c>
      <c r="M100" s="16">
        <f t="shared" si="29"/>
        <v>0</v>
      </c>
      <c r="N100" s="45">
        <f t="shared" si="31"/>
        <v>19749.100000000006</v>
      </c>
    </row>
    <row r="101" spans="1:14" s="6" customFormat="1" x14ac:dyDescent="0.25">
      <c r="A101" s="4" t="s">
        <v>84</v>
      </c>
      <c r="B101" s="41" t="s">
        <v>85</v>
      </c>
      <c r="C101" s="11">
        <f>SUM(C102:C104)</f>
        <v>2525166.7000000002</v>
      </c>
      <c r="D101" s="11">
        <f t="shared" ref="D101:H101" si="43">SUM(D102:D104)</f>
        <v>2963576.6</v>
      </c>
      <c r="E101" s="10">
        <f t="shared" si="35"/>
        <v>438409.89999999991</v>
      </c>
      <c r="F101" s="11">
        <f t="shared" si="43"/>
        <v>3025216.4000000004</v>
      </c>
      <c r="G101" s="10">
        <f t="shared" si="36"/>
        <v>61639.800000000279</v>
      </c>
      <c r="H101" s="11">
        <f t="shared" si="43"/>
        <v>2993550.4000000004</v>
      </c>
      <c r="I101" s="10">
        <f t="shared" si="37"/>
        <v>-31666</v>
      </c>
      <c r="J101" s="11">
        <f t="shared" ref="J101" si="44">SUM(J102:J104)</f>
        <v>2993550.4000000004</v>
      </c>
      <c r="K101" s="11">
        <f t="shared" ref="K101" si="45">SUM(K102:K104)</f>
        <v>2993973</v>
      </c>
      <c r="L101" s="11">
        <f t="shared" si="30"/>
        <v>468383.70000000019</v>
      </c>
      <c r="M101" s="16">
        <f t="shared" si="29"/>
        <v>422.59999999962747</v>
      </c>
      <c r="N101" s="45">
        <f t="shared" si="31"/>
        <v>468383.70000000019</v>
      </c>
    </row>
    <row r="102" spans="1:14" outlineLevel="1" x14ac:dyDescent="0.25">
      <c r="A102" s="5" t="s">
        <v>86</v>
      </c>
      <c r="B102" s="42" t="s">
        <v>87</v>
      </c>
      <c r="C102" s="13">
        <v>2513228.1</v>
      </c>
      <c r="D102" s="13">
        <v>2942566.9</v>
      </c>
      <c r="E102" s="14">
        <f t="shared" si="35"/>
        <v>429338.79999999981</v>
      </c>
      <c r="F102" s="13">
        <v>3004206.7</v>
      </c>
      <c r="G102" s="14">
        <f t="shared" si="36"/>
        <v>61639.800000000279</v>
      </c>
      <c r="H102" s="13">
        <v>2972540.7</v>
      </c>
      <c r="I102" s="14">
        <f t="shared" si="37"/>
        <v>-31666</v>
      </c>
      <c r="J102" s="13">
        <v>2972540.7</v>
      </c>
      <c r="K102" s="13">
        <v>2972963.3</v>
      </c>
      <c r="L102" s="13">
        <f t="shared" si="30"/>
        <v>459312.60000000009</v>
      </c>
      <c r="M102" s="16">
        <f t="shared" si="29"/>
        <v>422.59999999962747</v>
      </c>
      <c r="N102" s="45">
        <f t="shared" si="31"/>
        <v>459312.60000000009</v>
      </c>
    </row>
    <row r="103" spans="1:14" outlineLevel="1" x14ac:dyDescent="0.25">
      <c r="A103" s="5" t="s">
        <v>88</v>
      </c>
      <c r="B103" s="42" t="s">
        <v>89</v>
      </c>
      <c r="C103" s="13">
        <v>2500</v>
      </c>
      <c r="D103" s="13">
        <v>2500</v>
      </c>
      <c r="E103" s="14">
        <f t="shared" si="35"/>
        <v>0</v>
      </c>
      <c r="F103" s="13">
        <v>2500</v>
      </c>
      <c r="G103" s="14">
        <f t="shared" si="36"/>
        <v>0</v>
      </c>
      <c r="H103" s="13">
        <v>2500</v>
      </c>
      <c r="I103" s="14">
        <f t="shared" si="37"/>
        <v>0</v>
      </c>
      <c r="J103" s="13">
        <v>2500</v>
      </c>
      <c r="K103" s="13">
        <v>2500</v>
      </c>
      <c r="L103" s="13">
        <f t="shared" si="30"/>
        <v>0</v>
      </c>
      <c r="M103" s="16">
        <f t="shared" ref="M103:M132" si="46">K103-H103</f>
        <v>0</v>
      </c>
      <c r="N103" s="45">
        <f t="shared" si="31"/>
        <v>0</v>
      </c>
    </row>
    <row r="104" spans="1:14" outlineLevel="1" x14ac:dyDescent="0.25">
      <c r="A104" s="12" t="s">
        <v>90</v>
      </c>
      <c r="B104" s="42" t="s">
        <v>91</v>
      </c>
      <c r="C104" s="13">
        <v>9438.6</v>
      </c>
      <c r="D104" s="13">
        <v>18509.7</v>
      </c>
      <c r="E104" s="14">
        <f t="shared" si="35"/>
        <v>9071.1</v>
      </c>
      <c r="F104" s="13">
        <v>18509.7</v>
      </c>
      <c r="G104" s="14">
        <f t="shared" si="36"/>
        <v>0</v>
      </c>
      <c r="H104" s="13">
        <v>18509.7</v>
      </c>
      <c r="I104" s="14">
        <f t="shared" si="37"/>
        <v>0</v>
      </c>
      <c r="J104" s="13">
        <v>18509.7</v>
      </c>
      <c r="K104" s="13">
        <v>18509.7</v>
      </c>
      <c r="L104" s="13">
        <f t="shared" si="30"/>
        <v>9071.1</v>
      </c>
      <c r="M104" s="16">
        <f t="shared" si="46"/>
        <v>0</v>
      </c>
      <c r="N104" s="45">
        <f t="shared" si="31"/>
        <v>9071.1</v>
      </c>
    </row>
    <row r="105" spans="1:14" s="6" customFormat="1" x14ac:dyDescent="0.25">
      <c r="A105" s="4" t="s">
        <v>92</v>
      </c>
      <c r="B105" s="41" t="s">
        <v>93</v>
      </c>
      <c r="C105" s="11">
        <f>SUM(C106:C112)</f>
        <v>11052045.799999999</v>
      </c>
      <c r="D105" s="11">
        <f t="shared" ref="D105:H105" si="47">SUM(D106:D112)</f>
        <v>13028286.800000003</v>
      </c>
      <c r="E105" s="10">
        <f t="shared" si="35"/>
        <v>1976241.0000000037</v>
      </c>
      <c r="F105" s="11">
        <f t="shared" si="47"/>
        <v>14330489.300000001</v>
      </c>
      <c r="G105" s="10">
        <f t="shared" si="36"/>
        <v>1302202.4999999981</v>
      </c>
      <c r="H105" s="11">
        <f t="shared" si="47"/>
        <v>15113535.100000001</v>
      </c>
      <c r="I105" s="10">
        <f t="shared" si="37"/>
        <v>783045.80000000075</v>
      </c>
      <c r="J105" s="11">
        <f t="shared" ref="J105" si="48">SUM(J106:J112)</f>
        <v>15113535.100000001</v>
      </c>
      <c r="K105" s="11">
        <f t="shared" ref="K105" si="49">SUM(K106:K112)</f>
        <v>15149768.100000001</v>
      </c>
      <c r="L105" s="11">
        <f t="shared" si="30"/>
        <v>4061489.3000000026</v>
      </c>
      <c r="M105" s="16">
        <f t="shared" si="46"/>
        <v>36233</v>
      </c>
      <c r="N105" s="45">
        <f t="shared" si="31"/>
        <v>4061489.3000000026</v>
      </c>
    </row>
    <row r="106" spans="1:14" outlineLevel="1" x14ac:dyDescent="0.25">
      <c r="A106" s="5" t="s">
        <v>94</v>
      </c>
      <c r="B106" s="42" t="s">
        <v>95</v>
      </c>
      <c r="C106" s="13">
        <v>3920605.8</v>
      </c>
      <c r="D106" s="13">
        <v>5242927.5</v>
      </c>
      <c r="E106" s="14">
        <f t="shared" si="35"/>
        <v>1322321.7000000002</v>
      </c>
      <c r="F106" s="13">
        <v>5215217.8</v>
      </c>
      <c r="G106" s="14">
        <f t="shared" si="36"/>
        <v>-27709.700000000186</v>
      </c>
      <c r="H106" s="13">
        <v>5219842.7</v>
      </c>
      <c r="I106" s="14">
        <f t="shared" si="37"/>
        <v>4624.9000000003725</v>
      </c>
      <c r="J106" s="13">
        <v>5219842.7</v>
      </c>
      <c r="K106" s="13">
        <v>5240443.0999999996</v>
      </c>
      <c r="L106" s="13">
        <f t="shared" si="30"/>
        <v>1299236.9000000004</v>
      </c>
      <c r="M106" s="16">
        <f t="shared" si="46"/>
        <v>20600.399999999441</v>
      </c>
      <c r="N106" s="45">
        <f t="shared" si="31"/>
        <v>1299236.9000000004</v>
      </c>
    </row>
    <row r="107" spans="1:14" outlineLevel="1" x14ac:dyDescent="0.25">
      <c r="A107" s="5" t="s">
        <v>96</v>
      </c>
      <c r="B107" s="42" t="s">
        <v>97</v>
      </c>
      <c r="C107" s="13">
        <v>3003313.4</v>
      </c>
      <c r="D107" s="13">
        <v>3513346.3</v>
      </c>
      <c r="E107" s="14">
        <f t="shared" si="35"/>
        <v>510032.89999999991</v>
      </c>
      <c r="F107" s="13">
        <v>3681878.3</v>
      </c>
      <c r="G107" s="14">
        <f t="shared" si="36"/>
        <v>168532</v>
      </c>
      <c r="H107" s="13">
        <v>3717484.7</v>
      </c>
      <c r="I107" s="14">
        <f t="shared" si="37"/>
        <v>35606.400000000373</v>
      </c>
      <c r="J107" s="13">
        <v>3717484.7</v>
      </c>
      <c r="K107" s="13">
        <v>3731548.4</v>
      </c>
      <c r="L107" s="13">
        <f t="shared" si="30"/>
        <v>714171.30000000028</v>
      </c>
      <c r="M107" s="16">
        <f t="shared" si="46"/>
        <v>14063.699999999721</v>
      </c>
      <c r="N107" s="45">
        <f t="shared" si="31"/>
        <v>714171.30000000028</v>
      </c>
    </row>
    <row r="108" spans="1:14" outlineLevel="1" x14ac:dyDescent="0.25">
      <c r="A108" s="5" t="s">
        <v>98</v>
      </c>
      <c r="B108" s="42" t="s">
        <v>99</v>
      </c>
      <c r="C108" s="13">
        <v>44776.3</v>
      </c>
      <c r="D108" s="13">
        <v>44776.3</v>
      </c>
      <c r="E108" s="14">
        <f t="shared" si="35"/>
        <v>0</v>
      </c>
      <c r="F108" s="13">
        <v>42236.800000000003</v>
      </c>
      <c r="G108" s="14">
        <f t="shared" si="36"/>
        <v>-2539.5</v>
      </c>
      <c r="H108" s="13">
        <v>32039</v>
      </c>
      <c r="I108" s="14">
        <f t="shared" si="37"/>
        <v>-10197.800000000003</v>
      </c>
      <c r="J108" s="13">
        <v>32039</v>
      </c>
      <c r="K108" s="13">
        <v>32039</v>
      </c>
      <c r="L108" s="13">
        <f t="shared" si="30"/>
        <v>-12737.300000000003</v>
      </c>
      <c r="M108" s="16">
        <f t="shared" si="46"/>
        <v>0</v>
      </c>
      <c r="N108" s="45">
        <f t="shared" si="31"/>
        <v>-12737.300000000003</v>
      </c>
    </row>
    <row r="109" spans="1:14" outlineLevel="1" x14ac:dyDescent="0.25">
      <c r="A109" s="5" t="s">
        <v>100</v>
      </c>
      <c r="B109" s="42" t="s">
        <v>101</v>
      </c>
      <c r="C109" s="13">
        <v>219094.2</v>
      </c>
      <c r="D109" s="13">
        <v>219094.2</v>
      </c>
      <c r="E109" s="14">
        <f t="shared" si="35"/>
        <v>0</v>
      </c>
      <c r="F109" s="13">
        <v>219094.2</v>
      </c>
      <c r="G109" s="14">
        <f t="shared" si="36"/>
        <v>0</v>
      </c>
      <c r="H109" s="13">
        <v>219832.5</v>
      </c>
      <c r="I109" s="14">
        <f t="shared" si="37"/>
        <v>738.29999999998836</v>
      </c>
      <c r="J109" s="13">
        <v>219832.5</v>
      </c>
      <c r="K109" s="13">
        <v>221348.4</v>
      </c>
      <c r="L109" s="13">
        <f t="shared" si="30"/>
        <v>738.29999999998836</v>
      </c>
      <c r="M109" s="16">
        <f t="shared" si="46"/>
        <v>1515.8999999999942</v>
      </c>
      <c r="N109" s="45">
        <f t="shared" si="31"/>
        <v>738.29999999998836</v>
      </c>
    </row>
    <row r="110" spans="1:14" outlineLevel="1" x14ac:dyDescent="0.25">
      <c r="A110" s="5" t="s">
        <v>102</v>
      </c>
      <c r="B110" s="42" t="s">
        <v>103</v>
      </c>
      <c r="C110" s="13">
        <v>118989.8</v>
      </c>
      <c r="D110" s="13">
        <v>118989.8</v>
      </c>
      <c r="E110" s="14">
        <f t="shared" si="35"/>
        <v>0</v>
      </c>
      <c r="F110" s="13">
        <v>119356.6</v>
      </c>
      <c r="G110" s="14">
        <f t="shared" si="36"/>
        <v>366.80000000000291</v>
      </c>
      <c r="H110" s="13">
        <v>119356.6</v>
      </c>
      <c r="I110" s="14">
        <f t="shared" si="37"/>
        <v>0</v>
      </c>
      <c r="J110" s="13">
        <v>119356.6</v>
      </c>
      <c r="K110" s="13">
        <v>119356.6</v>
      </c>
      <c r="L110" s="13">
        <f t="shared" si="30"/>
        <v>366.80000000000291</v>
      </c>
      <c r="M110" s="16">
        <f t="shared" si="46"/>
        <v>0</v>
      </c>
      <c r="N110" s="45">
        <f t="shared" si="31"/>
        <v>366.80000000000291</v>
      </c>
    </row>
    <row r="111" spans="1:14" ht="26.4" outlineLevel="1" x14ac:dyDescent="0.25">
      <c r="A111" s="5" t="s">
        <v>104</v>
      </c>
      <c r="B111" s="42" t="s">
        <v>105</v>
      </c>
      <c r="C111" s="13">
        <v>244778.3</v>
      </c>
      <c r="D111" s="13">
        <v>251278.3</v>
      </c>
      <c r="E111" s="14">
        <f t="shared" si="35"/>
        <v>6500</v>
      </c>
      <c r="F111" s="13">
        <v>255696.8</v>
      </c>
      <c r="G111" s="14">
        <f t="shared" si="36"/>
        <v>4418.5</v>
      </c>
      <c r="H111" s="13">
        <v>256696.9</v>
      </c>
      <c r="I111" s="14">
        <f t="shared" si="37"/>
        <v>1000.1000000000058</v>
      </c>
      <c r="J111" s="13">
        <v>256696.9</v>
      </c>
      <c r="K111" s="13">
        <v>256696.9</v>
      </c>
      <c r="L111" s="13">
        <f t="shared" si="30"/>
        <v>11918.600000000006</v>
      </c>
      <c r="M111" s="16">
        <f t="shared" si="46"/>
        <v>0</v>
      </c>
      <c r="N111" s="45">
        <f t="shared" si="31"/>
        <v>11918.600000000006</v>
      </c>
    </row>
    <row r="112" spans="1:14" outlineLevel="1" x14ac:dyDescent="0.25">
      <c r="A112" s="5" t="s">
        <v>106</v>
      </c>
      <c r="B112" s="42" t="s">
        <v>107</v>
      </c>
      <c r="C112" s="13">
        <v>3500488</v>
      </c>
      <c r="D112" s="13">
        <v>3637874.4</v>
      </c>
      <c r="E112" s="14">
        <f t="shared" si="35"/>
        <v>137386.39999999991</v>
      </c>
      <c r="F112" s="13">
        <v>4797008.8</v>
      </c>
      <c r="G112" s="14">
        <f t="shared" si="36"/>
        <v>1159134.3999999999</v>
      </c>
      <c r="H112" s="13">
        <v>5548282.7000000002</v>
      </c>
      <c r="I112" s="14">
        <f t="shared" si="37"/>
        <v>751273.90000000037</v>
      </c>
      <c r="J112" s="13">
        <v>5548282.7000000002</v>
      </c>
      <c r="K112" s="13">
        <v>5548335.7000000002</v>
      </c>
      <c r="L112" s="13">
        <f t="shared" si="30"/>
        <v>2047794.7000000002</v>
      </c>
      <c r="M112" s="16">
        <f t="shared" si="46"/>
        <v>53</v>
      </c>
      <c r="N112" s="45">
        <f t="shared" si="31"/>
        <v>2047794.7000000002</v>
      </c>
    </row>
    <row r="113" spans="1:14" s="6" customFormat="1" x14ac:dyDescent="0.25">
      <c r="A113" s="4" t="s">
        <v>108</v>
      </c>
      <c r="B113" s="41" t="s">
        <v>109</v>
      </c>
      <c r="C113" s="11">
        <f>SUM(C114:C118)</f>
        <v>21984355.199999999</v>
      </c>
      <c r="D113" s="11">
        <f>SUM(D114:D118)</f>
        <v>22700523.700000003</v>
      </c>
      <c r="E113" s="10">
        <f t="shared" si="35"/>
        <v>716168.50000000373</v>
      </c>
      <c r="F113" s="11">
        <f>SUM(F114:F118)</f>
        <v>23739878.399999999</v>
      </c>
      <c r="G113" s="10">
        <f t="shared" si="36"/>
        <v>1039354.6999999955</v>
      </c>
      <c r="H113" s="11">
        <f>SUM(H114:H118)</f>
        <v>24044104.900000002</v>
      </c>
      <c r="I113" s="10">
        <f t="shared" si="37"/>
        <v>304226.50000000373</v>
      </c>
      <c r="J113" s="11">
        <f>SUM(J114:J118)</f>
        <v>24044104.900000002</v>
      </c>
      <c r="K113" s="11">
        <f>SUM(K114:K118)</f>
        <v>24079907.199999999</v>
      </c>
      <c r="L113" s="11">
        <f t="shared" si="30"/>
        <v>2059749.700000003</v>
      </c>
      <c r="M113" s="16">
        <f t="shared" si="46"/>
        <v>35802.29999999702</v>
      </c>
      <c r="N113" s="45">
        <f t="shared" si="31"/>
        <v>2059749.700000003</v>
      </c>
    </row>
    <row r="114" spans="1:14" outlineLevel="1" x14ac:dyDescent="0.25">
      <c r="A114" s="5" t="s">
        <v>110</v>
      </c>
      <c r="B114" s="42" t="s">
        <v>111</v>
      </c>
      <c r="C114" s="13">
        <v>454112.7</v>
      </c>
      <c r="D114" s="13">
        <v>454043.7</v>
      </c>
      <c r="E114" s="14">
        <f t="shared" si="35"/>
        <v>-69</v>
      </c>
      <c r="F114" s="13">
        <v>454043.7</v>
      </c>
      <c r="G114" s="14">
        <f t="shared" si="36"/>
        <v>0</v>
      </c>
      <c r="H114" s="13">
        <v>349529.2</v>
      </c>
      <c r="I114" s="14">
        <f t="shared" si="37"/>
        <v>-104514.5</v>
      </c>
      <c r="J114" s="13">
        <v>349529.2</v>
      </c>
      <c r="K114" s="13">
        <v>350379.2</v>
      </c>
      <c r="L114" s="13">
        <f t="shared" si="30"/>
        <v>-104583.5</v>
      </c>
      <c r="M114" s="16">
        <f t="shared" si="46"/>
        <v>850</v>
      </c>
      <c r="N114" s="45">
        <f t="shared" si="31"/>
        <v>-104583.5</v>
      </c>
    </row>
    <row r="115" spans="1:14" outlineLevel="1" x14ac:dyDescent="0.25">
      <c r="A115" s="5" t="s">
        <v>112</v>
      </c>
      <c r="B115" s="42" t="s">
        <v>113</v>
      </c>
      <c r="C115" s="13">
        <v>3241820.7</v>
      </c>
      <c r="D115" s="13">
        <v>3248896.9</v>
      </c>
      <c r="E115" s="14">
        <f t="shared" si="35"/>
        <v>7076.1999999997206</v>
      </c>
      <c r="F115" s="13">
        <v>3452200</v>
      </c>
      <c r="G115" s="14">
        <f t="shared" si="36"/>
        <v>203303.10000000009</v>
      </c>
      <c r="H115" s="13">
        <v>3617896.9</v>
      </c>
      <c r="I115" s="14">
        <f t="shared" si="37"/>
        <v>165696.89999999991</v>
      </c>
      <c r="J115" s="13">
        <v>3617896.9</v>
      </c>
      <c r="K115" s="13">
        <v>3617896.9</v>
      </c>
      <c r="L115" s="13">
        <f t="shared" si="30"/>
        <v>376076.19999999972</v>
      </c>
      <c r="M115" s="16">
        <f t="shared" si="46"/>
        <v>0</v>
      </c>
      <c r="N115" s="45">
        <f t="shared" si="31"/>
        <v>376076.19999999972</v>
      </c>
    </row>
    <row r="116" spans="1:14" outlineLevel="1" x14ac:dyDescent="0.25">
      <c r="A116" s="5" t="s">
        <v>114</v>
      </c>
      <c r="B116" s="42" t="s">
        <v>115</v>
      </c>
      <c r="C116" s="13">
        <v>15727412.9</v>
      </c>
      <c r="D116" s="13">
        <v>16160032.800000001</v>
      </c>
      <c r="E116" s="14">
        <f t="shared" si="35"/>
        <v>432619.90000000037</v>
      </c>
      <c r="F116" s="13">
        <v>16809426.600000001</v>
      </c>
      <c r="G116" s="14">
        <f t="shared" si="36"/>
        <v>649393.80000000075</v>
      </c>
      <c r="H116" s="13">
        <v>17013934.300000001</v>
      </c>
      <c r="I116" s="14">
        <f t="shared" si="37"/>
        <v>204507.69999999925</v>
      </c>
      <c r="J116" s="13">
        <v>17013934.300000001</v>
      </c>
      <c r="K116" s="13">
        <v>17036278.699999999</v>
      </c>
      <c r="L116" s="13">
        <f t="shared" si="30"/>
        <v>1286521.4000000004</v>
      </c>
      <c r="M116" s="16">
        <f t="shared" si="46"/>
        <v>22344.39999999851</v>
      </c>
      <c r="N116" s="45">
        <f t="shared" si="31"/>
        <v>1286521.4000000004</v>
      </c>
    </row>
    <row r="117" spans="1:14" outlineLevel="1" x14ac:dyDescent="0.25">
      <c r="A117" s="5" t="s">
        <v>116</v>
      </c>
      <c r="B117" s="42" t="s">
        <v>117</v>
      </c>
      <c r="C117" s="13">
        <v>2146518.7000000002</v>
      </c>
      <c r="D117" s="13">
        <v>2397182.7999999998</v>
      </c>
      <c r="E117" s="14">
        <f t="shared" ref="E117:E132" si="50">D117-C117</f>
        <v>250664.09999999963</v>
      </c>
      <c r="F117" s="13">
        <v>2563529.4</v>
      </c>
      <c r="G117" s="14">
        <f t="shared" si="36"/>
        <v>166346.60000000009</v>
      </c>
      <c r="H117" s="13">
        <v>2609466.7000000002</v>
      </c>
      <c r="I117" s="14">
        <f t="shared" si="37"/>
        <v>45937.300000000279</v>
      </c>
      <c r="J117" s="13">
        <v>2609466.7000000002</v>
      </c>
      <c r="K117" s="13">
        <v>2622696.4</v>
      </c>
      <c r="L117" s="13">
        <f t="shared" si="30"/>
        <v>462948</v>
      </c>
      <c r="M117" s="16">
        <f t="shared" si="46"/>
        <v>13229.699999999721</v>
      </c>
      <c r="N117" s="45">
        <f t="shared" si="31"/>
        <v>462948</v>
      </c>
    </row>
    <row r="118" spans="1:14" outlineLevel="1" x14ac:dyDescent="0.25">
      <c r="A118" s="5" t="s">
        <v>118</v>
      </c>
      <c r="B118" s="42" t="s">
        <v>119</v>
      </c>
      <c r="C118" s="13">
        <v>414490.2</v>
      </c>
      <c r="D118" s="13">
        <v>440367.5</v>
      </c>
      <c r="E118" s="14">
        <f t="shared" si="50"/>
        <v>25877.299999999988</v>
      </c>
      <c r="F118" s="13">
        <v>460678.7</v>
      </c>
      <c r="G118" s="14">
        <f t="shared" si="36"/>
        <v>20311.200000000012</v>
      </c>
      <c r="H118" s="13">
        <v>453277.8</v>
      </c>
      <c r="I118" s="14">
        <f t="shared" si="37"/>
        <v>-7400.9000000000233</v>
      </c>
      <c r="J118" s="13">
        <v>453277.8</v>
      </c>
      <c r="K118" s="13">
        <v>452656</v>
      </c>
      <c r="L118" s="13">
        <f t="shared" si="30"/>
        <v>38787.599999999977</v>
      </c>
      <c r="M118" s="16">
        <f t="shared" si="46"/>
        <v>-621.79999999998836</v>
      </c>
      <c r="N118" s="45">
        <f t="shared" si="31"/>
        <v>38787.599999999977</v>
      </c>
    </row>
    <row r="119" spans="1:14" s="6" customFormat="1" x14ac:dyDescent="0.25">
      <c r="A119" s="4" t="s">
        <v>120</v>
      </c>
      <c r="B119" s="41" t="s">
        <v>121</v>
      </c>
      <c r="C119" s="11">
        <f>SUM(C120:C122)</f>
        <v>1634619.7</v>
      </c>
      <c r="D119" s="11">
        <f t="shared" ref="D119:H119" si="51">SUM(D120:D122)</f>
        <v>1824263.3</v>
      </c>
      <c r="E119" s="10">
        <f t="shared" si="50"/>
        <v>189643.60000000009</v>
      </c>
      <c r="F119" s="11">
        <f t="shared" si="51"/>
        <v>1696840.7000000002</v>
      </c>
      <c r="G119" s="10">
        <f t="shared" si="36"/>
        <v>-127422.59999999986</v>
      </c>
      <c r="H119" s="11">
        <f t="shared" si="51"/>
        <v>1484077.2999999998</v>
      </c>
      <c r="I119" s="10">
        <f t="shared" si="37"/>
        <v>-212763.40000000037</v>
      </c>
      <c r="J119" s="11">
        <f t="shared" ref="J119" si="52">SUM(J120:J122)</f>
        <v>1484077.2999999998</v>
      </c>
      <c r="K119" s="11">
        <f t="shared" ref="K119" si="53">SUM(K120:K122)</f>
        <v>1484077.2999999998</v>
      </c>
      <c r="L119" s="11">
        <f t="shared" si="30"/>
        <v>-150542.40000000014</v>
      </c>
      <c r="M119" s="16">
        <f t="shared" si="46"/>
        <v>0</v>
      </c>
      <c r="N119" s="45">
        <f t="shared" si="31"/>
        <v>-150542.40000000014</v>
      </c>
    </row>
    <row r="120" spans="1:14" outlineLevel="1" x14ac:dyDescent="0.25">
      <c r="A120" s="5" t="s">
        <v>122</v>
      </c>
      <c r="B120" s="42" t="s">
        <v>123</v>
      </c>
      <c r="C120" s="13">
        <v>1850</v>
      </c>
      <c r="D120" s="13">
        <v>63000</v>
      </c>
      <c r="E120" s="13">
        <f t="shared" si="50"/>
        <v>61150</v>
      </c>
      <c r="F120" s="13">
        <v>63000</v>
      </c>
      <c r="G120" s="13">
        <f t="shared" ref="G120:G132" si="54">F120-D120</f>
        <v>0</v>
      </c>
      <c r="H120" s="13">
        <v>62338.7</v>
      </c>
      <c r="I120" s="14">
        <f t="shared" ref="I120:I132" si="55">H120-F120</f>
        <v>-661.30000000000291</v>
      </c>
      <c r="J120" s="13">
        <v>62338.7</v>
      </c>
      <c r="K120" s="13">
        <v>62338.7</v>
      </c>
      <c r="L120" s="13">
        <f t="shared" si="30"/>
        <v>60488.7</v>
      </c>
      <c r="M120" s="16">
        <f t="shared" si="46"/>
        <v>0</v>
      </c>
      <c r="N120" s="45">
        <f t="shared" si="31"/>
        <v>60488.7</v>
      </c>
    </row>
    <row r="121" spans="1:14" outlineLevel="1" x14ac:dyDescent="0.25">
      <c r="A121" s="5" t="s">
        <v>124</v>
      </c>
      <c r="B121" s="42" t="s">
        <v>125</v>
      </c>
      <c r="C121" s="13">
        <v>1152536.7</v>
      </c>
      <c r="D121" s="13">
        <v>1251498.6000000001</v>
      </c>
      <c r="E121" s="13">
        <f t="shared" si="50"/>
        <v>98961.90000000014</v>
      </c>
      <c r="F121" s="13">
        <v>1078420.8</v>
      </c>
      <c r="G121" s="13">
        <f t="shared" si="54"/>
        <v>-173077.80000000005</v>
      </c>
      <c r="H121" s="13">
        <v>866669.9</v>
      </c>
      <c r="I121" s="14">
        <f t="shared" si="55"/>
        <v>-211750.90000000002</v>
      </c>
      <c r="J121" s="13">
        <v>866669.9</v>
      </c>
      <c r="K121" s="13">
        <v>866669.9</v>
      </c>
      <c r="L121" s="13">
        <f t="shared" si="30"/>
        <v>-285866.79999999993</v>
      </c>
      <c r="M121" s="16">
        <f t="shared" si="46"/>
        <v>0</v>
      </c>
      <c r="N121" s="45">
        <f t="shared" si="31"/>
        <v>-285866.79999999993</v>
      </c>
    </row>
    <row r="122" spans="1:14" outlineLevel="1" x14ac:dyDescent="0.25">
      <c r="A122" s="5" t="s">
        <v>126</v>
      </c>
      <c r="B122" s="42" t="s">
        <v>127</v>
      </c>
      <c r="C122" s="13">
        <v>480233</v>
      </c>
      <c r="D122" s="13">
        <v>509764.7</v>
      </c>
      <c r="E122" s="13">
        <f t="shared" si="50"/>
        <v>29531.700000000012</v>
      </c>
      <c r="F122" s="13">
        <v>555419.9</v>
      </c>
      <c r="G122" s="13">
        <f t="shared" si="54"/>
        <v>45655.200000000012</v>
      </c>
      <c r="H122" s="13">
        <v>555068.69999999995</v>
      </c>
      <c r="I122" s="14">
        <f t="shared" si="55"/>
        <v>-351.20000000006985</v>
      </c>
      <c r="J122" s="13">
        <v>555068.69999999995</v>
      </c>
      <c r="K122" s="13">
        <v>555068.69999999995</v>
      </c>
      <c r="L122" s="13">
        <f t="shared" si="30"/>
        <v>74835.699999999953</v>
      </c>
      <c r="M122" s="16">
        <f t="shared" si="46"/>
        <v>0</v>
      </c>
      <c r="N122" s="45">
        <f t="shared" si="31"/>
        <v>74835.699999999953</v>
      </c>
    </row>
    <row r="123" spans="1:14" s="6" customFormat="1" x14ac:dyDescent="0.25">
      <c r="A123" s="4" t="s">
        <v>128</v>
      </c>
      <c r="B123" s="41" t="s">
        <v>129</v>
      </c>
      <c r="C123" s="11">
        <f>SUM(C124:C125)</f>
        <v>151000</v>
      </c>
      <c r="D123" s="11">
        <f t="shared" ref="D123:H123" si="56">SUM(D124:D125)</f>
        <v>151000</v>
      </c>
      <c r="E123" s="10">
        <f t="shared" si="50"/>
        <v>0</v>
      </c>
      <c r="F123" s="11">
        <f t="shared" si="56"/>
        <v>191000</v>
      </c>
      <c r="G123" s="10">
        <f t="shared" si="54"/>
        <v>40000</v>
      </c>
      <c r="H123" s="11">
        <f t="shared" si="56"/>
        <v>191000</v>
      </c>
      <c r="I123" s="10">
        <f t="shared" si="55"/>
        <v>0</v>
      </c>
      <c r="J123" s="11">
        <f t="shared" ref="J123" si="57">SUM(J124:J125)</f>
        <v>191000</v>
      </c>
      <c r="K123" s="11">
        <f t="shared" ref="K123" si="58">SUM(K124:K125)</f>
        <v>191000</v>
      </c>
      <c r="L123" s="11">
        <f t="shared" si="30"/>
        <v>40000</v>
      </c>
      <c r="M123" s="16">
        <f t="shared" si="46"/>
        <v>0</v>
      </c>
      <c r="N123" s="45">
        <f t="shared" si="31"/>
        <v>40000</v>
      </c>
    </row>
    <row r="124" spans="1:14" outlineLevel="1" x14ac:dyDescent="0.25">
      <c r="A124" s="5" t="s">
        <v>130</v>
      </c>
      <c r="B124" s="42" t="s">
        <v>131</v>
      </c>
      <c r="C124" s="13">
        <v>91000</v>
      </c>
      <c r="D124" s="13">
        <v>91000</v>
      </c>
      <c r="E124" s="14">
        <f t="shared" si="50"/>
        <v>0</v>
      </c>
      <c r="F124" s="13">
        <v>131000</v>
      </c>
      <c r="G124" s="14">
        <f t="shared" si="54"/>
        <v>40000</v>
      </c>
      <c r="H124" s="13">
        <v>131000</v>
      </c>
      <c r="I124" s="14">
        <f t="shared" si="55"/>
        <v>0</v>
      </c>
      <c r="J124" s="13">
        <v>131000</v>
      </c>
      <c r="K124" s="13">
        <v>131000</v>
      </c>
      <c r="L124" s="13">
        <f t="shared" si="30"/>
        <v>40000</v>
      </c>
      <c r="M124" s="16">
        <f t="shared" si="46"/>
        <v>0</v>
      </c>
      <c r="N124" s="45">
        <f t="shared" si="31"/>
        <v>40000</v>
      </c>
    </row>
    <row r="125" spans="1:14" outlineLevel="1" x14ac:dyDescent="0.25">
      <c r="A125" s="5" t="s">
        <v>132</v>
      </c>
      <c r="B125" s="42" t="s">
        <v>133</v>
      </c>
      <c r="C125" s="13">
        <v>60000</v>
      </c>
      <c r="D125" s="13">
        <v>60000</v>
      </c>
      <c r="E125" s="14">
        <f t="shared" si="50"/>
        <v>0</v>
      </c>
      <c r="F125" s="13">
        <v>60000</v>
      </c>
      <c r="G125" s="14">
        <f t="shared" si="54"/>
        <v>0</v>
      </c>
      <c r="H125" s="13">
        <v>60000</v>
      </c>
      <c r="I125" s="14">
        <f t="shared" si="55"/>
        <v>0</v>
      </c>
      <c r="J125" s="13">
        <v>60000</v>
      </c>
      <c r="K125" s="13">
        <v>60000</v>
      </c>
      <c r="L125" s="13">
        <f t="shared" si="30"/>
        <v>0</v>
      </c>
      <c r="M125" s="16">
        <f t="shared" si="46"/>
        <v>0</v>
      </c>
      <c r="N125" s="45">
        <f t="shared" si="31"/>
        <v>0</v>
      </c>
    </row>
    <row r="126" spans="1:14" s="6" customFormat="1" ht="26.4" x14ac:dyDescent="0.25">
      <c r="A126" s="4" t="s">
        <v>134</v>
      </c>
      <c r="B126" s="41" t="s">
        <v>135</v>
      </c>
      <c r="C126" s="11">
        <f>C127</f>
        <v>190380</v>
      </c>
      <c r="D126" s="11">
        <f t="shared" ref="D126:K126" si="59">D127</f>
        <v>190380</v>
      </c>
      <c r="E126" s="10">
        <f t="shared" si="50"/>
        <v>0</v>
      </c>
      <c r="F126" s="11">
        <f t="shared" si="59"/>
        <v>80600</v>
      </c>
      <c r="G126" s="10">
        <f t="shared" si="54"/>
        <v>-109780</v>
      </c>
      <c r="H126" s="11">
        <f t="shared" si="59"/>
        <v>38600</v>
      </c>
      <c r="I126" s="10">
        <f t="shared" si="55"/>
        <v>-42000</v>
      </c>
      <c r="J126" s="11">
        <f t="shared" si="59"/>
        <v>38600</v>
      </c>
      <c r="K126" s="11">
        <f t="shared" si="59"/>
        <v>38600</v>
      </c>
      <c r="L126" s="11">
        <f t="shared" si="30"/>
        <v>-151780</v>
      </c>
      <c r="M126" s="16">
        <f t="shared" si="46"/>
        <v>0</v>
      </c>
      <c r="N126" s="45">
        <f t="shared" si="31"/>
        <v>-151780</v>
      </c>
    </row>
    <row r="127" spans="1:14" ht="26.4" outlineLevel="1" x14ac:dyDescent="0.25">
      <c r="A127" s="5" t="s">
        <v>136</v>
      </c>
      <c r="B127" s="42" t="s">
        <v>137</v>
      </c>
      <c r="C127" s="13">
        <v>190380</v>
      </c>
      <c r="D127" s="13">
        <v>190380</v>
      </c>
      <c r="E127" s="14">
        <f t="shared" si="50"/>
        <v>0</v>
      </c>
      <c r="F127" s="13">
        <v>80600</v>
      </c>
      <c r="G127" s="14">
        <f t="shared" si="54"/>
        <v>-109780</v>
      </c>
      <c r="H127" s="13">
        <v>38600</v>
      </c>
      <c r="I127" s="14">
        <f t="shared" si="55"/>
        <v>-42000</v>
      </c>
      <c r="J127" s="13">
        <v>38600</v>
      </c>
      <c r="K127" s="13">
        <v>38600</v>
      </c>
      <c r="L127" s="13">
        <f t="shared" si="30"/>
        <v>-151780</v>
      </c>
      <c r="M127" s="16">
        <f t="shared" si="46"/>
        <v>0</v>
      </c>
      <c r="N127" s="45">
        <f t="shared" si="31"/>
        <v>-151780</v>
      </c>
    </row>
    <row r="128" spans="1:14" s="6" customFormat="1" ht="52.8" x14ac:dyDescent="0.25">
      <c r="A128" s="4" t="s">
        <v>138</v>
      </c>
      <c r="B128" s="41" t="s">
        <v>139</v>
      </c>
      <c r="C128" s="11">
        <f>SUM(C129:C131)</f>
        <v>4088660.3000000003</v>
      </c>
      <c r="D128" s="11">
        <f t="shared" ref="D128:H128" si="60">SUM(D129:D131)</f>
        <v>4323641.8000000007</v>
      </c>
      <c r="E128" s="10">
        <f t="shared" si="50"/>
        <v>234981.50000000047</v>
      </c>
      <c r="F128" s="11">
        <f t="shared" si="60"/>
        <v>4623873.4000000004</v>
      </c>
      <c r="G128" s="10">
        <f t="shared" si="54"/>
        <v>300231.59999999963</v>
      </c>
      <c r="H128" s="11">
        <f t="shared" si="60"/>
        <v>4847946</v>
      </c>
      <c r="I128" s="10">
        <f t="shared" si="55"/>
        <v>224072.59999999963</v>
      </c>
      <c r="J128" s="11">
        <f t="shared" ref="J128" si="61">SUM(J129:J131)</f>
        <v>4847946</v>
      </c>
      <c r="K128" s="11">
        <f t="shared" ref="K128" si="62">SUM(K129:K131)</f>
        <v>5053464</v>
      </c>
      <c r="L128" s="11">
        <f t="shared" si="30"/>
        <v>759285.69999999972</v>
      </c>
      <c r="M128" s="16">
        <f t="shared" si="46"/>
        <v>205518</v>
      </c>
      <c r="N128" s="45">
        <f t="shared" si="31"/>
        <v>759285.69999999972</v>
      </c>
    </row>
    <row r="129" spans="1:14" ht="39.6" outlineLevel="1" x14ac:dyDescent="0.25">
      <c r="A129" s="5" t="s">
        <v>140</v>
      </c>
      <c r="B129" s="42" t="s">
        <v>141</v>
      </c>
      <c r="C129" s="13">
        <v>704706.1</v>
      </c>
      <c r="D129" s="13">
        <v>704706.1</v>
      </c>
      <c r="E129" s="14">
        <f t="shared" si="50"/>
        <v>0</v>
      </c>
      <c r="F129" s="13">
        <v>704706.1</v>
      </c>
      <c r="G129" s="14">
        <f t="shared" si="54"/>
        <v>0</v>
      </c>
      <c r="H129" s="13">
        <v>673637.1</v>
      </c>
      <c r="I129" s="14">
        <f t="shared" si="55"/>
        <v>-31069</v>
      </c>
      <c r="J129" s="13">
        <v>673637.1</v>
      </c>
      <c r="K129" s="13">
        <v>673637.1</v>
      </c>
      <c r="L129" s="13">
        <f t="shared" si="30"/>
        <v>-31069</v>
      </c>
      <c r="M129" s="16">
        <f t="shared" si="46"/>
        <v>0</v>
      </c>
      <c r="N129" s="45">
        <f t="shared" si="31"/>
        <v>-31069</v>
      </c>
    </row>
    <row r="130" spans="1:14" outlineLevel="1" x14ac:dyDescent="0.25">
      <c r="A130" s="12" t="s">
        <v>142</v>
      </c>
      <c r="B130" s="42" t="s">
        <v>143</v>
      </c>
      <c r="C130" s="13">
        <v>351535</v>
      </c>
      <c r="D130" s="13">
        <v>591535</v>
      </c>
      <c r="E130" s="14">
        <f t="shared" si="50"/>
        <v>240000</v>
      </c>
      <c r="F130" s="13">
        <v>891766.6</v>
      </c>
      <c r="G130" s="14">
        <f t="shared" si="54"/>
        <v>300231.59999999998</v>
      </c>
      <c r="H130" s="13">
        <v>1146908.2</v>
      </c>
      <c r="I130" s="14">
        <f t="shared" si="55"/>
        <v>255141.59999999998</v>
      </c>
      <c r="J130" s="13">
        <v>1146908.2</v>
      </c>
      <c r="K130" s="13">
        <v>1146908.2</v>
      </c>
      <c r="L130" s="13">
        <f t="shared" si="30"/>
        <v>795373.2</v>
      </c>
      <c r="M130" s="16">
        <f t="shared" si="46"/>
        <v>0</v>
      </c>
      <c r="N130" s="45">
        <f t="shared" si="31"/>
        <v>795373.2</v>
      </c>
    </row>
    <row r="131" spans="1:14" outlineLevel="1" x14ac:dyDescent="0.25">
      <c r="A131" s="12" t="s">
        <v>144</v>
      </c>
      <c r="B131" s="42" t="s">
        <v>145</v>
      </c>
      <c r="C131" s="13">
        <v>3032419.2</v>
      </c>
      <c r="D131" s="13">
        <v>3027400.7</v>
      </c>
      <c r="E131" s="14">
        <f t="shared" si="50"/>
        <v>-5018.5</v>
      </c>
      <c r="F131" s="13">
        <v>3027400.7</v>
      </c>
      <c r="G131" s="14">
        <f t="shared" si="54"/>
        <v>0</v>
      </c>
      <c r="H131" s="13">
        <v>3027400.7</v>
      </c>
      <c r="I131" s="14">
        <f t="shared" si="55"/>
        <v>0</v>
      </c>
      <c r="J131" s="13">
        <v>3027400.7</v>
      </c>
      <c r="K131" s="13">
        <v>3232918.7</v>
      </c>
      <c r="L131" s="13">
        <f t="shared" si="30"/>
        <v>-5018.5</v>
      </c>
      <c r="M131" s="16">
        <f t="shared" si="46"/>
        <v>205518</v>
      </c>
      <c r="N131" s="45">
        <f t="shared" si="31"/>
        <v>-5018.5</v>
      </c>
    </row>
    <row r="132" spans="1:14" s="6" customFormat="1" x14ac:dyDescent="0.25">
      <c r="A132" s="15"/>
      <c r="B132" s="15" t="s">
        <v>218</v>
      </c>
      <c r="C132" s="18">
        <f>C7-C53</f>
        <v>-5250568</v>
      </c>
      <c r="D132" s="18">
        <f>D7-D53</f>
        <v>-12027836.5</v>
      </c>
      <c r="E132" s="16">
        <f t="shared" si="50"/>
        <v>-6777268.5</v>
      </c>
      <c r="F132" s="18">
        <f>F7-F53</f>
        <v>-16441873.200000018</v>
      </c>
      <c r="G132" s="16">
        <f t="shared" si="54"/>
        <v>-4414036.7000000179</v>
      </c>
      <c r="H132" s="18">
        <f>H7-H53</f>
        <v>-16441873.200000018</v>
      </c>
      <c r="I132" s="16">
        <f t="shared" si="55"/>
        <v>0</v>
      </c>
      <c r="J132" s="18">
        <f>J7-J53</f>
        <v>-16441873.200000018</v>
      </c>
      <c r="K132" s="18">
        <f>K7-K53</f>
        <v>-16441873.199999988</v>
      </c>
      <c r="L132" s="18">
        <f t="shared" si="30"/>
        <v>-11191305.200000018</v>
      </c>
      <c r="M132" s="16">
        <f t="shared" si="46"/>
        <v>2.9802322387695313E-8</v>
      </c>
      <c r="N132" s="45">
        <f t="shared" si="31"/>
        <v>-11191305.200000018</v>
      </c>
    </row>
    <row r="133" spans="1:14" x14ac:dyDescent="0.25">
      <c r="M133" s="17"/>
    </row>
  </sheetData>
  <mergeCells count="15">
    <mergeCell ref="A4:A5"/>
    <mergeCell ref="B4:B5"/>
    <mergeCell ref="C4:C5"/>
    <mergeCell ref="K1:M1"/>
    <mergeCell ref="K4:K5"/>
    <mergeCell ref="M4:M5"/>
    <mergeCell ref="A2:M2"/>
    <mergeCell ref="D4:D5"/>
    <mergeCell ref="E4:E5"/>
    <mergeCell ref="F4:F5"/>
    <mergeCell ref="G4:G5"/>
    <mergeCell ref="H4:H5"/>
    <mergeCell ref="I4:I5"/>
    <mergeCell ref="J4:J5"/>
    <mergeCell ref="L4:L5"/>
  </mergeCells>
  <pageMargins left="0.33" right="0.23" top="0.19685039370078741" bottom="0.19685039370078741" header="0.11811023622047245" footer="0.11811023622047245"/>
  <pageSetup paperSize="9" scale="86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2017</vt:lpstr>
      <vt:lpstr>Лист1</vt:lpstr>
      <vt:lpstr>'2017'!SIGN</vt:lpstr>
      <vt:lpstr>'2017'!Заголовки_для_печати</vt:lpstr>
      <vt:lpstr>'2017'!Область_печати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2018-03-23T10:28:55Z</cp:lastPrinted>
  <dcterms:created xsi:type="dcterms:W3CDTF">2002-03-11T10:22:12Z</dcterms:created>
  <dcterms:modified xsi:type="dcterms:W3CDTF">2018-03-23T10:30:43Z</dcterms:modified>
</cp:coreProperties>
</file>