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6" windowWidth="23136" windowHeight="12072"/>
  </bookViews>
  <sheets>
    <sheet name="2017" sheetId="1" r:id="rId1"/>
  </sheets>
  <calcPr calcId="145621"/>
</workbook>
</file>

<file path=xl/calcChain.xml><?xml version="1.0" encoding="utf-8"?>
<calcChain xmlns="http://schemas.openxmlformats.org/spreadsheetml/2006/main">
  <c r="G59" i="1" l="1"/>
  <c r="D59" i="1"/>
  <c r="J58" i="1"/>
  <c r="I58" i="1"/>
  <c r="G48" i="1"/>
  <c r="F48" i="1"/>
  <c r="F46" i="1"/>
  <c r="J45" i="1"/>
  <c r="I45" i="1"/>
  <c r="H45" i="1"/>
  <c r="J44" i="1"/>
  <c r="I44" i="1"/>
  <c r="H44" i="1"/>
  <c r="J43" i="1"/>
  <c r="G43" i="1"/>
  <c r="I43" i="1" s="1"/>
  <c r="F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H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I24" i="1"/>
  <c r="H24" i="1"/>
  <c r="J23" i="1"/>
  <c r="I23" i="1"/>
  <c r="H23" i="1"/>
  <c r="J22" i="1"/>
  <c r="I22" i="1"/>
  <c r="H22" i="1"/>
  <c r="J21" i="1"/>
  <c r="I21" i="1"/>
  <c r="H21" i="1"/>
  <c r="H20" i="1"/>
  <c r="G20" i="1"/>
  <c r="K20" i="1" s="1"/>
  <c r="F20" i="1"/>
  <c r="I18" i="1"/>
  <c r="I17" i="1"/>
  <c r="H16" i="1"/>
  <c r="G16" i="1"/>
  <c r="J16" i="1" s="1"/>
  <c r="I15" i="1"/>
  <c r="G15" i="1"/>
  <c r="H15" i="1" s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H9" i="1"/>
  <c r="G9" i="1"/>
  <c r="J9" i="1" s="1"/>
  <c r="F9" i="1"/>
  <c r="I9" i="1" l="1"/>
  <c r="J15" i="1"/>
  <c r="I16" i="1"/>
  <c r="I20" i="1"/>
  <c r="K43" i="1"/>
  <c r="G46" i="1"/>
  <c r="W15" i="1"/>
  <c r="W16" i="1" s="1"/>
  <c r="J20" i="1"/>
  <c r="H43" i="1"/>
</calcChain>
</file>

<file path=xl/sharedStrings.xml><?xml version="1.0" encoding="utf-8"?>
<sst xmlns="http://schemas.openxmlformats.org/spreadsheetml/2006/main" count="90" uniqueCount="87">
  <si>
    <t>Информация об исполнении областного бюджета Ленинградской области на 01.01.2018.</t>
  </si>
  <si>
    <r>
      <t xml:space="preserve">(по данным </t>
    </r>
    <r>
      <rPr>
        <b/>
        <sz val="10"/>
        <color indexed="8"/>
        <rFont val="Arial Cyr"/>
        <charset val="204"/>
      </rPr>
      <t>годового</t>
    </r>
    <r>
      <rPr>
        <sz val="10"/>
        <color indexed="8"/>
        <rFont val="Arial Cyr"/>
        <charset val="204"/>
      </rPr>
      <t xml:space="preserve"> отчета)</t>
    </r>
  </si>
  <si>
    <t>тыс.руб.</t>
  </si>
  <si>
    <t>Раздел, подраздел</t>
  </si>
  <si>
    <t>Наименование раздела, подраздела</t>
  </si>
  <si>
    <t>на 01.01.2017.</t>
  </si>
  <si>
    <t>на 01.01.2018.</t>
  </si>
  <si>
    <t>Отклонение 9=7-4</t>
  </si>
  <si>
    <t>Темп роста</t>
  </si>
  <si>
    <t>Назначено на год</t>
  </si>
  <si>
    <t>Исполнено</t>
  </si>
  <si>
    <t>% исполнения плана года</t>
  </si>
  <si>
    <t>105212726,12</t>
  </si>
  <si>
    <t>ДОХОДЫ (всего), в том числе:</t>
  </si>
  <si>
    <t>Налоговые и неналоговые доходы, в том числе:</t>
  </si>
  <si>
    <t xml:space="preserve"> - налог на прибыль организаций</t>
  </si>
  <si>
    <t xml:space="preserve"> - налог на доходы физических лиц</t>
  </si>
  <si>
    <t>- налоги на имущество</t>
  </si>
  <si>
    <t>- акцизы</t>
  </si>
  <si>
    <t>Безвозмездные поступления, в том числе:</t>
  </si>
  <si>
    <t xml:space="preserve"> - безвозмездные поступления от других бюджетов бюджетной системы Российской Федерации</t>
  </si>
  <si>
    <t xml:space="preserve"> - доходы от возврата межбюджетных трансфертов, имеющих целевое назначение, прошлых лет</t>
  </si>
  <si>
    <r>
      <t xml:space="preserve"> - </t>
    </r>
    <r>
      <rPr>
        <sz val="10"/>
        <color indexed="8"/>
        <rFont val="Arial Cyr"/>
        <charset val="204"/>
      </rPr>
      <t xml:space="preserve">возврат межбюджетных трансфертов, имеющих целевое назначение, прошлых лет </t>
    </r>
  </si>
  <si>
    <t>РАСХОДЫ (всего), в том числе:</t>
  </si>
  <si>
    <t>0100</t>
  </si>
  <si>
    <r>
      <t xml:space="preserve">Общегосударственные вопросы, </t>
    </r>
    <r>
      <rPr>
        <sz val="10"/>
        <color indexed="8"/>
        <rFont val="Arial Cyr"/>
        <charset val="204"/>
      </rPr>
      <t>в том числе:</t>
    </r>
  </si>
  <si>
    <t>0102-0104</t>
  </si>
  <si>
    <t>Функционирование высших должностных лиц, функционирование законодательных и исполнительных органов власти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</si>
  <si>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</si>
  <si>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</si>
  <si>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</si>
  <si>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</si>
  <si>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</si>
  <si>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</si>
  <si>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0200</t>
  </si>
  <si>
    <t xml:space="preserve">Национальная оборона </t>
  </si>
  <si>
    <t>0300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</si>
  <si>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</si>
  <si>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</si>
  <si>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</si>
  <si>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</si>
  <si>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</si>
  <si>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0400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</si>
  <si>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</si>
  <si>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0405</t>
  </si>
  <si>
    <t>Сельское хозяйство и рыболовство</t>
  </si>
  <si>
    <t>0407</t>
  </si>
  <si>
    <t>Лесное хозяйство</t>
  </si>
  <si>
    <t>0408-0409</t>
  </si>
  <si>
    <t>Транспорт, дорожное хозяйство</t>
  </si>
  <si>
    <t>0410</t>
  </si>
  <si>
    <t>Связь и информатика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</si>
  <si>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</si>
  <si>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</si>
  <si>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</si>
  <si>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</si>
  <si>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</si>
  <si>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</si>
  <si>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</si>
  <si>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</si>
  <si>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</si>
  <si>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</si>
  <si>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</si>
  <si>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</si>
  <si>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</si>
  <si>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</si>
  <si>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</si>
  <si>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</si>
  <si>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</si>
  <si>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</si>
  <si>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</si>
  <si>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1400</t>
  </si>
  <si>
    <t>Межбюджетные трансферты общего характера</t>
  </si>
  <si>
    <t>Дефицит (-), профицит (+)</t>
  </si>
  <si>
    <t>ИСТОЧНИКИ ПОКРЫТИЯ ДЕФИЦИТА (всего)</t>
  </si>
  <si>
    <t>Государственные ценные бумаги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</si>
  <si>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</si>
  <si>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</si>
  <si>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Изменение остатков средств</t>
  </si>
  <si>
    <t>Курсовая разница</t>
  </si>
  <si>
    <t>Акции и иные формы участия в капитале, находящегося в государственной муниципальной собственности</t>
  </si>
  <si>
    <t xml:space="preserve">Исполнение государственных и муниципальных гарантий </t>
  </si>
  <si>
    <t>Бюджетные кредиты, предоставленные внутри страны в валюте Российской Федерации</t>
  </si>
  <si>
    <t>Прочие бюджетные кредиты (ссуды), предоставленные внутри страны</t>
  </si>
  <si>
    <t>Государственный долг</t>
  </si>
  <si>
    <t>% от налоговых и неналоговых доходов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</si>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</sst>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2" x14ac:knownFonts="1">
    <font>
      <sz val="8"/>
      <name val="Helv"/>
      <charset val="204"/>
    </font>
    <font>
      <sz val="8"/>
      <name val="Helv"/>
      <charset val="204"/>
    </font>
    <font>
      <b/>
      <sz val="12"/>
      <color indexed="8"/>
      <name val="Arial Cyr"/>
      <family val="2"/>
      <charset val="204"/>
    </font>
    <font>
      <sz val="10"/>
      <name val="Arial Cyr"/>
      <family val="2"/>
      <charset val="204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0"/>
      <color theme="1"/>
      <name val="Arial Cyr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 Cyr"/>
      <family val="2"/>
      <charset val="204"/>
    </font>
    <font>
      <b/>
      <sz val="10"/>
      <color theme="1"/>
      <name val="Arial Cyr"/>
      <charset val="204"/>
    </font>
    <font>
      <sz val="10"/>
      <name val="Arial"/>
      <family val="2"/>
      <charset val="204"/>
    </font>
    <font>
      <i/>
      <sz val="10"/>
      <color indexed="8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name val="Arial Cyr"/>
      <charset val="204"/>
    </font>
    <font>
      <b/>
      <sz val="10"/>
      <color indexed="10"/>
      <name val="Arial Cyr"/>
      <family val="2"/>
      <charset val="204"/>
    </font>
    <font>
      <sz val="8"/>
      <name val="Arial Cyr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1" fillId="0" borderId="0"/>
    <xf numFmtId="4" fontId="21" fillId="0" borderId="8">
      <alignment horizontal="right"/>
    </xf>
  </cellStyleXfs>
  <cellXfs count="75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49" fontId="6" fillId="0" borderId="6" xfId="0" applyNumberFormat="1" applyFont="1" applyBorder="1" applyAlignment="1">
      <alignment horizontal="center" vertical="center" wrapText="1" shrinkToFit="1"/>
    </xf>
    <xf numFmtId="49" fontId="3" fillId="0" borderId="6" xfId="0" applyNumberFormat="1" applyFont="1" applyBorder="1" applyAlignment="1">
      <alignment horizontal="center" vertical="center" wrapText="1" shrinkToFit="1"/>
    </xf>
    <xf numFmtId="49" fontId="3" fillId="0" borderId="0" xfId="0" applyNumberFormat="1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left" vertical="top" wrapText="1" shrinkToFit="1"/>
    </xf>
    <xf numFmtId="164" fontId="9" fillId="0" borderId="7" xfId="1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 shrinkToFit="1"/>
    </xf>
    <xf numFmtId="165" fontId="10" fillId="0" borderId="7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horizontal="left" vertical="center" wrapText="1" shrinkToFit="1"/>
    </xf>
    <xf numFmtId="164" fontId="11" fillId="0" borderId="7" xfId="1" applyNumberFormat="1" applyFont="1" applyBorder="1" applyAlignment="1">
      <alignment horizontal="center" vertical="center"/>
    </xf>
    <xf numFmtId="164" fontId="12" fillId="0" borderId="7" xfId="2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 shrinkToFit="1"/>
    </xf>
    <xf numFmtId="164" fontId="13" fillId="0" borderId="7" xfId="0" applyNumberFormat="1" applyFont="1" applyBorder="1" applyAlignment="1">
      <alignment horizontal="center" vertical="center" shrinkToFit="1"/>
    </xf>
    <xf numFmtId="165" fontId="14" fillId="0" borderId="7" xfId="0" applyNumberFormat="1" applyFont="1" applyBorder="1" applyAlignment="1">
      <alignment horizontal="center"/>
    </xf>
    <xf numFmtId="0" fontId="11" fillId="0" borderId="0" xfId="0" applyFont="1"/>
    <xf numFmtId="0" fontId="6" fillId="0" borderId="7" xfId="0" applyFont="1" applyBorder="1" applyAlignment="1">
      <alignment horizontal="left" vertical="top" wrapText="1" shrinkToFit="1"/>
    </xf>
    <xf numFmtId="164" fontId="15" fillId="0" borderId="7" xfId="1" applyNumberFormat="1" applyFont="1" applyBorder="1" applyAlignment="1">
      <alignment horizontal="center" vertical="center"/>
    </xf>
    <xf numFmtId="164" fontId="15" fillId="0" borderId="7" xfId="2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 shrinkToFit="1"/>
    </xf>
    <xf numFmtId="165" fontId="3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left" vertical="top" wrapText="1" shrinkToFit="1"/>
    </xf>
    <xf numFmtId="164" fontId="3" fillId="0" borderId="0" xfId="0" applyNumberFormat="1" applyFont="1"/>
    <xf numFmtId="164" fontId="3" fillId="0" borderId="7" xfId="1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top" wrapText="1" shrinkToFit="1"/>
    </xf>
    <xf numFmtId="164" fontId="17" fillId="0" borderId="7" xfId="1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shrinkToFit="1"/>
    </xf>
    <xf numFmtId="164" fontId="9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 shrinkToFit="1"/>
    </xf>
    <xf numFmtId="164" fontId="10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164" fontId="3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shrinkToFit="1"/>
    </xf>
    <xf numFmtId="164" fontId="9" fillId="0" borderId="7" xfId="0" applyNumberFormat="1" applyFont="1" applyBorder="1" applyAlignment="1">
      <alignment horizontal="center" vertical="center" wrapText="1"/>
    </xf>
    <xf numFmtId="164" fontId="18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left" vertical="top" wrapText="1" shrinkToFit="1"/>
    </xf>
    <xf numFmtId="164" fontId="5" fillId="0" borderId="7" xfId="0" applyNumberFormat="1" applyFont="1" applyBorder="1" applyAlignment="1">
      <alignment horizontal="center" vertical="center" shrinkToFit="1"/>
    </xf>
    <xf numFmtId="0" fontId="10" fillId="0" borderId="0" xfId="0" applyFont="1"/>
    <xf numFmtId="49" fontId="9" fillId="0" borderId="7" xfId="0" applyNumberFormat="1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left" vertical="top" wrapText="1" shrinkToFit="1"/>
    </xf>
    <xf numFmtId="0" fontId="3" fillId="0" borderId="7" xfId="0" applyFont="1" applyBorder="1"/>
    <xf numFmtId="49" fontId="19" fillId="0" borderId="7" xfId="0" applyNumberFormat="1" applyFont="1" applyBorder="1" applyAlignment="1">
      <alignment horizontal="center" vertical="center" wrapText="1" shrinkToFit="1"/>
    </xf>
    <xf numFmtId="0" fontId="19" fillId="0" borderId="7" xfId="0" applyFont="1" applyBorder="1" applyAlignment="1">
      <alignment horizontal="left" vertical="top" wrapText="1" shrinkToFit="1"/>
    </xf>
    <xf numFmtId="164" fontId="19" fillId="0" borderId="7" xfId="0" applyNumberFormat="1" applyFont="1" applyBorder="1" applyAlignment="1">
      <alignment horizontal="center" vertical="center" shrinkToFit="1"/>
    </xf>
    <xf numFmtId="0" fontId="17" fillId="0" borderId="7" xfId="0" applyFont="1" applyBorder="1"/>
    <xf numFmtId="0" fontId="17" fillId="0" borderId="0" xfId="0" applyFont="1"/>
    <xf numFmtId="49" fontId="6" fillId="0" borderId="7" xfId="0" applyNumberFormat="1" applyFont="1" applyBorder="1" applyAlignment="1">
      <alignment horizontal="center" vertical="center" shrinkToFit="1"/>
    </xf>
    <xf numFmtId="0" fontId="6" fillId="0" borderId="7" xfId="0" applyNumberFormat="1" applyFont="1" applyBorder="1" applyAlignment="1">
      <alignment horizontal="left" vertical="top" wrapText="1" shrinkToFit="1"/>
    </xf>
    <xf numFmtId="0" fontId="6" fillId="0" borderId="7" xfId="0" applyFont="1" applyBorder="1" applyAlignment="1">
      <alignment horizontal="center" vertical="center" shrinkToFit="1"/>
    </xf>
    <xf numFmtId="0" fontId="20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 shrinkToFit="1"/>
    </xf>
    <xf numFmtId="164" fontId="3" fillId="0" borderId="6" xfId="0" applyNumberFormat="1" applyFont="1" applyBorder="1" applyAlignment="1">
      <alignment horizontal="center" vertical="center" wrapText="1" shrinkToFi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3" fillId="0" borderId="6" xfId="0" applyNumberFormat="1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shrinkToFit="1"/>
    </xf>
    <xf numFmtId="0" fontId="4" fillId="0" borderId="0" xfId="0" applyFont="1" applyBorder="1" applyAlignment="1">
      <alignment horizontal="center" vertical="top" shrinkToFit="1"/>
    </xf>
    <xf numFmtId="0" fontId="6" fillId="0" borderId="1" xfId="0" applyNumberFormat="1" applyFont="1" applyBorder="1" applyAlignment="1">
      <alignment horizontal="center" vertical="center" wrapText="1" shrinkToFit="1"/>
    </xf>
    <xf numFmtId="0" fontId="6" fillId="0" borderId="5" xfId="0" applyNumberFormat="1" applyFont="1" applyBorder="1" applyAlignment="1">
      <alignment horizontal="center" vertical="center" wrapText="1" shrinkToFit="1"/>
    </xf>
    <xf numFmtId="0" fontId="6" fillId="0" borderId="6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3" fillId="0" borderId="3" xfId="0" applyNumberFormat="1" applyFont="1" applyBorder="1" applyAlignment="1">
      <alignment horizontal="center" vertical="center" wrapText="1" shrinkToFit="1"/>
    </xf>
    <xf numFmtId="0" fontId="3" fillId="0" borderId="4" xfId="0" applyNumberFormat="1" applyFont="1" applyBorder="1" applyAlignment="1">
      <alignment horizontal="center" vertical="center" wrapText="1" shrinkToFit="1"/>
    </xf>
    <xf numFmtId="0" fontId="3" fillId="0" borderId="5" xfId="0" applyNumberFormat="1" applyFont="1" applyBorder="1" applyAlignment="1">
      <alignment horizontal="center" vertical="center" wrapText="1" shrinkToFit="1"/>
    </xf>
    <xf numFmtId="164" fontId="3" fillId="0" borderId="5" xfId="0" applyNumberFormat="1" applyFont="1" applyBorder="1" applyAlignment="1">
      <alignment horizontal="center" vertical="center" wrapText="1" shrinkToFit="1"/>
    </xf>
  </cellXfs>
  <cellStyles count="5">
    <cellStyle name="_Книга1" xfId="3"/>
    <cellStyle name="xl105" xfId="4"/>
    <cellStyle name="Обычный" xfId="0" builtinId="0"/>
    <cellStyle name="Обычный_на 01.03.09г" xfId="1"/>
    <cellStyle name="Обычный_на 01.09.2010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1"/>
  <sheetViews>
    <sheetView tabSelected="1" topLeftCell="A47" zoomScale="80" zoomScaleNormal="80" workbookViewId="0">
      <selection activeCell="E15" sqref="E15"/>
    </sheetView>
  </sheetViews>
  <sheetFormatPr defaultColWidth="9.28515625" defaultRowHeight="13.2" x14ac:dyDescent="0.25"/>
  <cols>
    <col min="1" max="1" width="12.85546875" style="4" customWidth="1"/>
    <col min="2" max="2" width="133" style="1" customWidth="1"/>
    <col min="3" max="3" width="22" style="4" customWidth="1"/>
    <col min="4" max="4" width="21" style="4" customWidth="1"/>
    <col min="5" max="5" width="17.28515625" style="4" customWidth="1"/>
    <col min="6" max="6" width="21" style="4" customWidth="1"/>
    <col min="7" max="7" width="20" style="4" customWidth="1"/>
    <col min="8" max="9" width="16.7109375" style="4" customWidth="1"/>
    <col min="10" max="10" width="10" style="1" bestFit="1" customWidth="1"/>
    <col min="11" max="11" width="15.85546875" style="1" hidden="1" customWidth="1"/>
    <col min="12" max="13" width="0" style="1" hidden="1" customWidth="1"/>
    <col min="14" max="14" width="2.7109375" style="1" hidden="1" customWidth="1"/>
    <col min="15" max="15" width="3.7109375" style="1" hidden="1" customWidth="1"/>
    <col min="16" max="16" width="3.42578125" style="1" hidden="1" customWidth="1"/>
    <col min="17" max="17" width="4.140625" style="1" hidden="1" customWidth="1"/>
    <col min="18" max="20" width="0" style="1" hidden="1" customWidth="1"/>
    <col min="21" max="21" width="22.140625" style="1" hidden="1" customWidth="1"/>
    <col min="22" max="22" width="23.7109375" style="1" hidden="1" customWidth="1"/>
    <col min="23" max="23" width="16.7109375" style="1" hidden="1" customWidth="1"/>
    <col min="24" max="24" width="32.7109375" style="1" hidden="1" customWidth="1"/>
    <col min="25" max="30" width="0" style="1" hidden="1" customWidth="1"/>
    <col min="31" max="16384" width="9.28515625" style="1"/>
  </cols>
  <sheetData>
    <row r="1" spans="1:24" x14ac:dyDescent="0.25">
      <c r="H1" s="64" t="s">
        <v>86</v>
      </c>
      <c r="I1" s="64"/>
      <c r="J1" s="64"/>
    </row>
    <row r="2" spans="1:24" ht="15.6" x14ac:dyDescent="0.2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</row>
    <row r="3" spans="1:24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24" ht="10.5" customHeight="1" x14ac:dyDescent="0.25">
      <c r="A4" s="2"/>
      <c r="C4" s="3"/>
      <c r="D4" s="3"/>
      <c r="E4" s="1"/>
      <c r="H4" s="5"/>
      <c r="I4" s="5"/>
      <c r="J4" s="1" t="s">
        <v>2</v>
      </c>
    </row>
    <row r="5" spans="1:24" s="4" customFormat="1" ht="12.75" customHeight="1" x14ac:dyDescent="0.2">
      <c r="A5" s="67" t="s">
        <v>3</v>
      </c>
      <c r="B5" s="67" t="s">
        <v>4</v>
      </c>
      <c r="C5" s="70" t="s">
        <v>5</v>
      </c>
      <c r="D5" s="71"/>
      <c r="E5" s="72"/>
      <c r="F5" s="70" t="s">
        <v>6</v>
      </c>
      <c r="G5" s="71"/>
      <c r="H5" s="72"/>
      <c r="I5" s="62" t="s">
        <v>7</v>
      </c>
      <c r="J5" s="60" t="s">
        <v>8</v>
      </c>
    </row>
    <row r="6" spans="1:24" s="4" customFormat="1" ht="11.25" customHeight="1" x14ac:dyDescent="0.2">
      <c r="A6" s="68"/>
      <c r="B6" s="68"/>
      <c r="C6" s="62" t="s">
        <v>9</v>
      </c>
      <c r="D6" s="62" t="s">
        <v>10</v>
      </c>
      <c r="E6" s="60" t="s">
        <v>11</v>
      </c>
      <c r="F6" s="62" t="s">
        <v>9</v>
      </c>
      <c r="G6" s="62" t="s">
        <v>10</v>
      </c>
      <c r="H6" s="60" t="s">
        <v>11</v>
      </c>
      <c r="I6" s="73"/>
      <c r="J6" s="74"/>
    </row>
    <row r="7" spans="1:24" s="4" customFormat="1" ht="21.75" customHeight="1" x14ac:dyDescent="0.2">
      <c r="A7" s="69"/>
      <c r="B7" s="69"/>
      <c r="C7" s="63"/>
      <c r="D7" s="63"/>
      <c r="E7" s="61"/>
      <c r="F7" s="63"/>
      <c r="G7" s="63"/>
      <c r="H7" s="61"/>
      <c r="I7" s="63"/>
      <c r="J7" s="61"/>
    </row>
    <row r="8" spans="1:24" s="8" customFormat="1" ht="12" customHeight="1" x14ac:dyDescent="0.2">
      <c r="A8" s="6">
        <v>1</v>
      </c>
      <c r="B8" s="6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U8" s="8" t="s">
        <v>12</v>
      </c>
    </row>
    <row r="9" spans="1:24" x14ac:dyDescent="0.25">
      <c r="A9" s="9"/>
      <c r="B9" s="10" t="s">
        <v>13</v>
      </c>
      <c r="C9" s="11">
        <v>99343639.840000004</v>
      </c>
      <c r="D9" s="11">
        <v>109465368.19</v>
      </c>
      <c r="E9" s="12">
        <v>110.18860227620183</v>
      </c>
      <c r="F9" s="11">
        <f>F10+F15</f>
        <v>100870835.93000001</v>
      </c>
      <c r="G9" s="11">
        <f>G10+G15</f>
        <v>105198705.5</v>
      </c>
      <c r="H9" s="12">
        <f t="shared" ref="H9:H16" si="0">G9/F9*100</f>
        <v>104.29050629956447</v>
      </c>
      <c r="I9" s="12">
        <f>G9-D9</f>
        <v>-4266662.6899999976</v>
      </c>
      <c r="J9" s="13">
        <f>G9/D9*100</f>
        <v>96.102271649427678</v>
      </c>
    </row>
    <row r="10" spans="1:24" s="21" customFormat="1" ht="13.5" customHeight="1" x14ac:dyDescent="0.25">
      <c r="A10" s="14"/>
      <c r="B10" s="15" t="s">
        <v>14</v>
      </c>
      <c r="C10" s="16">
        <v>90048182.900000006</v>
      </c>
      <c r="D10" s="17">
        <v>99885267.799999997</v>
      </c>
      <c r="E10" s="18">
        <v>110.92424586837497</v>
      </c>
      <c r="F10" s="16">
        <v>93314947.200000003</v>
      </c>
      <c r="G10" s="17">
        <v>97304960</v>
      </c>
      <c r="H10" s="19">
        <f t="shared" si="0"/>
        <v>104.27585603349085</v>
      </c>
      <c r="I10" s="19">
        <f t="shared" ref="I10:I18" si="1">G10-D10</f>
        <v>-2580307.799999997</v>
      </c>
      <c r="J10" s="20">
        <f t="shared" ref="J10:J16" si="2">G10/D10*100</f>
        <v>97.416728355610417</v>
      </c>
    </row>
    <row r="11" spans="1:24" x14ac:dyDescent="0.25">
      <c r="A11" s="9"/>
      <c r="B11" s="22" t="s">
        <v>15</v>
      </c>
      <c r="C11" s="23">
        <v>42693557.200000003</v>
      </c>
      <c r="D11" s="24">
        <v>47996542.990000002</v>
      </c>
      <c r="E11" s="25">
        <v>112.42104462075604</v>
      </c>
      <c r="F11" s="23">
        <v>39995980.200000003</v>
      </c>
      <c r="G11" s="24">
        <v>41702695.75</v>
      </c>
      <c r="H11" s="25">
        <f t="shared" si="0"/>
        <v>104.26721770904366</v>
      </c>
      <c r="I11" s="25">
        <f t="shared" si="1"/>
        <v>-6293847.2400000021</v>
      </c>
      <c r="J11" s="26">
        <f t="shared" si="2"/>
        <v>86.886873828993643</v>
      </c>
    </row>
    <row r="12" spans="1:24" x14ac:dyDescent="0.25">
      <c r="A12" s="9"/>
      <c r="B12" s="27" t="s">
        <v>16</v>
      </c>
      <c r="C12" s="23">
        <v>20219694.300000001</v>
      </c>
      <c r="D12" s="24">
        <v>22632609.850000001</v>
      </c>
      <c r="E12" s="25">
        <v>111.93349174423473</v>
      </c>
      <c r="F12" s="23">
        <v>23824094.600000001</v>
      </c>
      <c r="G12" s="24">
        <v>24510681.5</v>
      </c>
      <c r="H12" s="25">
        <f t="shared" si="0"/>
        <v>102.88190133361877</v>
      </c>
      <c r="I12" s="25">
        <f t="shared" si="1"/>
        <v>1878071.6499999985</v>
      </c>
      <c r="J12" s="26">
        <f t="shared" si="2"/>
        <v>108.29807813790417</v>
      </c>
    </row>
    <row r="13" spans="1:24" x14ac:dyDescent="0.25">
      <c r="A13" s="9"/>
      <c r="B13" s="27" t="s">
        <v>17</v>
      </c>
      <c r="C13" s="23">
        <v>15275327</v>
      </c>
      <c r="D13" s="24">
        <v>16395854.619999999</v>
      </c>
      <c r="E13" s="25">
        <v>107.33553933084379</v>
      </c>
      <c r="F13" s="23">
        <v>18487494.300000001</v>
      </c>
      <c r="G13" s="24">
        <v>18592584.199999999</v>
      </c>
      <c r="H13" s="25">
        <f>G13/F13*100</f>
        <v>100.56843776822693</v>
      </c>
      <c r="I13" s="25">
        <f t="shared" si="1"/>
        <v>2196729.58</v>
      </c>
      <c r="J13" s="26">
        <f t="shared" si="2"/>
        <v>113.39807915422952</v>
      </c>
    </row>
    <row r="14" spans="1:24" x14ac:dyDescent="0.25">
      <c r="A14" s="9"/>
      <c r="B14" s="27" t="s">
        <v>18</v>
      </c>
      <c r="C14" s="23">
        <v>6722977</v>
      </c>
      <c r="D14" s="24">
        <v>6631909.71</v>
      </c>
      <c r="E14" s="25">
        <v>98.645432075700995</v>
      </c>
      <c r="F14" s="23">
        <v>6574755</v>
      </c>
      <c r="G14" s="24">
        <v>7347872.7999999998</v>
      </c>
      <c r="H14" s="25">
        <f>G14/F14*100</f>
        <v>111.75888379110704</v>
      </c>
      <c r="I14" s="25">
        <f t="shared" si="1"/>
        <v>715963.08999999985</v>
      </c>
      <c r="J14" s="26">
        <f t="shared" si="2"/>
        <v>110.79573035984531</v>
      </c>
    </row>
    <row r="15" spans="1:24" x14ac:dyDescent="0.25">
      <c r="A15" s="9"/>
      <c r="B15" s="22" t="s">
        <v>19</v>
      </c>
      <c r="C15" s="23">
        <v>9295456.9399999995</v>
      </c>
      <c r="D15" s="24">
        <v>9580100.3900000006</v>
      </c>
      <c r="E15" s="25">
        <v>103.06217813537633</v>
      </c>
      <c r="F15" s="23">
        <v>7555888.7300000004</v>
      </c>
      <c r="G15" s="24">
        <f>7893745.5</f>
        <v>7893745.5</v>
      </c>
      <c r="H15" s="25">
        <f t="shared" si="0"/>
        <v>104.47143654536055</v>
      </c>
      <c r="I15" s="25">
        <f t="shared" si="1"/>
        <v>-1686354.8900000006</v>
      </c>
      <c r="J15" s="26">
        <f t="shared" si="2"/>
        <v>82.397315045254956</v>
      </c>
      <c r="U15" s="12">
        <v>7555888.7300000004</v>
      </c>
      <c r="V15" s="12">
        <v>7893745.5199999996</v>
      </c>
      <c r="W15" s="12">
        <f>G15/D15*100</f>
        <v>82.397315045254956</v>
      </c>
      <c r="X15" s="28">
        <v>1686354.87</v>
      </c>
    </row>
    <row r="16" spans="1:24" ht="12.75" customHeight="1" x14ac:dyDescent="0.25">
      <c r="A16" s="9"/>
      <c r="B16" s="22" t="s">
        <v>20</v>
      </c>
      <c r="C16" s="23">
        <v>8573524.2400000002</v>
      </c>
      <c r="D16" s="24">
        <v>9013071.7100000009</v>
      </c>
      <c r="E16" s="25">
        <v>105.12680034132616</v>
      </c>
      <c r="F16" s="23">
        <v>7373752.4900000002</v>
      </c>
      <c r="G16" s="24">
        <f>7953587.28+31070.9</f>
        <v>7984658.1800000006</v>
      </c>
      <c r="H16" s="25">
        <f t="shared" si="0"/>
        <v>108.28486840083779</v>
      </c>
      <c r="I16" s="25">
        <f t="shared" si="1"/>
        <v>-1028413.5300000003</v>
      </c>
      <c r="J16" s="26">
        <f t="shared" si="2"/>
        <v>88.589755378746446</v>
      </c>
      <c r="V16" s="1">
        <v>7984658.1799999997</v>
      </c>
      <c r="W16" s="28">
        <f>100-W15</f>
        <v>17.602684954745044</v>
      </c>
    </row>
    <row r="17" spans="1:21" ht="12.75" customHeight="1" x14ac:dyDescent="0.25">
      <c r="A17" s="9"/>
      <c r="B17" s="22" t="s">
        <v>21</v>
      </c>
      <c r="C17" s="29">
        <v>102670.7</v>
      </c>
      <c r="D17" s="29">
        <v>432211.1</v>
      </c>
      <c r="E17" s="25"/>
      <c r="F17" s="29">
        <v>10936.64</v>
      </c>
      <c r="G17" s="29">
        <v>533929.79</v>
      </c>
      <c r="H17" s="25"/>
      <c r="I17" s="25">
        <f t="shared" si="1"/>
        <v>101718.69000000006</v>
      </c>
      <c r="J17" s="26"/>
    </row>
    <row r="18" spans="1:21" ht="12" customHeight="1" x14ac:dyDescent="0.25">
      <c r="A18" s="9"/>
      <c r="B18" s="30" t="s">
        <v>22</v>
      </c>
      <c r="C18" s="29">
        <v>0</v>
      </c>
      <c r="D18" s="29">
        <v>-391835.77</v>
      </c>
      <c r="E18" s="25"/>
      <c r="F18" s="29">
        <v>0</v>
      </c>
      <c r="G18" s="29">
        <v>-691078.89</v>
      </c>
      <c r="H18" s="25"/>
      <c r="I18" s="25">
        <f t="shared" si="1"/>
        <v>-299243.12</v>
      </c>
      <c r="J18" s="26"/>
    </row>
    <row r="19" spans="1:21" x14ac:dyDescent="0.25">
      <c r="A19" s="9"/>
      <c r="B19" s="30"/>
      <c r="C19" s="29"/>
      <c r="D19" s="29"/>
      <c r="E19" s="25"/>
      <c r="F19" s="31"/>
      <c r="G19" s="31"/>
      <c r="H19" s="25"/>
      <c r="I19" s="25"/>
      <c r="J19" s="26"/>
    </row>
    <row r="20" spans="1:21" x14ac:dyDescent="0.25">
      <c r="A20" s="9"/>
      <c r="B20" s="10" t="s">
        <v>23</v>
      </c>
      <c r="C20" s="32">
        <v>114671548</v>
      </c>
      <c r="D20" s="32">
        <v>108157301.19999997</v>
      </c>
      <c r="E20" s="33">
        <v>94.319212643750106</v>
      </c>
      <c r="F20" s="34">
        <f>F21+F26+F27+F30+F35+F36+F37+F38+F40+F39+F41+F42+F44+F45</f>
        <v>117312709.09999999</v>
      </c>
      <c r="G20" s="34">
        <f>G21+G26+G27+G30+G35+G36+G37+G38+G40+G39+G41+G42+G44+G45</f>
        <v>113159528.8</v>
      </c>
      <c r="H20" s="33">
        <f t="shared" ref="H20:H45" si="3">G20/F20*100</f>
        <v>96.459735409861068</v>
      </c>
      <c r="I20" s="33">
        <f t="shared" ref="I20:I45" si="4">G20-D20</f>
        <v>5002227.6000000238</v>
      </c>
      <c r="J20" s="13">
        <f t="shared" ref="J20:J45" si="5">G20/D20*100</f>
        <v>104.62495600805543</v>
      </c>
      <c r="K20" s="28">
        <f>G20-D20</f>
        <v>5002227.6000000238</v>
      </c>
      <c r="U20" s="1">
        <v>113159528.8</v>
      </c>
    </row>
    <row r="21" spans="1:21" x14ac:dyDescent="0.25">
      <c r="A21" s="35" t="s">
        <v>24</v>
      </c>
      <c r="B21" s="10" t="s">
        <v>25</v>
      </c>
      <c r="C21" s="36">
        <v>7546561.4000000004</v>
      </c>
      <c r="D21" s="36">
        <v>6627480</v>
      </c>
      <c r="E21" s="33">
        <v>87.821189661293943</v>
      </c>
      <c r="F21" s="36">
        <v>6886616</v>
      </c>
      <c r="G21" s="36">
        <v>6512428.7000000002</v>
      </c>
      <c r="H21" s="33">
        <f t="shared" si="3"/>
        <v>94.566456152049142</v>
      </c>
      <c r="I21" s="33">
        <f t="shared" si="4"/>
        <v>-115051.29999999981</v>
      </c>
      <c r="J21" s="13">
        <f t="shared" si="5"/>
        <v>98.264026447458164</v>
      </c>
    </row>
    <row r="22" spans="1:21" ht="25.5" customHeight="1" x14ac:dyDescent="0.25">
      <c r="A22" s="37" t="s">
        <v>26</v>
      </c>
      <c r="B22" s="38" t="s">
        <v>27</v>
      </c>
      <c r="C22" s="39">
        <v>3155702.9</v>
      </c>
      <c r="D22" s="39">
        <v>3102757.7</v>
      </c>
      <c r="E22" s="40">
        <v>98.322237495804814</v>
      </c>
      <c r="F22" s="39">
        <v>3077217.3</v>
      </c>
      <c r="G22" s="39">
        <v>3025175.3000000003</v>
      </c>
      <c r="H22" s="40">
        <f t="shared" si="3"/>
        <v>98.30879671708594</v>
      </c>
      <c r="I22" s="40">
        <f t="shared" si="4"/>
        <v>-77582.399999999907</v>
      </c>
      <c r="J22" s="26">
        <f t="shared" si="5"/>
        <v>97.499566272931986</v>
      </c>
    </row>
    <row r="23" spans="1:21" ht="18" customHeight="1" x14ac:dyDescent="0.25">
      <c r="A23" s="37" t="s">
        <v>28</v>
      </c>
      <c r="B23" s="22" t="s">
        <v>29</v>
      </c>
      <c r="C23" s="39">
        <v>289247.2</v>
      </c>
      <c r="D23" s="39">
        <v>282960</v>
      </c>
      <c r="E23" s="40">
        <v>97.826357523944921</v>
      </c>
      <c r="F23" s="39">
        <v>300506.2</v>
      </c>
      <c r="G23" s="39">
        <v>298570.40000000002</v>
      </c>
      <c r="H23" s="40">
        <f t="shared" si="3"/>
        <v>99.355820279248817</v>
      </c>
      <c r="I23" s="40">
        <f t="shared" si="4"/>
        <v>15610.400000000023</v>
      </c>
      <c r="J23" s="26">
        <f t="shared" si="5"/>
        <v>105.51682216567713</v>
      </c>
    </row>
    <row r="24" spans="1:21" ht="30.75" customHeight="1" x14ac:dyDescent="0.25">
      <c r="A24" s="37" t="s">
        <v>30</v>
      </c>
      <c r="B24" s="22" t="s">
        <v>31</v>
      </c>
      <c r="C24" s="39">
        <v>71057.100000000006</v>
      </c>
      <c r="D24" s="39">
        <v>70470.899999999994</v>
      </c>
      <c r="E24" s="40">
        <v>99.175029659245865</v>
      </c>
      <c r="F24" s="39">
        <v>76181.5</v>
      </c>
      <c r="G24" s="39">
        <v>73459.3</v>
      </c>
      <c r="H24" s="40">
        <f t="shared" si="3"/>
        <v>96.426691519594655</v>
      </c>
      <c r="I24" s="40">
        <f t="shared" si="4"/>
        <v>2988.4000000000087</v>
      </c>
      <c r="J24" s="26">
        <f t="shared" si="5"/>
        <v>104.24061562999765</v>
      </c>
    </row>
    <row r="25" spans="1:21" ht="18" customHeight="1" x14ac:dyDescent="0.25">
      <c r="A25" s="37" t="s">
        <v>32</v>
      </c>
      <c r="B25" s="22" t="s">
        <v>33</v>
      </c>
      <c r="C25" s="39">
        <v>123286.39999999999</v>
      </c>
      <c r="D25" s="39">
        <v>122996.8</v>
      </c>
      <c r="E25" s="40">
        <v>99.765099800140163</v>
      </c>
      <c r="F25" s="39">
        <v>83161.399999999994</v>
      </c>
      <c r="G25" s="39">
        <v>82614.899999999994</v>
      </c>
      <c r="H25" s="40">
        <f t="shared" si="3"/>
        <v>99.342844156062796</v>
      </c>
      <c r="I25" s="40">
        <f t="shared" si="4"/>
        <v>-40381.900000000009</v>
      </c>
      <c r="J25" s="26">
        <f t="shared" si="5"/>
        <v>67.168332834675368</v>
      </c>
    </row>
    <row r="26" spans="1:21" x14ac:dyDescent="0.25">
      <c r="A26" s="35" t="s">
        <v>34</v>
      </c>
      <c r="B26" s="10" t="s">
        <v>35</v>
      </c>
      <c r="C26" s="11">
        <v>49658</v>
      </c>
      <c r="D26" s="11">
        <v>49658</v>
      </c>
      <c r="E26" s="33">
        <v>100</v>
      </c>
      <c r="F26" s="11">
        <v>62127.199999999997</v>
      </c>
      <c r="G26" s="11">
        <v>62127.199999999997</v>
      </c>
      <c r="H26" s="33">
        <f t="shared" si="3"/>
        <v>100</v>
      </c>
      <c r="I26" s="33">
        <f t="shared" si="4"/>
        <v>12469.199999999997</v>
      </c>
      <c r="J26" s="13">
        <f t="shared" si="5"/>
        <v>125.11015344959522</v>
      </c>
    </row>
    <row r="27" spans="1:21" ht="14.25" customHeight="1" x14ac:dyDescent="0.25">
      <c r="A27" s="35" t="s">
        <v>36</v>
      </c>
      <c r="B27" s="10" t="s">
        <v>37</v>
      </c>
      <c r="C27" s="41">
        <v>1557268.7</v>
      </c>
      <c r="D27" s="41">
        <v>1519892.3</v>
      </c>
      <c r="E27" s="33">
        <v>97.599874703703989</v>
      </c>
      <c r="F27" s="41">
        <v>1902161.9</v>
      </c>
      <c r="G27" s="41">
        <v>1867499.2</v>
      </c>
      <c r="H27" s="33">
        <f t="shared" si="3"/>
        <v>98.177720834383237</v>
      </c>
      <c r="I27" s="33">
        <f t="shared" si="4"/>
        <v>347606.89999999991</v>
      </c>
      <c r="J27" s="13">
        <f t="shared" si="5"/>
        <v>122.87049549497684</v>
      </c>
    </row>
    <row r="28" spans="1:21" ht="27.75" customHeight="1" x14ac:dyDescent="0.25">
      <c r="A28" s="37" t="s">
        <v>38</v>
      </c>
      <c r="B28" s="22" t="s">
        <v>39</v>
      </c>
      <c r="C28" s="39">
        <v>309920.59999999998</v>
      </c>
      <c r="D28" s="39">
        <v>306472.59999999998</v>
      </c>
      <c r="E28" s="40">
        <v>98.887456980917037</v>
      </c>
      <c r="F28" s="39">
        <v>386502.9</v>
      </c>
      <c r="G28" s="39">
        <v>361270.5</v>
      </c>
      <c r="H28" s="40">
        <f t="shared" si="3"/>
        <v>93.471614313890001</v>
      </c>
      <c r="I28" s="40">
        <f t="shared" si="4"/>
        <v>54797.900000000023</v>
      </c>
      <c r="J28" s="26">
        <f t="shared" si="5"/>
        <v>117.8801954889279</v>
      </c>
    </row>
    <row r="29" spans="1:21" x14ac:dyDescent="0.25">
      <c r="A29" s="37" t="s">
        <v>40</v>
      </c>
      <c r="B29" s="22" t="s">
        <v>41</v>
      </c>
      <c r="C29" s="42">
        <v>1060496.1000000001</v>
      </c>
      <c r="D29" s="42">
        <v>1036315.4</v>
      </c>
      <c r="E29" s="40">
        <v>97.719869031107237</v>
      </c>
      <c r="F29" s="42">
        <v>1226427.5</v>
      </c>
      <c r="G29" s="42">
        <v>1219430.8</v>
      </c>
      <c r="H29" s="40">
        <f t="shared" si="3"/>
        <v>99.429505616923947</v>
      </c>
      <c r="I29" s="40">
        <f t="shared" si="4"/>
        <v>183115.40000000002</v>
      </c>
      <c r="J29" s="26">
        <f t="shared" si="5"/>
        <v>117.66985224768445</v>
      </c>
    </row>
    <row r="30" spans="1:21" x14ac:dyDescent="0.25">
      <c r="A30" s="35" t="s">
        <v>42</v>
      </c>
      <c r="B30" s="10" t="s">
        <v>43</v>
      </c>
      <c r="C30" s="41">
        <v>25192471.399999999</v>
      </c>
      <c r="D30" s="41">
        <v>23153528.5</v>
      </c>
      <c r="E30" s="33">
        <v>91.906538792379067</v>
      </c>
      <c r="F30" s="41">
        <v>20658060.399999999</v>
      </c>
      <c r="G30" s="41">
        <v>19759881.600000001</v>
      </c>
      <c r="H30" s="33">
        <f t="shared" si="3"/>
        <v>95.652162968794514</v>
      </c>
      <c r="I30" s="33">
        <f t="shared" si="4"/>
        <v>-3393646.8999999985</v>
      </c>
      <c r="J30" s="13">
        <f t="shared" si="5"/>
        <v>85.342852170458599</v>
      </c>
    </row>
    <row r="31" spans="1:21" x14ac:dyDescent="0.25">
      <c r="A31" s="37" t="s">
        <v>44</v>
      </c>
      <c r="B31" s="22" t="s">
        <v>45</v>
      </c>
      <c r="C31" s="39">
        <v>4866085.9000000004</v>
      </c>
      <c r="D31" s="39">
        <v>4863640.2</v>
      </c>
      <c r="E31" s="40">
        <v>99.949739892590046</v>
      </c>
      <c r="F31" s="39">
        <v>4748854</v>
      </c>
      <c r="G31" s="39">
        <v>4742185.5999999996</v>
      </c>
      <c r="H31" s="40">
        <f t="shared" si="3"/>
        <v>99.859578753105481</v>
      </c>
      <c r="I31" s="40">
        <f t="shared" si="4"/>
        <v>-121454.60000000056</v>
      </c>
      <c r="J31" s="26">
        <f t="shared" si="5"/>
        <v>97.502804586572822</v>
      </c>
    </row>
    <row r="32" spans="1:21" x14ac:dyDescent="0.25">
      <c r="A32" s="37" t="s">
        <v>46</v>
      </c>
      <c r="B32" s="22" t="s">
        <v>47</v>
      </c>
      <c r="C32" s="39">
        <v>1142900.8999999999</v>
      </c>
      <c r="D32" s="39">
        <v>1140653.3999999999</v>
      </c>
      <c r="E32" s="40">
        <v>99.803351279187908</v>
      </c>
      <c r="F32" s="39">
        <v>1226227.3</v>
      </c>
      <c r="G32" s="39">
        <v>1197669.3999999999</v>
      </c>
      <c r="H32" s="40">
        <f t="shared" si="3"/>
        <v>97.671076153662526</v>
      </c>
      <c r="I32" s="40">
        <f t="shared" si="4"/>
        <v>57016</v>
      </c>
      <c r="J32" s="26">
        <f t="shared" si="5"/>
        <v>104.99853855693588</v>
      </c>
    </row>
    <row r="33" spans="1:21" x14ac:dyDescent="0.25">
      <c r="A33" s="37" t="s">
        <v>48</v>
      </c>
      <c r="B33" s="22" t="s">
        <v>49</v>
      </c>
      <c r="C33" s="39">
        <v>11740321.9</v>
      </c>
      <c r="D33" s="39">
        <v>9802104.0999999996</v>
      </c>
      <c r="E33" s="40">
        <v>83.490931368755739</v>
      </c>
      <c r="F33" s="39">
        <v>9582128.3999999985</v>
      </c>
      <c r="G33" s="39">
        <v>8789162.7999999989</v>
      </c>
      <c r="H33" s="40">
        <f t="shared" si="3"/>
        <v>91.724535855729101</v>
      </c>
      <c r="I33" s="40">
        <f t="shared" si="4"/>
        <v>-1012941.3000000007</v>
      </c>
      <c r="J33" s="26">
        <f t="shared" si="5"/>
        <v>89.666083019869163</v>
      </c>
    </row>
    <row r="34" spans="1:21" x14ac:dyDescent="0.25">
      <c r="A34" s="37" t="s">
        <v>50</v>
      </c>
      <c r="B34" s="22" t="s">
        <v>51</v>
      </c>
      <c r="C34" s="39">
        <v>916152.8</v>
      </c>
      <c r="D34" s="39">
        <v>875700.4</v>
      </c>
      <c r="E34" s="40">
        <v>95.584535680074325</v>
      </c>
      <c r="F34" s="39">
        <v>1030637.9</v>
      </c>
      <c r="G34" s="39">
        <v>998269.7</v>
      </c>
      <c r="H34" s="40">
        <f t="shared" si="3"/>
        <v>96.859401347456753</v>
      </c>
      <c r="I34" s="40">
        <f t="shared" si="4"/>
        <v>122569.29999999993</v>
      </c>
      <c r="J34" s="26">
        <f t="shared" si="5"/>
        <v>113.99671622851832</v>
      </c>
    </row>
    <row r="35" spans="1:21" x14ac:dyDescent="0.25">
      <c r="A35" s="35" t="s">
        <v>52</v>
      </c>
      <c r="B35" s="10" t="s">
        <v>53</v>
      </c>
      <c r="C35" s="41">
        <v>10037459.5</v>
      </c>
      <c r="D35" s="41">
        <v>9099947.5</v>
      </c>
      <c r="E35" s="33">
        <v>90.659867668706411</v>
      </c>
      <c r="F35" s="41">
        <v>10217313.1</v>
      </c>
      <c r="G35" s="41">
        <v>9327739.0999999996</v>
      </c>
      <c r="H35" s="33">
        <f t="shared" si="3"/>
        <v>91.293464423635996</v>
      </c>
      <c r="I35" s="33">
        <f t="shared" si="4"/>
        <v>227791.59999999963</v>
      </c>
      <c r="J35" s="13">
        <f t="shared" si="5"/>
        <v>102.50321883725152</v>
      </c>
    </row>
    <row r="36" spans="1:21" x14ac:dyDescent="0.25">
      <c r="A36" s="35" t="s">
        <v>54</v>
      </c>
      <c r="B36" s="10" t="s">
        <v>55</v>
      </c>
      <c r="C36" s="41">
        <v>220246.2</v>
      </c>
      <c r="D36" s="41">
        <v>216750.5</v>
      </c>
      <c r="E36" s="33">
        <v>98.412821651406475</v>
      </c>
      <c r="F36" s="41">
        <v>259007.5</v>
      </c>
      <c r="G36" s="41">
        <v>254647.2</v>
      </c>
      <c r="H36" s="33">
        <f t="shared" si="3"/>
        <v>98.316535235466162</v>
      </c>
      <c r="I36" s="33">
        <f t="shared" si="4"/>
        <v>37896.700000000012</v>
      </c>
      <c r="J36" s="13">
        <f t="shared" si="5"/>
        <v>117.48401964470672</v>
      </c>
    </row>
    <row r="37" spans="1:21" x14ac:dyDescent="0.25">
      <c r="A37" s="35" t="s">
        <v>56</v>
      </c>
      <c r="B37" s="10" t="s">
        <v>57</v>
      </c>
      <c r="C37" s="41">
        <v>26419464.699999999</v>
      </c>
      <c r="D37" s="41">
        <v>26110646.100000001</v>
      </c>
      <c r="E37" s="33">
        <v>98.831094408964319</v>
      </c>
      <c r="F37" s="41">
        <v>28336633.399999999</v>
      </c>
      <c r="G37" s="41">
        <v>27617683.100000001</v>
      </c>
      <c r="H37" s="33">
        <f t="shared" si="3"/>
        <v>97.462823865307882</v>
      </c>
      <c r="I37" s="33">
        <f t="shared" si="4"/>
        <v>1507037</v>
      </c>
      <c r="J37" s="13">
        <f t="shared" si="5"/>
        <v>105.77173385226955</v>
      </c>
      <c r="K37" s="1">
        <f t="shared" ref="K37:K42" si="6">G37-D37</f>
        <v>1507037</v>
      </c>
    </row>
    <row r="38" spans="1:21" x14ac:dyDescent="0.25">
      <c r="A38" s="35" t="s">
        <v>58</v>
      </c>
      <c r="B38" s="10" t="s">
        <v>59</v>
      </c>
      <c r="C38" s="41">
        <v>2287742.5</v>
      </c>
      <c r="D38" s="41">
        <v>1874328.7</v>
      </c>
      <c r="E38" s="33">
        <v>81.929181278050294</v>
      </c>
      <c r="F38" s="41">
        <v>2993973</v>
      </c>
      <c r="G38" s="41">
        <v>2708716.1</v>
      </c>
      <c r="H38" s="33">
        <f t="shared" si="3"/>
        <v>90.472295508342924</v>
      </c>
      <c r="I38" s="33">
        <f t="shared" si="4"/>
        <v>834387.40000000014</v>
      </c>
      <c r="J38" s="13">
        <f t="shared" si="5"/>
        <v>144.51659946305045</v>
      </c>
      <c r="K38" s="1">
        <f t="shared" si="6"/>
        <v>834387.40000000014</v>
      </c>
    </row>
    <row r="39" spans="1:21" x14ac:dyDescent="0.25">
      <c r="A39" s="35" t="s">
        <v>60</v>
      </c>
      <c r="B39" s="10" t="s">
        <v>61</v>
      </c>
      <c r="C39" s="41">
        <v>12651321.6</v>
      </c>
      <c r="D39" s="41">
        <v>11361236</v>
      </c>
      <c r="E39" s="33">
        <v>89.80276021123359</v>
      </c>
      <c r="F39" s="41">
        <v>15149768.1</v>
      </c>
      <c r="G39" s="41">
        <v>15063568.5</v>
      </c>
      <c r="H39" s="33">
        <f t="shared" si="3"/>
        <v>99.431017033191424</v>
      </c>
      <c r="I39" s="33">
        <f t="shared" si="4"/>
        <v>3702332.5</v>
      </c>
      <c r="J39" s="13">
        <f t="shared" si="5"/>
        <v>132.58740950368428</v>
      </c>
      <c r="K39" s="1">
        <f t="shared" si="6"/>
        <v>3702332.5</v>
      </c>
    </row>
    <row r="40" spans="1:21" x14ac:dyDescent="0.25">
      <c r="A40" s="35" t="s">
        <v>62</v>
      </c>
      <c r="B40" s="10" t="s">
        <v>63</v>
      </c>
      <c r="C40" s="41">
        <v>22892415.100000001</v>
      </c>
      <c r="D40" s="41">
        <v>22725182.600000001</v>
      </c>
      <c r="E40" s="33">
        <v>99.269485114307571</v>
      </c>
      <c r="F40" s="41">
        <v>24079907.199999999</v>
      </c>
      <c r="G40" s="41">
        <v>23726039</v>
      </c>
      <c r="H40" s="33">
        <f t="shared" si="3"/>
        <v>98.530442011005761</v>
      </c>
      <c r="I40" s="33">
        <f t="shared" si="4"/>
        <v>1000856.3999999985</v>
      </c>
      <c r="J40" s="13">
        <f t="shared" si="5"/>
        <v>104.40417319243014</v>
      </c>
      <c r="K40" s="1">
        <f t="shared" si="6"/>
        <v>1000856.3999999985</v>
      </c>
    </row>
    <row r="41" spans="1:21" x14ac:dyDescent="0.25">
      <c r="A41" s="35" t="s">
        <v>64</v>
      </c>
      <c r="B41" s="10" t="s">
        <v>65</v>
      </c>
      <c r="C41" s="36">
        <v>1163353.7</v>
      </c>
      <c r="D41" s="36">
        <v>937988.1</v>
      </c>
      <c r="E41" s="33">
        <v>80.627938003721482</v>
      </c>
      <c r="F41" s="36">
        <v>1484077.3</v>
      </c>
      <c r="G41" s="36">
        <v>1232580.2</v>
      </c>
      <c r="H41" s="33">
        <f t="shared" si="3"/>
        <v>83.053638782831584</v>
      </c>
      <c r="I41" s="33">
        <f t="shared" si="4"/>
        <v>294592.09999999998</v>
      </c>
      <c r="J41" s="13">
        <f t="shared" si="5"/>
        <v>131.40680569401678</v>
      </c>
      <c r="K41" s="1">
        <f t="shared" si="6"/>
        <v>294592.09999999998</v>
      </c>
    </row>
    <row r="42" spans="1:21" x14ac:dyDescent="0.25">
      <c r="A42" s="35" t="s">
        <v>66</v>
      </c>
      <c r="B42" s="10" t="s">
        <v>67</v>
      </c>
      <c r="C42" s="41">
        <v>198397.9</v>
      </c>
      <c r="D42" s="41">
        <v>189559.5</v>
      </c>
      <c r="E42" s="33">
        <v>95.54511413679279</v>
      </c>
      <c r="F42" s="41">
        <v>191000</v>
      </c>
      <c r="G42" s="41">
        <v>177698.1</v>
      </c>
      <c r="H42" s="33">
        <f t="shared" si="3"/>
        <v>93.035654450261788</v>
      </c>
      <c r="I42" s="33">
        <f t="shared" si="4"/>
        <v>-11861.399999999994</v>
      </c>
      <c r="J42" s="13">
        <f t="shared" si="5"/>
        <v>93.742650724442726</v>
      </c>
      <c r="K42" s="1">
        <f t="shared" si="6"/>
        <v>-11861.399999999994</v>
      </c>
    </row>
    <row r="43" spans="1:21" x14ac:dyDescent="0.25">
      <c r="A43" s="35"/>
      <c r="B43" s="10" t="s">
        <v>68</v>
      </c>
      <c r="C43" s="12">
        <v>65612695.5</v>
      </c>
      <c r="D43" s="12">
        <v>63198941</v>
      </c>
      <c r="E43" s="33">
        <v>96.321208141799332</v>
      </c>
      <c r="F43" s="12">
        <f>F37+F38+F39+F40+F41+F42</f>
        <v>72235359</v>
      </c>
      <c r="G43" s="12">
        <f>G37+G38+G39+G40+G41+G42</f>
        <v>70526285</v>
      </c>
      <c r="H43" s="33">
        <f t="shared" si="3"/>
        <v>97.634020203318983</v>
      </c>
      <c r="I43" s="33">
        <f t="shared" si="4"/>
        <v>7327344</v>
      </c>
      <c r="J43" s="13">
        <f t="shared" si="5"/>
        <v>111.59409300861545</v>
      </c>
      <c r="K43" s="28">
        <f>G43-D43</f>
        <v>7327344</v>
      </c>
    </row>
    <row r="44" spans="1:21" s="46" customFormat="1" ht="14.25" customHeight="1" x14ac:dyDescent="0.25">
      <c r="A44" s="43" t="s">
        <v>69</v>
      </c>
      <c r="B44" s="44" t="s">
        <v>70</v>
      </c>
      <c r="C44" s="41">
        <v>407910</v>
      </c>
      <c r="D44" s="41">
        <v>394956.1</v>
      </c>
      <c r="E44" s="45">
        <v>96.82432399303768</v>
      </c>
      <c r="F44" s="41">
        <v>38600</v>
      </c>
      <c r="G44" s="41">
        <v>37562.199999999997</v>
      </c>
      <c r="H44" s="45">
        <f t="shared" si="3"/>
        <v>97.311398963730568</v>
      </c>
      <c r="I44" s="45">
        <f t="shared" si="4"/>
        <v>-357393.89999999997</v>
      </c>
      <c r="J44" s="13">
        <f t="shared" si="5"/>
        <v>9.5104747084549395</v>
      </c>
    </row>
    <row r="45" spans="1:21" x14ac:dyDescent="0.25">
      <c r="A45" s="35" t="s">
        <v>71</v>
      </c>
      <c r="B45" s="10" t="s">
        <v>72</v>
      </c>
      <c r="C45" s="41">
        <v>4047277.3</v>
      </c>
      <c r="D45" s="41">
        <v>3896147.3</v>
      </c>
      <c r="E45" s="33">
        <v>96.265884722057464</v>
      </c>
      <c r="F45" s="41">
        <v>5053464</v>
      </c>
      <c r="G45" s="41">
        <v>4811358.5999999996</v>
      </c>
      <c r="H45" s="33">
        <f t="shared" si="3"/>
        <v>95.209119922492761</v>
      </c>
      <c r="I45" s="33">
        <f t="shared" si="4"/>
        <v>915211.29999999981</v>
      </c>
      <c r="J45" s="13">
        <f t="shared" si="5"/>
        <v>123.49016167843551</v>
      </c>
    </row>
    <row r="46" spans="1:21" x14ac:dyDescent="0.25">
      <c r="A46" s="47"/>
      <c r="B46" s="48" t="s">
        <v>73</v>
      </c>
      <c r="C46" s="12">
        <v>-15327908.159999996</v>
      </c>
      <c r="D46" s="12">
        <v>1308066.9900000244</v>
      </c>
      <c r="E46" s="12"/>
      <c r="F46" s="19">
        <f>F9-F20</f>
        <v>-16441873.169999987</v>
      </c>
      <c r="G46" s="19">
        <f>G9-G20</f>
        <v>-7960823.299999997</v>
      </c>
      <c r="H46" s="12"/>
      <c r="I46" s="12"/>
      <c r="J46" s="49"/>
      <c r="U46" s="12">
        <v>-7946802.7000000002</v>
      </c>
    </row>
    <row r="47" spans="1:21" s="54" customFormat="1" x14ac:dyDescent="0.25">
      <c r="A47" s="50"/>
      <c r="B47" s="51"/>
      <c r="C47" s="12"/>
      <c r="D47" s="12"/>
      <c r="E47" s="52"/>
      <c r="F47" s="19"/>
      <c r="G47" s="19"/>
      <c r="H47" s="52"/>
      <c r="I47" s="52"/>
      <c r="J47" s="53"/>
    </row>
    <row r="48" spans="1:21" x14ac:dyDescent="0.25">
      <c r="A48" s="37"/>
      <c r="B48" s="10" t="s">
        <v>74</v>
      </c>
      <c r="C48" s="12">
        <v>15327908.199999999</v>
      </c>
      <c r="D48" s="12">
        <v>-1308067</v>
      </c>
      <c r="E48" s="33"/>
      <c r="F48" s="19">
        <f>F49+F50+F51+F52+F54+F55+F56+F57</f>
        <v>16441873.199999999</v>
      </c>
      <c r="G48" s="19">
        <f>G49+G50+G51+G52+G54+G55+G56+G57+G53</f>
        <v>7960823.2999999998</v>
      </c>
      <c r="H48" s="33"/>
      <c r="I48" s="33"/>
      <c r="J48" s="49"/>
    </row>
    <row r="49" spans="1:10" x14ac:dyDescent="0.25">
      <c r="A49" s="55"/>
      <c r="B49" s="56" t="s">
        <v>75</v>
      </c>
      <c r="C49" s="25">
        <v>-55000</v>
      </c>
      <c r="D49" s="25">
        <v>-55000</v>
      </c>
      <c r="E49" s="40"/>
      <c r="F49" s="18">
        <v>-55000</v>
      </c>
      <c r="G49" s="18">
        <v>-55000</v>
      </c>
      <c r="H49" s="40"/>
      <c r="I49" s="40"/>
      <c r="J49" s="49"/>
    </row>
    <row r="50" spans="1:10" ht="14.25" customHeight="1" x14ac:dyDescent="0.25">
      <c r="A50" s="55"/>
      <c r="B50" s="56" t="s">
        <v>76</v>
      </c>
      <c r="C50" s="25">
        <v>-5061525</v>
      </c>
      <c r="D50" s="25">
        <v>-5061525</v>
      </c>
      <c r="E50" s="40"/>
      <c r="F50" s="18">
        <v>-227306</v>
      </c>
      <c r="G50" s="18">
        <v>-338475</v>
      </c>
      <c r="H50" s="40"/>
      <c r="I50" s="40"/>
      <c r="J50" s="49"/>
    </row>
    <row r="51" spans="1:10" ht="14.25" customHeight="1" x14ac:dyDescent="0.25">
      <c r="A51" s="55"/>
      <c r="B51" s="56" t="s">
        <v>77</v>
      </c>
      <c r="C51" s="25">
        <v>1561525</v>
      </c>
      <c r="D51" s="25">
        <v>1561525</v>
      </c>
      <c r="E51" s="40"/>
      <c r="F51" s="18">
        <v>-983447</v>
      </c>
      <c r="G51" s="18">
        <v>-983447</v>
      </c>
      <c r="H51" s="40"/>
      <c r="I51" s="40"/>
      <c r="J51" s="49"/>
    </row>
    <row r="52" spans="1:10" x14ac:dyDescent="0.25">
      <c r="A52" s="55"/>
      <c r="B52" s="56" t="s">
        <v>78</v>
      </c>
      <c r="C52" s="25">
        <v>18653271.199999999</v>
      </c>
      <c r="D52" s="25">
        <v>1931376</v>
      </c>
      <c r="E52" s="40"/>
      <c r="F52" s="18">
        <v>17838176.199999999</v>
      </c>
      <c r="G52" s="18">
        <v>9256108</v>
      </c>
      <c r="H52" s="40"/>
      <c r="I52" s="40"/>
      <c r="J52" s="49"/>
    </row>
    <row r="53" spans="1:10" x14ac:dyDescent="0.25">
      <c r="A53" s="55"/>
      <c r="B53" s="56" t="s">
        <v>79</v>
      </c>
      <c r="C53" s="25">
        <v>0</v>
      </c>
      <c r="D53" s="25">
        <v>-4.2</v>
      </c>
      <c r="E53" s="40"/>
      <c r="F53" s="18">
        <v>0</v>
      </c>
      <c r="G53" s="18">
        <v>-17.7</v>
      </c>
      <c r="H53" s="40"/>
      <c r="I53" s="40"/>
      <c r="J53" s="49"/>
    </row>
    <row r="54" spans="1:10" ht="13.5" customHeight="1" x14ac:dyDescent="0.25">
      <c r="A54" s="55"/>
      <c r="B54" s="56" t="s">
        <v>80</v>
      </c>
      <c r="C54" s="25">
        <v>10000</v>
      </c>
      <c r="D54" s="25">
        <v>10029</v>
      </c>
      <c r="E54" s="40"/>
      <c r="F54" s="18">
        <v>10000</v>
      </c>
      <c r="G54" s="18">
        <v>0</v>
      </c>
      <c r="H54" s="40"/>
      <c r="I54" s="40"/>
      <c r="J54" s="49"/>
    </row>
    <row r="55" spans="1:10" ht="12.75" customHeight="1" x14ac:dyDescent="0.25">
      <c r="A55" s="55"/>
      <c r="B55" s="56" t="s">
        <v>81</v>
      </c>
      <c r="C55" s="25">
        <v>-57314</v>
      </c>
      <c r="D55" s="25">
        <v>0</v>
      </c>
      <c r="E55" s="40"/>
      <c r="F55" s="18">
        <v>-220109</v>
      </c>
      <c r="G55" s="18">
        <v>0</v>
      </c>
      <c r="H55" s="40"/>
      <c r="I55" s="40"/>
      <c r="J55" s="49"/>
    </row>
    <row r="56" spans="1:10" ht="12.75" customHeight="1" x14ac:dyDescent="0.25">
      <c r="A56" s="55"/>
      <c r="B56" s="56" t="s">
        <v>82</v>
      </c>
      <c r="C56" s="25">
        <v>276951</v>
      </c>
      <c r="D56" s="25">
        <v>305532.2</v>
      </c>
      <c r="E56" s="40"/>
      <c r="F56" s="18">
        <v>79559</v>
      </c>
      <c r="G56" s="18">
        <v>81655</v>
      </c>
      <c r="H56" s="40"/>
      <c r="I56" s="40"/>
      <c r="J56" s="49"/>
    </row>
    <row r="57" spans="1:10" ht="14.25" customHeight="1" x14ac:dyDescent="0.25">
      <c r="A57" s="57"/>
      <c r="B57" s="56" t="s">
        <v>83</v>
      </c>
      <c r="C57" s="25">
        <v>0</v>
      </c>
      <c r="D57" s="25">
        <v>0</v>
      </c>
      <c r="E57" s="40"/>
      <c r="F57" s="18">
        <v>0</v>
      </c>
      <c r="G57" s="18">
        <v>0</v>
      </c>
      <c r="H57" s="40"/>
      <c r="I57" s="40"/>
      <c r="J57" s="49"/>
    </row>
    <row r="58" spans="1:10" ht="14.25" customHeight="1" x14ac:dyDescent="0.25">
      <c r="A58" s="57"/>
      <c r="B58" s="56" t="s">
        <v>84</v>
      </c>
      <c r="C58" s="25"/>
      <c r="D58" s="25">
        <v>6163219.9000000004</v>
      </c>
      <c r="E58" s="40"/>
      <c r="F58" s="18"/>
      <c r="G58" s="18">
        <v>3910922.1</v>
      </c>
      <c r="H58" s="40"/>
      <c r="I58" s="40">
        <f>G58-D58</f>
        <v>-2252297.8000000003</v>
      </c>
      <c r="J58" s="26">
        <f>G58/D58*100</f>
        <v>63.455826069097419</v>
      </c>
    </row>
    <row r="59" spans="1:10" ht="14.25" customHeight="1" x14ac:dyDescent="0.25">
      <c r="A59" s="57"/>
      <c r="B59" s="56" t="s">
        <v>85</v>
      </c>
      <c r="C59" s="25"/>
      <c r="D59" s="25">
        <f>D58/D10*100</f>
        <v>6.1702992200417377</v>
      </c>
      <c r="E59" s="40"/>
      <c r="F59" s="18"/>
      <c r="G59" s="18">
        <f>G58/G10*100</f>
        <v>4.0192422873407487</v>
      </c>
      <c r="H59" s="40"/>
      <c r="I59" s="40"/>
      <c r="J59" s="49"/>
    </row>
    <row r="60" spans="1:10" x14ac:dyDescent="0.25">
      <c r="A60" s="58"/>
    </row>
    <row r="61" spans="1:10" x14ac:dyDescent="0.25">
      <c r="F61" s="59"/>
      <c r="G61" s="59"/>
    </row>
  </sheetData>
  <mergeCells count="15">
    <mergeCell ref="E6:E7"/>
    <mergeCell ref="F6:F7"/>
    <mergeCell ref="G6:G7"/>
    <mergeCell ref="H6:H7"/>
    <mergeCell ref="H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</mergeCells>
  <pageMargins left="0.39370078740157483" right="0.39370078740157483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Васютина Ольга Валерьевна</cp:lastModifiedBy>
  <dcterms:created xsi:type="dcterms:W3CDTF">2018-03-13T09:11:34Z</dcterms:created>
  <dcterms:modified xsi:type="dcterms:W3CDTF">2018-03-13T14:29:07Z</dcterms:modified>
</cp:coreProperties>
</file>