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23136" windowHeight="12072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I98" i="1" l="1"/>
  <c r="G98" i="1"/>
  <c r="D98" i="1"/>
  <c r="J98" i="1" s="1"/>
  <c r="I97" i="1"/>
  <c r="G97" i="1"/>
  <c r="D97" i="1"/>
  <c r="J97" i="1" s="1"/>
  <c r="I96" i="1"/>
  <c r="G96" i="1"/>
  <c r="D96" i="1"/>
  <c r="J96" i="1" s="1"/>
  <c r="H95" i="1"/>
  <c r="G95" i="1"/>
  <c r="F95" i="1"/>
  <c r="I95" i="1" s="1"/>
  <c r="E95" i="1"/>
  <c r="C95" i="1"/>
  <c r="I94" i="1"/>
  <c r="G94" i="1"/>
  <c r="D94" i="1"/>
  <c r="J94" i="1" s="1"/>
  <c r="I93" i="1"/>
  <c r="H93" i="1"/>
  <c r="G93" i="1"/>
  <c r="F93" i="1"/>
  <c r="E93" i="1"/>
  <c r="C93" i="1"/>
  <c r="I91" i="1"/>
  <c r="G91" i="1"/>
  <c r="J91" i="1" s="1"/>
  <c r="D91" i="1"/>
  <c r="I90" i="1"/>
  <c r="G90" i="1"/>
  <c r="J90" i="1" s="1"/>
  <c r="D90" i="1"/>
  <c r="H89" i="1"/>
  <c r="G89" i="1" s="1"/>
  <c r="J89" i="1" s="1"/>
  <c r="F89" i="1"/>
  <c r="I89" i="1" s="1"/>
  <c r="E89" i="1"/>
  <c r="D89" i="1"/>
  <c r="C89" i="1"/>
  <c r="I88" i="1"/>
  <c r="G88" i="1"/>
  <c r="J88" i="1" s="1"/>
  <c r="D88" i="1"/>
  <c r="K87" i="1"/>
  <c r="J87" i="1"/>
  <c r="I87" i="1"/>
  <c r="G87" i="1"/>
  <c r="D87" i="1"/>
  <c r="K86" i="1"/>
  <c r="I86" i="1"/>
  <c r="G86" i="1"/>
  <c r="D86" i="1"/>
  <c r="J86" i="1" s="1"/>
  <c r="I85" i="1"/>
  <c r="G85" i="1"/>
  <c r="D85" i="1"/>
  <c r="J85" i="1" s="1"/>
  <c r="H84" i="1"/>
  <c r="K84" i="1" s="1"/>
  <c r="F84" i="1"/>
  <c r="I84" i="1" s="1"/>
  <c r="E84" i="1"/>
  <c r="D84" i="1"/>
  <c r="C84" i="1"/>
  <c r="K83" i="1"/>
  <c r="I83" i="1"/>
  <c r="G83" i="1"/>
  <c r="J83" i="1" s="1"/>
  <c r="D83" i="1"/>
  <c r="K82" i="1"/>
  <c r="J82" i="1"/>
  <c r="I82" i="1"/>
  <c r="G82" i="1"/>
  <c r="D82" i="1"/>
  <c r="K81" i="1"/>
  <c r="I81" i="1"/>
  <c r="G81" i="1"/>
  <c r="D81" i="1"/>
  <c r="J81" i="1" s="1"/>
  <c r="K80" i="1"/>
  <c r="I80" i="1"/>
  <c r="G80" i="1"/>
  <c r="J80" i="1" s="1"/>
  <c r="D80" i="1"/>
  <c r="D78" i="1" s="1"/>
  <c r="K79" i="1"/>
  <c r="I79" i="1"/>
  <c r="G79" i="1"/>
  <c r="J79" i="1" s="1"/>
  <c r="D79" i="1"/>
  <c r="H78" i="1"/>
  <c r="K78" i="1" s="1"/>
  <c r="F78" i="1"/>
  <c r="F16" i="1" s="1"/>
  <c r="E78" i="1"/>
  <c r="C78" i="1"/>
  <c r="K77" i="1"/>
  <c r="I77" i="1"/>
  <c r="G77" i="1"/>
  <c r="D77" i="1"/>
  <c r="J77" i="1" s="1"/>
  <c r="I76" i="1"/>
  <c r="G76" i="1"/>
  <c r="D76" i="1"/>
  <c r="J76" i="1" s="1"/>
  <c r="I75" i="1"/>
  <c r="G75" i="1"/>
  <c r="D75" i="1"/>
  <c r="J75" i="1" s="1"/>
  <c r="I74" i="1"/>
  <c r="G74" i="1"/>
  <c r="D74" i="1"/>
  <c r="J74" i="1" s="1"/>
  <c r="I73" i="1"/>
  <c r="G73" i="1"/>
  <c r="D73" i="1"/>
  <c r="D70" i="1" s="1"/>
  <c r="K72" i="1"/>
  <c r="I72" i="1"/>
  <c r="G72" i="1"/>
  <c r="J72" i="1" s="1"/>
  <c r="D72" i="1"/>
  <c r="K71" i="1"/>
  <c r="I71" i="1"/>
  <c r="G71" i="1"/>
  <c r="J71" i="1" s="1"/>
  <c r="D71" i="1"/>
  <c r="H70" i="1"/>
  <c r="K70" i="1" s="1"/>
  <c r="F70" i="1"/>
  <c r="G70" i="1" s="1"/>
  <c r="E70" i="1"/>
  <c r="C70" i="1"/>
  <c r="K69" i="1"/>
  <c r="I69" i="1"/>
  <c r="G69" i="1"/>
  <c r="D69" i="1"/>
  <c r="J68" i="1"/>
  <c r="I68" i="1"/>
  <c r="G68" i="1"/>
  <c r="D68" i="1"/>
  <c r="K67" i="1"/>
  <c r="I67" i="1"/>
  <c r="G67" i="1"/>
  <c r="D67" i="1"/>
  <c r="J67" i="1" s="1"/>
  <c r="H66" i="1"/>
  <c r="K66" i="1" s="1"/>
  <c r="F66" i="1"/>
  <c r="I66" i="1" s="1"/>
  <c r="E66" i="1"/>
  <c r="D66" i="1"/>
  <c r="C66" i="1"/>
  <c r="K65" i="1"/>
  <c r="I65" i="1"/>
  <c r="G65" i="1"/>
  <c r="J65" i="1" s="1"/>
  <c r="D65" i="1"/>
  <c r="K64" i="1"/>
  <c r="J64" i="1"/>
  <c r="I64" i="1"/>
  <c r="G64" i="1"/>
  <c r="D64" i="1"/>
  <c r="J63" i="1"/>
  <c r="I63" i="1"/>
  <c r="G63" i="1"/>
  <c r="D63" i="1"/>
  <c r="J62" i="1"/>
  <c r="I62" i="1"/>
  <c r="G62" i="1"/>
  <c r="D62" i="1"/>
  <c r="K61" i="1"/>
  <c r="I61" i="1"/>
  <c r="G61" i="1"/>
  <c r="D61" i="1"/>
  <c r="J61" i="1" s="1"/>
  <c r="K60" i="1"/>
  <c r="I60" i="1"/>
  <c r="G60" i="1"/>
  <c r="J60" i="1" s="1"/>
  <c r="D60" i="1"/>
  <c r="D57" i="1" s="1"/>
  <c r="D92" i="1" s="1"/>
  <c r="K59" i="1"/>
  <c r="I59" i="1"/>
  <c r="G59" i="1"/>
  <c r="J59" i="1" s="1"/>
  <c r="D59" i="1"/>
  <c r="K58" i="1"/>
  <c r="J58" i="1"/>
  <c r="I58" i="1"/>
  <c r="G58" i="1"/>
  <c r="D58" i="1"/>
  <c r="K57" i="1"/>
  <c r="H57" i="1"/>
  <c r="H92" i="1" s="1"/>
  <c r="K92" i="1" s="1"/>
  <c r="G57" i="1"/>
  <c r="F57" i="1"/>
  <c r="I57" i="1" s="1"/>
  <c r="E57" i="1"/>
  <c r="E92" i="1" s="1"/>
  <c r="C57" i="1"/>
  <c r="C92" i="1" s="1"/>
  <c r="I56" i="1"/>
  <c r="G56" i="1"/>
  <c r="D56" i="1"/>
  <c r="J56" i="1" s="1"/>
  <c r="I55" i="1"/>
  <c r="G55" i="1"/>
  <c r="D55" i="1"/>
  <c r="J55" i="1" s="1"/>
  <c r="K54" i="1"/>
  <c r="I54" i="1"/>
  <c r="G54" i="1"/>
  <c r="J54" i="1" s="1"/>
  <c r="D54" i="1"/>
  <c r="I53" i="1"/>
  <c r="H53" i="1"/>
  <c r="K53" i="1" s="1"/>
  <c r="F53" i="1"/>
  <c r="E53" i="1"/>
  <c r="C53" i="1"/>
  <c r="I52" i="1"/>
  <c r="G52" i="1"/>
  <c r="J52" i="1" s="1"/>
  <c r="D52" i="1"/>
  <c r="I51" i="1"/>
  <c r="G51" i="1"/>
  <c r="J51" i="1" s="1"/>
  <c r="D51" i="1"/>
  <c r="K50" i="1"/>
  <c r="J50" i="1"/>
  <c r="I50" i="1"/>
  <c r="G50" i="1"/>
  <c r="D50" i="1"/>
  <c r="K49" i="1"/>
  <c r="I49" i="1"/>
  <c r="G49" i="1"/>
  <c r="D49" i="1"/>
  <c r="J49" i="1" s="1"/>
  <c r="K48" i="1"/>
  <c r="I48" i="1"/>
  <c r="G48" i="1"/>
  <c r="J48" i="1" s="1"/>
  <c r="D48" i="1"/>
  <c r="I47" i="1"/>
  <c r="H47" i="1"/>
  <c r="K47" i="1" s="1"/>
  <c r="F47" i="1"/>
  <c r="G47" i="1" s="1"/>
  <c r="E47" i="1"/>
  <c r="C47" i="1"/>
  <c r="K46" i="1"/>
  <c r="J46" i="1"/>
  <c r="I46" i="1"/>
  <c r="G46" i="1"/>
  <c r="D46" i="1"/>
  <c r="J45" i="1"/>
  <c r="I45" i="1"/>
  <c r="G45" i="1"/>
  <c r="D45" i="1"/>
  <c r="J44" i="1"/>
  <c r="I44" i="1"/>
  <c r="G44" i="1"/>
  <c r="D44" i="1"/>
  <c r="K43" i="1"/>
  <c r="I43" i="1"/>
  <c r="G43" i="1"/>
  <c r="J43" i="1" s="1"/>
  <c r="D43" i="1"/>
  <c r="I42" i="1"/>
  <c r="G42" i="1"/>
  <c r="J42" i="1" s="1"/>
  <c r="D42" i="1"/>
  <c r="D36" i="1" s="1"/>
  <c r="K41" i="1"/>
  <c r="I41" i="1"/>
  <c r="G41" i="1"/>
  <c r="J41" i="1" s="1"/>
  <c r="D41" i="1"/>
  <c r="K40" i="1"/>
  <c r="I40" i="1"/>
  <c r="G40" i="1"/>
  <c r="D40" i="1"/>
  <c r="K39" i="1"/>
  <c r="I39" i="1"/>
  <c r="G39" i="1"/>
  <c r="D39" i="1"/>
  <c r="J39" i="1" s="1"/>
  <c r="I38" i="1"/>
  <c r="G38" i="1"/>
  <c r="J38" i="1" s="1"/>
  <c r="D38" i="1"/>
  <c r="K37" i="1"/>
  <c r="J37" i="1"/>
  <c r="I37" i="1"/>
  <c r="G37" i="1"/>
  <c r="D37" i="1"/>
  <c r="K36" i="1"/>
  <c r="H36" i="1"/>
  <c r="G36" i="1"/>
  <c r="F36" i="1"/>
  <c r="E36" i="1"/>
  <c r="C36" i="1"/>
  <c r="I36" i="1" s="1"/>
  <c r="I35" i="1"/>
  <c r="G35" i="1"/>
  <c r="J35" i="1" s="1"/>
  <c r="D35" i="1"/>
  <c r="I34" i="1"/>
  <c r="G34" i="1"/>
  <c r="J34" i="1" s="1"/>
  <c r="D34" i="1"/>
  <c r="I33" i="1"/>
  <c r="G33" i="1"/>
  <c r="J33" i="1" s="1"/>
  <c r="D33" i="1"/>
  <c r="D32" i="1" s="1"/>
  <c r="H32" i="1"/>
  <c r="G32" i="1"/>
  <c r="J32" i="1" s="1"/>
  <c r="F32" i="1"/>
  <c r="E32" i="1"/>
  <c r="C32" i="1"/>
  <c r="I32" i="1" s="1"/>
  <c r="K31" i="1"/>
  <c r="I31" i="1"/>
  <c r="G31" i="1"/>
  <c r="D31" i="1"/>
  <c r="H30" i="1"/>
  <c r="K30" i="1" s="1"/>
  <c r="G30" i="1"/>
  <c r="F30" i="1"/>
  <c r="E30" i="1"/>
  <c r="C30" i="1"/>
  <c r="I30" i="1" s="1"/>
  <c r="K29" i="1"/>
  <c r="I29" i="1"/>
  <c r="G29" i="1"/>
  <c r="J29" i="1" s="1"/>
  <c r="D29" i="1"/>
  <c r="I28" i="1"/>
  <c r="G28" i="1"/>
  <c r="J28" i="1" s="1"/>
  <c r="D28" i="1"/>
  <c r="I27" i="1"/>
  <c r="G27" i="1"/>
  <c r="J27" i="1" s="1"/>
  <c r="D27" i="1"/>
  <c r="G26" i="1"/>
  <c r="D26" i="1"/>
  <c r="J25" i="1"/>
  <c r="I25" i="1"/>
  <c r="G25" i="1"/>
  <c r="D25" i="1"/>
  <c r="J24" i="1"/>
  <c r="I24" i="1"/>
  <c r="G24" i="1"/>
  <c r="D24" i="1"/>
  <c r="K23" i="1"/>
  <c r="I23" i="1"/>
  <c r="G23" i="1"/>
  <c r="J23" i="1" s="1"/>
  <c r="D23" i="1"/>
  <c r="I22" i="1"/>
  <c r="G22" i="1"/>
  <c r="J22" i="1" s="1"/>
  <c r="D22" i="1"/>
  <c r="D19" i="1" s="1"/>
  <c r="K21" i="1"/>
  <c r="I21" i="1"/>
  <c r="G21" i="1"/>
  <c r="J21" i="1" s="1"/>
  <c r="D21" i="1"/>
  <c r="I20" i="1"/>
  <c r="G20" i="1"/>
  <c r="J20" i="1" s="1"/>
  <c r="D20" i="1"/>
  <c r="I19" i="1"/>
  <c r="H19" i="1"/>
  <c r="K19" i="1" s="1"/>
  <c r="F19" i="1"/>
  <c r="G19" i="1" s="1"/>
  <c r="E19" i="1"/>
  <c r="E16" i="1" s="1"/>
  <c r="C19" i="1"/>
  <c r="H16" i="1"/>
  <c r="K16" i="1" s="1"/>
  <c r="H14" i="1"/>
  <c r="F14" i="1" s="1"/>
  <c r="E14" i="1"/>
  <c r="C14" i="1" s="1"/>
  <c r="F12" i="1"/>
  <c r="I12" i="1" s="1"/>
  <c r="C12" i="1"/>
  <c r="G9" i="1"/>
  <c r="D9" i="1"/>
  <c r="J36" i="1" l="1"/>
  <c r="J19" i="1"/>
  <c r="J70" i="1"/>
  <c r="I16" i="1"/>
  <c r="E13" i="1"/>
  <c r="C16" i="1"/>
  <c r="D47" i="1"/>
  <c r="J47" i="1" s="1"/>
  <c r="D53" i="1"/>
  <c r="J57" i="1"/>
  <c r="G66" i="1"/>
  <c r="J66" i="1" s="1"/>
  <c r="I70" i="1"/>
  <c r="J73" i="1"/>
  <c r="I78" i="1"/>
  <c r="G84" i="1"/>
  <c r="J84" i="1" s="1"/>
  <c r="D93" i="1"/>
  <c r="J93" i="1" s="1"/>
  <c r="D95" i="1"/>
  <c r="J95" i="1" s="1"/>
  <c r="H13" i="1"/>
  <c r="D30" i="1"/>
  <c r="D16" i="1" s="1"/>
  <c r="G78" i="1"/>
  <c r="J78" i="1" s="1"/>
  <c r="F92" i="1"/>
  <c r="I92" i="1" s="1"/>
  <c r="G53" i="1"/>
  <c r="J53" i="1" s="1"/>
  <c r="C17" i="1" l="1"/>
  <c r="D99" i="1"/>
  <c r="F13" i="1"/>
  <c r="H9" i="1"/>
  <c r="G16" i="1"/>
  <c r="G92" i="1"/>
  <c r="J92" i="1" s="1"/>
  <c r="C13" i="1"/>
  <c r="C9" i="1" s="1"/>
  <c r="C99" i="1" s="1"/>
  <c r="E9" i="1"/>
  <c r="H99" i="1" l="1"/>
  <c r="F10" i="1"/>
  <c r="I13" i="1"/>
  <c r="F9" i="1"/>
  <c r="E100" i="1"/>
  <c r="E103" i="1" s="1"/>
  <c r="E99" i="1"/>
  <c r="C10" i="1"/>
  <c r="J16" i="1"/>
  <c r="F17" i="1"/>
  <c r="G99" i="1"/>
  <c r="F99" i="1" l="1"/>
  <c r="I9" i="1"/>
</calcChain>
</file>

<file path=xl/comments1.xml><?xml version="1.0" encoding="utf-8"?>
<comments xmlns="http://schemas.openxmlformats.org/spreadsheetml/2006/main">
  <authors>
    <author>Тагарифуллина Елена Рифовна</author>
  </authors>
  <commentList>
    <comment ref="E67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-6002,8
</t>
        </r>
      </text>
    </comment>
    <comment ref="H67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-2732,4</t>
        </r>
      </text>
    </comment>
  </commentList>
</comments>
</file>

<file path=xl/sharedStrings.xml><?xml version="1.0" encoding="utf-8"?>
<sst xmlns="http://schemas.openxmlformats.org/spreadsheetml/2006/main" count="183" uniqueCount="178">
  <si>
    <t>Информация об исполнении областного бюджета Ленинградской области на 01.01.2018. (за счет собственных средств и безвозмездных поступлений текущего года)</t>
  </si>
  <si>
    <t>тыс. руб.</t>
  </si>
  <si>
    <t>Раздел, подраздел</t>
  </si>
  <si>
    <t>Наименование раздела, подраздела</t>
  </si>
  <si>
    <t>на 01.01.2018.</t>
  </si>
  <si>
    <t>Назначено на год, всего</t>
  </si>
  <si>
    <t>в т.ч. за счет собственных средств</t>
  </si>
  <si>
    <t>в т.ч. за счет безвозмездных поступлений</t>
  </si>
  <si>
    <t>Исполнено, всего</t>
  </si>
  <si>
    <t>% исполнения плана года</t>
  </si>
  <si>
    <t>% исполнения расходов  за счет собственных средств</t>
  </si>
  <si>
    <t>% исполнения расходов за счет безвозмездных поступлений</t>
  </si>
  <si>
    <t>ДОХОДЫ (всего)</t>
  </si>
  <si>
    <t>проверка формул</t>
  </si>
  <si>
    <t>в том числе:</t>
  </si>
  <si>
    <t>Налоговые и неналоговые доходы</t>
  </si>
  <si>
    <t>Безвозмездные поступления от других бюджетов, корпорации, прочие</t>
  </si>
  <si>
    <t>Доходы от возврата остатков межбюджетных трансфертов прошлых лет, возврат остатков межбюджетных трансфертов прошлых лет</t>
  </si>
  <si>
    <t>РАСХОДЫ (всего)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</si>
  <si>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</si>
  <si>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</si>
  <si>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</si>
  <si>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</si>
  <si>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</si>
  <si>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</si>
  <si>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</si>
  <si>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</si>
  <si>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</si>
  <si>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</si>
  <si>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</si>
  <si>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</si>
  <si>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</si>
  <si>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</si>
  <si>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</si>
  <si>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</si>
  <si>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</si>
  <si>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</si>
  <si>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</si>
  <si>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</si>
  <si>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</si>
  <si>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</si>
  <si>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</si>
  <si>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</si>
  <si>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</si>
  <si>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</si>
  <si>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</si>
  <si>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</si>
  <si>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</si>
  <si>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</si>
  <si>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</si>
  <si>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</si>
  <si>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</si>
  <si>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</si>
  <si>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</si>
  <si>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</si>
  <si>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</si>
  <si>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</si>
  <si>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</si>
  <si>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</si>
  <si>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</si>
  <si>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</si>
  <si>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</si>
  <si>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</si>
  <si>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</si>
  <si>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</si>
  <si>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</si>
  <si>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</si>
  <si>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</si>
  <si>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</si>
  <si>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</si>
  <si>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</si>
  <si>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</si>
  <si>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</si>
  <si>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</si>
  <si>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</si>
  <si>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</si>
  <si>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</si>
  <si>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</si>
  <si>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</si>
  <si>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</si>
  <si>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</si>
  <si>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</si>
  <si>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</si>
  <si>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</si>
  <si>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</si>
  <si>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</si>
  <si>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</si>
  <si>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</si>
  <si>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</si>
  <si>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</si>
  <si>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</si>
  <si>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</si>
  <si>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</si>
  <si>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</si>
  <si>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</si>
  <si>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</si>
  <si>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</si>
  <si>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</si>
  <si>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</si>
  <si>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</si>
  <si>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</si>
  <si>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</si>
  <si>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</si>
  <si>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</si>
  <si>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</si>
  <si>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</si>
  <si>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</si>
  <si>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</si>
  <si>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</si>
  <si>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</si>
  <si>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</si>
  <si>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</si>
  <si>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</si>
  <si>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</si>
  <si>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</si>
  <si>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</si>
  <si>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</si>
  <si>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</si>
  <si>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</si>
  <si>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</si>
  <si>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</si>
  <si>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</si>
  <si>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</si>
  <si>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</si>
  <si>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</si>
  <si>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</si>
  <si>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</si>
  <si>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</si>
  <si>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</si>
  <si>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</si>
  <si>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</si>
  <si>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</si>
  <si>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</si>
  <si>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</si>
  <si>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</si>
  <si>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</si>
  <si>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</si>
  <si>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</si>
  <si>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</si>
  <si>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</si>
  <si>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</si>
  <si>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</si>
  <si>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</si>
  <si>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</si>
  <si>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</si>
  <si>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</si>
  <si>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</si>
  <si>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</si>
  <si>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</si>
  <si>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</si>
  <si>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</si>
  <si>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</si>
  <si>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</si>
  <si>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</si>
  <si>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</si>
  <si>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</si>
  <si>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</si>
  <si>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</si>
  <si>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</si>
  <si>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</si>
  <si>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</si>
  <si>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</si>
  <si>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</si>
  <si>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</si>
  <si>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</si>
  <si>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</si>
  <si>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</si>
  <si>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</si>
  <si>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1301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</si>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</sst>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Arial Cyr"/>
      <charset val="204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 shrinkToFit="1"/>
    </xf>
    <xf numFmtId="0" fontId="1" fillId="0" borderId="0" xfId="0" applyFont="1" applyBorder="1" applyAlignment="1">
      <alignment horizontal="center" vertical="top" shrinkToFit="1"/>
    </xf>
    <xf numFmtId="0" fontId="4" fillId="0" borderId="0" xfId="0" applyFont="1" applyAlignment="1">
      <alignment horizontal="right" vertical="top" shrinkToFit="1"/>
    </xf>
    <xf numFmtId="0" fontId="1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164" fontId="6" fillId="0" borderId="1" xfId="1" applyNumberFormat="1" applyFont="1" applyBorder="1" applyAlignment="1">
      <alignment horizontal="center" vertical="top" wrapText="1" shrinkToFit="1"/>
    </xf>
    <xf numFmtId="164" fontId="6" fillId="0" borderId="1" xfId="1" applyNumberFormat="1" applyFont="1" applyFill="1" applyBorder="1" applyAlignment="1">
      <alignment horizontal="center" vertical="top" wrapText="1" shrinkToFit="1"/>
    </xf>
    <xf numFmtId="164" fontId="6" fillId="0" borderId="1" xfId="0" applyNumberFormat="1" applyFont="1" applyBorder="1" applyAlignment="1">
      <alignment horizontal="center" vertical="top" wrapText="1" shrinkToFi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164" fontId="1" fillId="0" borderId="1" xfId="0" applyNumberFormat="1" applyFont="1" applyBorder="1" applyAlignment="1">
      <alignment horizontal="center" vertical="top" wrapText="1" shrinkToFit="1"/>
    </xf>
    <xf numFmtId="4" fontId="1" fillId="0" borderId="1" xfId="0" applyNumberFormat="1" applyFont="1" applyBorder="1" applyAlignment="1">
      <alignment horizontal="center" vertical="top" wrapText="1" shrinkToFit="1"/>
    </xf>
    <xf numFmtId="0" fontId="8" fillId="0" borderId="1" xfId="0" applyFont="1" applyBorder="1" applyAlignment="1">
      <alignment horizontal="left" vertical="center" wrapText="1" shrinkToFit="1"/>
    </xf>
    <xf numFmtId="164" fontId="1" fillId="0" borderId="1" xfId="1" applyNumberFormat="1" applyFont="1" applyBorder="1" applyAlignment="1">
      <alignment horizontal="center" vertical="top" wrapText="1" shrinkToFit="1"/>
    </xf>
    <xf numFmtId="164" fontId="1" fillId="0" borderId="1" xfId="1" applyNumberFormat="1" applyFont="1" applyFill="1" applyBorder="1" applyAlignment="1">
      <alignment horizontal="center" vertical="top" wrapText="1" shrinkToFit="1"/>
    </xf>
    <xf numFmtId="4" fontId="6" fillId="0" borderId="1" xfId="0" applyNumberFormat="1" applyFont="1" applyBorder="1" applyAlignment="1">
      <alignment horizontal="center" vertical="top" wrapText="1" shrinkToFit="1"/>
    </xf>
    <xf numFmtId="4" fontId="1" fillId="0" borderId="1" xfId="0" applyNumberFormat="1" applyFont="1" applyFill="1" applyBorder="1" applyAlignment="1">
      <alignment horizontal="center" vertical="top" wrapText="1" shrinkToFit="1"/>
    </xf>
    <xf numFmtId="164" fontId="1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164" fontId="1" fillId="0" borderId="1" xfId="0" applyNumberFormat="1" applyFont="1" applyBorder="1" applyAlignment="1">
      <alignment horizontal="center" vertical="top" wrapTex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top" shrinkToFit="1"/>
    </xf>
    <xf numFmtId="0" fontId="3" fillId="0" borderId="0" xfId="0" applyFont="1" applyBorder="1" applyAlignment="1">
      <alignment horizontal="center" vertical="top" shrinkToFi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2" xfId="0" applyNumberFormat="1" applyFont="1" applyBorder="1" applyAlignment="1">
      <alignment horizontal="center" vertical="center" wrapText="1" shrinkToFit="1"/>
    </xf>
    <xf numFmtId="0" fontId="1" fillId="0" borderId="6" xfId="0" applyNumberFormat="1" applyFont="1" applyBorder="1" applyAlignment="1">
      <alignment horizontal="center" vertical="center" wrapText="1" shrinkToFit="1"/>
    </xf>
    <xf numFmtId="0" fontId="1" fillId="0" borderId="7" xfId="0" applyNumberFormat="1" applyFont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wrapText="1" shrinkToFit="1"/>
    </xf>
    <xf numFmtId="0" fontId="5" fillId="0" borderId="4" xfId="0" applyNumberFormat="1" applyFont="1" applyBorder="1" applyAlignment="1">
      <alignment horizontal="center" vertical="center" wrapText="1" shrinkToFit="1"/>
    </xf>
    <xf numFmtId="0" fontId="5" fillId="0" borderId="5" xfId="0" applyNumberFormat="1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tabSelected="1" topLeftCell="A82" zoomScale="80" zoomScaleNormal="80" workbookViewId="0">
      <selection activeCell="J2" sqref="J2:K2"/>
    </sheetView>
  </sheetViews>
  <sheetFormatPr defaultColWidth="9.109375" defaultRowHeight="13.2" x14ac:dyDescent="0.25"/>
  <cols>
    <col min="1" max="1" width="9.33203125" style="1" customWidth="1"/>
    <col min="2" max="2" width="86.5546875" style="2" customWidth="1"/>
    <col min="3" max="3" width="19.33203125" style="3" customWidth="1"/>
    <col min="4" max="4" width="19.5546875" style="1" customWidth="1"/>
    <col min="5" max="5" width="15" style="1" customWidth="1"/>
    <col min="6" max="6" width="17.6640625" style="4" customWidth="1"/>
    <col min="7" max="7" width="15.5546875" style="1" customWidth="1"/>
    <col min="8" max="8" width="17.88671875" style="1" customWidth="1"/>
    <col min="9" max="9" width="15.109375" style="1" customWidth="1"/>
    <col min="10" max="10" width="19.5546875" style="1" customWidth="1"/>
    <col min="11" max="11" width="17.33203125" style="1" customWidth="1"/>
    <col min="12" max="12" width="9.109375" style="5" customWidth="1"/>
    <col min="13" max="16384" width="9.109375" style="5"/>
  </cols>
  <sheetData>
    <row r="1" spans="1:14" hidden="1" x14ac:dyDescent="0.25"/>
    <row r="2" spans="1:14" ht="24" customHeight="1" x14ac:dyDescent="0.25">
      <c r="J2" s="46" t="s">
        <v>177</v>
      </c>
      <c r="K2" s="46"/>
    </row>
    <row r="3" spans="1:14" ht="25.5" customHeight="1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 ht="15.6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4" ht="15.6" x14ac:dyDescent="0.25">
      <c r="A5" s="6"/>
      <c r="G5" s="7"/>
      <c r="H5" s="7"/>
      <c r="I5" s="6"/>
      <c r="J5" s="6"/>
      <c r="K5" s="8" t="s">
        <v>1</v>
      </c>
    </row>
    <row r="6" spans="1:14" ht="18.75" customHeight="1" x14ac:dyDescent="0.25">
      <c r="A6" s="37" t="s">
        <v>2</v>
      </c>
      <c r="B6" s="38" t="s">
        <v>3</v>
      </c>
      <c r="C6" s="41" t="s">
        <v>4</v>
      </c>
      <c r="D6" s="42"/>
      <c r="E6" s="42"/>
      <c r="F6" s="42"/>
      <c r="G6" s="42"/>
      <c r="H6" s="42"/>
      <c r="I6" s="42"/>
      <c r="J6" s="42"/>
      <c r="K6" s="43"/>
    </row>
    <row r="7" spans="1:14" ht="13.2" customHeight="1" x14ac:dyDescent="0.25">
      <c r="A7" s="37"/>
      <c r="B7" s="39"/>
      <c r="C7" s="44" t="s">
        <v>5</v>
      </c>
      <c r="D7" s="37" t="s">
        <v>6</v>
      </c>
      <c r="E7" s="37" t="s">
        <v>7</v>
      </c>
      <c r="F7" s="44" t="s">
        <v>8</v>
      </c>
      <c r="G7" s="37" t="s">
        <v>6</v>
      </c>
      <c r="H7" s="37" t="s">
        <v>7</v>
      </c>
      <c r="I7" s="37" t="s">
        <v>9</v>
      </c>
      <c r="J7" s="37" t="s">
        <v>10</v>
      </c>
      <c r="K7" s="37" t="s">
        <v>11</v>
      </c>
    </row>
    <row r="8" spans="1:14" ht="87.75" customHeight="1" x14ac:dyDescent="0.25">
      <c r="A8" s="37"/>
      <c r="B8" s="40"/>
      <c r="C8" s="44"/>
      <c r="D8" s="37"/>
      <c r="E8" s="37"/>
      <c r="F8" s="44"/>
      <c r="G8" s="37"/>
      <c r="H8" s="37"/>
      <c r="I8" s="37"/>
      <c r="J8" s="37"/>
      <c r="K8" s="37"/>
    </row>
    <row r="9" spans="1:14" s="14" customFormat="1" x14ac:dyDescent="0.25">
      <c r="A9" s="9"/>
      <c r="B9" s="10" t="s">
        <v>12</v>
      </c>
      <c r="C9" s="11">
        <f t="shared" ref="C9:H9" si="0">C12+C13+C14</f>
        <v>100870835.89999999</v>
      </c>
      <c r="D9" s="11">
        <f t="shared" si="0"/>
        <v>93314947.200000003</v>
      </c>
      <c r="E9" s="11">
        <f t="shared" si="0"/>
        <v>7555888.7000000002</v>
      </c>
      <c r="F9" s="12">
        <f>F12+F13+F14</f>
        <v>105198705.5</v>
      </c>
      <c r="G9" s="11">
        <f>G12+G13+G14</f>
        <v>97304960</v>
      </c>
      <c r="H9" s="11">
        <f t="shared" si="0"/>
        <v>7893745.5</v>
      </c>
      <c r="I9" s="13">
        <f>F9/C9*100</f>
        <v>104.29050633058152</v>
      </c>
      <c r="J9" s="13"/>
      <c r="K9" s="13"/>
    </row>
    <row r="10" spans="1:14" s="14" customFormat="1" hidden="1" x14ac:dyDescent="0.25">
      <c r="A10" s="9"/>
      <c r="B10" s="15" t="s">
        <v>13</v>
      </c>
      <c r="C10" s="11">
        <f>D9+E9</f>
        <v>100870835.90000001</v>
      </c>
      <c r="D10" s="11"/>
      <c r="E10" s="11"/>
      <c r="F10" s="12">
        <f>G9+H9</f>
        <v>105198705.5</v>
      </c>
      <c r="G10" s="11"/>
      <c r="H10" s="11"/>
      <c r="I10" s="13"/>
      <c r="J10" s="13"/>
      <c r="K10" s="13"/>
    </row>
    <row r="11" spans="1:14" s="14" customFormat="1" x14ac:dyDescent="0.25">
      <c r="A11" s="9"/>
      <c r="B11" s="16" t="s">
        <v>14</v>
      </c>
      <c r="C11" s="17"/>
      <c r="D11" s="18"/>
      <c r="E11" s="11"/>
      <c r="F11" s="12"/>
      <c r="G11" s="11"/>
      <c r="H11" s="11"/>
      <c r="I11" s="13"/>
      <c r="J11" s="13"/>
      <c r="K11" s="13"/>
    </row>
    <row r="12" spans="1:14" s="14" customFormat="1" ht="16.5" customHeight="1" x14ac:dyDescent="0.25">
      <c r="A12" s="9"/>
      <c r="B12" s="19" t="s">
        <v>15</v>
      </c>
      <c r="C12" s="20">
        <f>D12</f>
        <v>93314947.200000003</v>
      </c>
      <c r="D12" s="20">
        <v>93314947.200000003</v>
      </c>
      <c r="E12" s="20"/>
      <c r="F12" s="21">
        <f>G12</f>
        <v>97304960</v>
      </c>
      <c r="G12" s="20">
        <v>97304960</v>
      </c>
      <c r="H12" s="20"/>
      <c r="I12" s="17">
        <f>F12/C12*100</f>
        <v>104.27585603349085</v>
      </c>
      <c r="J12" s="17"/>
      <c r="K12" s="17"/>
    </row>
    <row r="13" spans="1:14" s="14" customFormat="1" ht="17.25" customHeight="1" x14ac:dyDescent="0.25">
      <c r="A13" s="9"/>
      <c r="B13" s="19" t="s">
        <v>16</v>
      </c>
      <c r="C13" s="20">
        <f>E13</f>
        <v>7544952.1000000006</v>
      </c>
      <c r="D13" s="20"/>
      <c r="E13" s="20">
        <f>7555888.7-E14</f>
        <v>7544952.1000000006</v>
      </c>
      <c r="F13" s="21">
        <f>H13</f>
        <v>8050894.5999999996</v>
      </c>
      <c r="G13" s="20"/>
      <c r="H13" s="20">
        <f>7893745.5-H14</f>
        <v>8050894.5999999996</v>
      </c>
      <c r="I13" s="17">
        <f>F13/C13*100</f>
        <v>106.70570857567139</v>
      </c>
      <c r="J13" s="17"/>
      <c r="K13" s="17"/>
    </row>
    <row r="14" spans="1:14" s="14" customFormat="1" ht="33" customHeight="1" x14ac:dyDescent="0.25">
      <c r="A14" s="9"/>
      <c r="B14" s="19" t="s">
        <v>17</v>
      </c>
      <c r="C14" s="20">
        <f>E14</f>
        <v>10936.6</v>
      </c>
      <c r="D14" s="20"/>
      <c r="E14" s="20">
        <f>10936.6</f>
        <v>10936.6</v>
      </c>
      <c r="F14" s="21">
        <f>H14</f>
        <v>-157149.09999999998</v>
      </c>
      <c r="G14" s="20"/>
      <c r="H14" s="20">
        <f>533929.8-691078.9</f>
        <v>-157149.09999999998</v>
      </c>
      <c r="I14" s="17"/>
      <c r="J14" s="17"/>
      <c r="K14" s="17"/>
    </row>
    <row r="15" spans="1:14" s="14" customFormat="1" x14ac:dyDescent="0.25">
      <c r="A15" s="9"/>
      <c r="B15" s="19"/>
      <c r="C15" s="17"/>
      <c r="D15" s="18"/>
      <c r="E15" s="22"/>
      <c r="F15" s="23"/>
      <c r="G15" s="20"/>
      <c r="H15" s="20"/>
      <c r="I15" s="17"/>
      <c r="J15" s="17"/>
      <c r="K15" s="17"/>
    </row>
    <row r="16" spans="1:14" s="14" customFormat="1" x14ac:dyDescent="0.25">
      <c r="A16" s="9"/>
      <c r="B16" s="10" t="s">
        <v>18</v>
      </c>
      <c r="C16" s="13">
        <f t="shared" ref="C16:H16" si="1">C19+C30+C32+C36+C47+C53+C57+C66+C78+C70+C84+C89+C93+C95</f>
        <v>117312709.09999999</v>
      </c>
      <c r="D16" s="13">
        <f t="shared" si="1"/>
        <v>110044673.7</v>
      </c>
      <c r="E16" s="13">
        <f t="shared" si="1"/>
        <v>7268035.3999999994</v>
      </c>
      <c r="F16" s="13">
        <f t="shared" si="1"/>
        <v>113159528.80000001</v>
      </c>
      <c r="G16" s="13">
        <f t="shared" si="1"/>
        <v>106227294.99999999</v>
      </c>
      <c r="H16" s="13">
        <f t="shared" si="1"/>
        <v>6932233.7999999998</v>
      </c>
      <c r="I16" s="13">
        <f>F16/C16*100</f>
        <v>96.459735409861082</v>
      </c>
      <c r="J16" s="13">
        <f>G16/D16*100</f>
        <v>96.531064547106723</v>
      </c>
      <c r="K16" s="13">
        <f>H16/E16*100</f>
        <v>95.379747324841048</v>
      </c>
      <c r="N16" s="24"/>
    </row>
    <row r="17" spans="1:11" s="14" customFormat="1" hidden="1" x14ac:dyDescent="0.25">
      <c r="A17" s="9"/>
      <c r="B17" s="15" t="s">
        <v>13</v>
      </c>
      <c r="C17" s="13">
        <f>D16+E16</f>
        <v>117312709.10000001</v>
      </c>
      <c r="D17" s="13"/>
      <c r="E17" s="13"/>
      <c r="F17" s="13">
        <f>G16+H16</f>
        <v>113159528.79999998</v>
      </c>
      <c r="G17" s="13"/>
      <c r="H17" s="13"/>
      <c r="I17" s="13"/>
      <c r="J17" s="13"/>
      <c r="K17" s="13"/>
    </row>
    <row r="18" spans="1:11" s="14" customFormat="1" x14ac:dyDescent="0.25">
      <c r="A18" s="9"/>
      <c r="B18" s="16" t="s">
        <v>14</v>
      </c>
      <c r="C18" s="17"/>
      <c r="D18" s="17"/>
      <c r="E18" s="17"/>
      <c r="F18" s="17"/>
      <c r="G18" s="17"/>
      <c r="H18" s="17"/>
      <c r="I18" s="13"/>
      <c r="J18" s="17"/>
      <c r="K18" s="17"/>
    </row>
    <row r="19" spans="1:11" s="14" customFormat="1" ht="20.25" customHeight="1" x14ac:dyDescent="0.25">
      <c r="A19" s="25" t="s">
        <v>19</v>
      </c>
      <c r="B19" s="10" t="s">
        <v>20</v>
      </c>
      <c r="C19" s="11">
        <f>SUM(C20:C29)</f>
        <v>6886616.0999999996</v>
      </c>
      <c r="D19" s="11">
        <f>SUM(D20:D29)</f>
        <v>6770994.5999999996</v>
      </c>
      <c r="E19" s="11">
        <f>SUM(E20:E29)</f>
        <v>115621.5</v>
      </c>
      <c r="F19" s="11">
        <f>SUM(F20:F29)</f>
        <v>6512428.8000000007</v>
      </c>
      <c r="G19" s="11">
        <f t="shared" ref="G19:G86" si="2">F19-H19</f>
        <v>6396836.9000000004</v>
      </c>
      <c r="H19" s="11">
        <f>SUM(H20:H29)</f>
        <v>115591.90000000001</v>
      </c>
      <c r="I19" s="13">
        <f>F19/C19*100</f>
        <v>94.5664562309492</v>
      </c>
      <c r="J19" s="13">
        <f>G19/D19*100</f>
        <v>94.474110199408528</v>
      </c>
      <c r="K19" s="13">
        <f>H19/E19*100</f>
        <v>99.974399225057624</v>
      </c>
    </row>
    <row r="20" spans="1:11" s="14" customFormat="1" ht="32.25" customHeight="1" x14ac:dyDescent="0.25">
      <c r="A20" s="26" t="s">
        <v>21</v>
      </c>
      <c r="B20" s="16" t="s">
        <v>22</v>
      </c>
      <c r="C20" s="27">
        <v>4917.1000000000004</v>
      </c>
      <c r="D20" s="20">
        <f t="shared" ref="D20:D86" si="3">C20-E20</f>
        <v>4917.1000000000004</v>
      </c>
      <c r="E20" s="20"/>
      <c r="F20" s="27">
        <v>4654.2</v>
      </c>
      <c r="G20" s="20">
        <f t="shared" si="2"/>
        <v>4654.2</v>
      </c>
      <c r="H20" s="20"/>
      <c r="I20" s="17">
        <f t="shared" ref="I20:J37" si="4">F20/C20*100</f>
        <v>94.653352585873776</v>
      </c>
      <c r="J20" s="17">
        <f t="shared" si="4"/>
        <v>94.653352585873776</v>
      </c>
      <c r="K20" s="17"/>
    </row>
    <row r="21" spans="1:11" s="14" customFormat="1" ht="31.5" customHeight="1" x14ac:dyDescent="0.25">
      <c r="A21" s="26" t="s">
        <v>23</v>
      </c>
      <c r="B21" s="16" t="s">
        <v>24</v>
      </c>
      <c r="C21" s="27">
        <v>500206.4</v>
      </c>
      <c r="D21" s="20">
        <f t="shared" si="3"/>
        <v>488224.60000000003</v>
      </c>
      <c r="E21" s="20">
        <v>11981.8</v>
      </c>
      <c r="F21" s="27">
        <v>467009</v>
      </c>
      <c r="G21" s="20">
        <f t="shared" si="2"/>
        <v>455027.20000000001</v>
      </c>
      <c r="H21" s="20">
        <v>11981.8</v>
      </c>
      <c r="I21" s="17">
        <f t="shared" si="4"/>
        <v>93.363259646417944</v>
      </c>
      <c r="J21" s="17">
        <f t="shared" si="4"/>
        <v>93.200383593944252</v>
      </c>
      <c r="K21" s="17">
        <f>H21/E21*100</f>
        <v>100</v>
      </c>
    </row>
    <row r="22" spans="1:11" s="14" customFormat="1" ht="39" customHeight="1" x14ac:dyDescent="0.25">
      <c r="A22" s="26" t="s">
        <v>25</v>
      </c>
      <c r="B22" s="16" t="s">
        <v>26</v>
      </c>
      <c r="C22" s="27">
        <v>2572093.7999999998</v>
      </c>
      <c r="D22" s="20">
        <f t="shared" si="3"/>
        <v>2572093.7999999998</v>
      </c>
      <c r="E22" s="20"/>
      <c r="F22" s="27">
        <v>2553512.1</v>
      </c>
      <c r="G22" s="20">
        <f t="shared" si="2"/>
        <v>2553512.1</v>
      </c>
      <c r="H22" s="20"/>
      <c r="I22" s="17">
        <f t="shared" si="4"/>
        <v>99.277565227209067</v>
      </c>
      <c r="J22" s="17">
        <f t="shared" si="4"/>
        <v>99.277565227209067</v>
      </c>
      <c r="K22" s="17"/>
    </row>
    <row r="23" spans="1:11" s="14" customFormat="1" ht="18.75" customHeight="1" x14ac:dyDescent="0.25">
      <c r="A23" s="26" t="s">
        <v>27</v>
      </c>
      <c r="B23" s="16" t="s">
        <v>28</v>
      </c>
      <c r="C23" s="27">
        <v>300506.2</v>
      </c>
      <c r="D23" s="20">
        <f t="shared" si="3"/>
        <v>299988.2</v>
      </c>
      <c r="E23" s="20">
        <v>518</v>
      </c>
      <c r="F23" s="27">
        <v>298570.40000000002</v>
      </c>
      <c r="G23" s="20">
        <f t="shared" si="2"/>
        <v>298052.40000000002</v>
      </c>
      <c r="H23" s="20">
        <v>518</v>
      </c>
      <c r="I23" s="17">
        <f t="shared" si="4"/>
        <v>99.355820279248817</v>
      </c>
      <c r="J23" s="17">
        <f t="shared" si="4"/>
        <v>99.354707951846109</v>
      </c>
      <c r="K23" s="17">
        <f>H23/E23*100</f>
        <v>100</v>
      </c>
    </row>
    <row r="24" spans="1:11" s="14" customFormat="1" ht="35.25" customHeight="1" x14ac:dyDescent="0.25">
      <c r="A24" s="26" t="s">
        <v>29</v>
      </c>
      <c r="B24" s="16" t="s">
        <v>30</v>
      </c>
      <c r="C24" s="27">
        <v>76181.5</v>
      </c>
      <c r="D24" s="20">
        <f t="shared" si="3"/>
        <v>76181.5</v>
      </c>
      <c r="E24" s="20"/>
      <c r="F24" s="27">
        <v>73459.3</v>
      </c>
      <c r="G24" s="20">
        <f t="shared" si="2"/>
        <v>73459.3</v>
      </c>
      <c r="H24" s="20"/>
      <c r="I24" s="17">
        <f t="shared" si="4"/>
        <v>96.426691519594655</v>
      </c>
      <c r="J24" s="17">
        <f t="shared" si="4"/>
        <v>96.426691519594655</v>
      </c>
      <c r="K24" s="17"/>
    </row>
    <row r="25" spans="1:11" s="14" customFormat="1" ht="17.25" customHeight="1" x14ac:dyDescent="0.25">
      <c r="A25" s="26" t="s">
        <v>31</v>
      </c>
      <c r="B25" s="16" t="s">
        <v>32</v>
      </c>
      <c r="C25" s="27">
        <v>83161.399999999994</v>
      </c>
      <c r="D25" s="20">
        <f t="shared" si="3"/>
        <v>83161.399999999994</v>
      </c>
      <c r="E25" s="20"/>
      <c r="F25" s="27">
        <v>82614.899999999994</v>
      </c>
      <c r="G25" s="20">
        <f t="shared" si="2"/>
        <v>82614.899999999994</v>
      </c>
      <c r="H25" s="20"/>
      <c r="I25" s="17">
        <f t="shared" si="4"/>
        <v>99.342844156062796</v>
      </c>
      <c r="J25" s="17">
        <f t="shared" si="4"/>
        <v>99.342844156062796</v>
      </c>
      <c r="K25" s="17"/>
    </row>
    <row r="26" spans="1:11" s="14" customFormat="1" ht="17.25" customHeight="1" x14ac:dyDescent="0.25">
      <c r="A26" s="26" t="s">
        <v>33</v>
      </c>
      <c r="B26" s="16" t="s">
        <v>34</v>
      </c>
      <c r="C26" s="27">
        <v>140</v>
      </c>
      <c r="D26" s="20">
        <f t="shared" si="3"/>
        <v>140</v>
      </c>
      <c r="E26" s="20"/>
      <c r="F26" s="27">
        <v>137.69999999999999</v>
      </c>
      <c r="G26" s="20">
        <f t="shared" si="2"/>
        <v>137.69999999999999</v>
      </c>
      <c r="H26" s="20"/>
      <c r="I26" s="17"/>
      <c r="J26" s="17"/>
      <c r="K26" s="17"/>
    </row>
    <row r="27" spans="1:11" s="14" customFormat="1" ht="16.5" customHeight="1" x14ac:dyDescent="0.25">
      <c r="A27" s="26" t="s">
        <v>35</v>
      </c>
      <c r="B27" s="16" t="s">
        <v>36</v>
      </c>
      <c r="C27" s="27">
        <v>251728.3</v>
      </c>
      <c r="D27" s="20">
        <f t="shared" si="3"/>
        <v>251728.3</v>
      </c>
      <c r="E27" s="20"/>
      <c r="F27" s="27">
        <v>0</v>
      </c>
      <c r="G27" s="20">
        <f t="shared" si="2"/>
        <v>0</v>
      </c>
      <c r="H27" s="20"/>
      <c r="I27" s="17">
        <f t="shared" si="4"/>
        <v>0</v>
      </c>
      <c r="J27" s="17">
        <f t="shared" si="4"/>
        <v>0</v>
      </c>
      <c r="K27" s="17"/>
    </row>
    <row r="28" spans="1:11" s="14" customFormat="1" ht="15.75" customHeight="1" x14ac:dyDescent="0.25">
      <c r="A28" s="26" t="s">
        <v>37</v>
      </c>
      <c r="B28" s="16" t="s">
        <v>38</v>
      </c>
      <c r="C28" s="27">
        <v>27880</v>
      </c>
      <c r="D28" s="20">
        <f t="shared" si="3"/>
        <v>27880</v>
      </c>
      <c r="E28" s="20"/>
      <c r="F28" s="27">
        <v>21380</v>
      </c>
      <c r="G28" s="20">
        <f t="shared" si="2"/>
        <v>21380</v>
      </c>
      <c r="H28" s="20"/>
      <c r="I28" s="17">
        <f t="shared" si="4"/>
        <v>76.685796269727405</v>
      </c>
      <c r="J28" s="17">
        <f t="shared" si="4"/>
        <v>76.685796269727405</v>
      </c>
      <c r="K28" s="17"/>
    </row>
    <row r="29" spans="1:11" s="14" customFormat="1" ht="18.75" customHeight="1" x14ac:dyDescent="0.25">
      <c r="A29" s="26" t="s">
        <v>39</v>
      </c>
      <c r="B29" s="16" t="s">
        <v>40</v>
      </c>
      <c r="C29" s="27">
        <v>3069801.4</v>
      </c>
      <c r="D29" s="20">
        <f t="shared" si="3"/>
        <v>2966679.6999999997</v>
      </c>
      <c r="E29" s="20">
        <v>103121.7</v>
      </c>
      <c r="F29" s="27">
        <v>3011091.2</v>
      </c>
      <c r="G29" s="20">
        <f t="shared" si="2"/>
        <v>2907999.1</v>
      </c>
      <c r="H29" s="20">
        <v>103092.1</v>
      </c>
      <c r="I29" s="17">
        <f t="shared" si="4"/>
        <v>98.08749191397203</v>
      </c>
      <c r="J29" s="17">
        <f t="shared" si="4"/>
        <v>98.022010937008147</v>
      </c>
      <c r="K29" s="17">
        <f>H29/E29*100</f>
        <v>99.971296051170611</v>
      </c>
    </row>
    <row r="30" spans="1:11" s="14" customFormat="1" ht="18.75" customHeight="1" x14ac:dyDescent="0.25">
      <c r="A30" s="25" t="s">
        <v>41</v>
      </c>
      <c r="B30" s="10" t="s">
        <v>42</v>
      </c>
      <c r="C30" s="11">
        <f t="shared" ref="C30:H30" si="5">C31</f>
        <v>62127.199999999997</v>
      </c>
      <c r="D30" s="11">
        <f t="shared" si="3"/>
        <v>0</v>
      </c>
      <c r="E30" s="11">
        <f t="shared" si="5"/>
        <v>62127.199999999997</v>
      </c>
      <c r="F30" s="11">
        <f t="shared" si="5"/>
        <v>62127.199999999997</v>
      </c>
      <c r="G30" s="11">
        <f t="shared" si="2"/>
        <v>0</v>
      </c>
      <c r="H30" s="11">
        <f t="shared" si="5"/>
        <v>62127.199999999997</v>
      </c>
      <c r="I30" s="13">
        <f t="shared" si="4"/>
        <v>100</v>
      </c>
      <c r="J30" s="17"/>
      <c r="K30" s="13">
        <f>H30/E30*100</f>
        <v>100</v>
      </c>
    </row>
    <row r="31" spans="1:11" s="14" customFormat="1" ht="19.5" customHeight="1" x14ac:dyDescent="0.25">
      <c r="A31" s="26" t="s">
        <v>43</v>
      </c>
      <c r="B31" s="16" t="s">
        <v>44</v>
      </c>
      <c r="C31" s="20">
        <v>62127.199999999997</v>
      </c>
      <c r="D31" s="20">
        <f t="shared" si="3"/>
        <v>0</v>
      </c>
      <c r="E31" s="20">
        <v>62127.199999999997</v>
      </c>
      <c r="F31" s="20">
        <v>62127.199999999997</v>
      </c>
      <c r="G31" s="20">
        <f t="shared" si="2"/>
        <v>0</v>
      </c>
      <c r="H31" s="20">
        <v>62127.199999999997</v>
      </c>
      <c r="I31" s="17">
        <f t="shared" si="4"/>
        <v>100</v>
      </c>
      <c r="J31" s="17"/>
      <c r="K31" s="17">
        <f>H31/E31*100</f>
        <v>100</v>
      </c>
    </row>
    <row r="32" spans="1:11" s="14" customFormat="1" ht="20.25" customHeight="1" x14ac:dyDescent="0.25">
      <c r="A32" s="25" t="s">
        <v>45</v>
      </c>
      <c r="B32" s="10" t="s">
        <v>46</v>
      </c>
      <c r="C32" s="11">
        <f>SUM(C33:C35)</f>
        <v>1902161.9</v>
      </c>
      <c r="D32" s="11">
        <f>D33+D34+D35</f>
        <v>1902161.9</v>
      </c>
      <c r="E32" s="11">
        <f>SUM(E33:E35)</f>
        <v>0</v>
      </c>
      <c r="F32" s="11">
        <f>F33+F34+F35</f>
        <v>1867499.2000000002</v>
      </c>
      <c r="G32" s="11">
        <f>G33+G34+G35</f>
        <v>1867499.2000000002</v>
      </c>
      <c r="H32" s="11">
        <f>SUM(H33:H35)</f>
        <v>0</v>
      </c>
      <c r="I32" s="13">
        <f t="shared" si="4"/>
        <v>98.177720834383251</v>
      </c>
      <c r="J32" s="13">
        <f>G32/D32*100</f>
        <v>98.177720834383251</v>
      </c>
      <c r="K32" s="13"/>
    </row>
    <row r="33" spans="1:11" s="14" customFormat="1" ht="27.75" customHeight="1" x14ac:dyDescent="0.25">
      <c r="A33" s="26" t="s">
        <v>47</v>
      </c>
      <c r="B33" s="16" t="s">
        <v>48</v>
      </c>
      <c r="C33" s="27">
        <v>386502.9</v>
      </c>
      <c r="D33" s="20">
        <f t="shared" si="3"/>
        <v>386502.9</v>
      </c>
      <c r="E33" s="20"/>
      <c r="F33" s="20">
        <v>361270.5</v>
      </c>
      <c r="G33" s="20">
        <f t="shared" si="2"/>
        <v>361270.5</v>
      </c>
      <c r="H33" s="20"/>
      <c r="I33" s="17">
        <f t="shared" si="4"/>
        <v>93.471614313890001</v>
      </c>
      <c r="J33" s="17">
        <f t="shared" si="4"/>
        <v>93.471614313890001</v>
      </c>
      <c r="K33" s="17"/>
    </row>
    <row r="34" spans="1:11" s="14" customFormat="1" ht="19.5" customHeight="1" x14ac:dyDescent="0.25">
      <c r="A34" s="26" t="s">
        <v>49</v>
      </c>
      <c r="B34" s="16" t="s">
        <v>50</v>
      </c>
      <c r="C34" s="27">
        <v>1226427.5</v>
      </c>
      <c r="D34" s="20">
        <f t="shared" si="3"/>
        <v>1226427.5</v>
      </c>
      <c r="E34" s="20"/>
      <c r="F34" s="20">
        <v>1219430.8</v>
      </c>
      <c r="G34" s="20">
        <f t="shared" si="2"/>
        <v>1219430.8</v>
      </c>
      <c r="H34" s="20"/>
      <c r="I34" s="17">
        <f t="shared" si="4"/>
        <v>99.429505616923947</v>
      </c>
      <c r="J34" s="17">
        <f t="shared" si="4"/>
        <v>99.429505616923947</v>
      </c>
      <c r="K34" s="17"/>
    </row>
    <row r="35" spans="1:11" s="14" customFormat="1" ht="33.75" customHeight="1" x14ac:dyDescent="0.25">
      <c r="A35" s="26" t="s">
        <v>51</v>
      </c>
      <c r="B35" s="16" t="s">
        <v>52</v>
      </c>
      <c r="C35" s="27">
        <v>289231.5</v>
      </c>
      <c r="D35" s="20">
        <f t="shared" si="3"/>
        <v>289231.5</v>
      </c>
      <c r="E35" s="20"/>
      <c r="F35" s="20">
        <v>286797.90000000002</v>
      </c>
      <c r="G35" s="20">
        <f t="shared" si="2"/>
        <v>286797.90000000002</v>
      </c>
      <c r="H35" s="20"/>
      <c r="I35" s="17">
        <f t="shared" si="4"/>
        <v>99.158597870563909</v>
      </c>
      <c r="J35" s="17">
        <f t="shared" si="4"/>
        <v>99.158597870563909</v>
      </c>
      <c r="K35" s="17"/>
    </row>
    <row r="36" spans="1:11" s="14" customFormat="1" x14ac:dyDescent="0.25">
      <c r="A36" s="25" t="s">
        <v>53</v>
      </c>
      <c r="B36" s="10" t="s">
        <v>54</v>
      </c>
      <c r="C36" s="11">
        <f t="shared" ref="C36:H36" si="6">SUM(C37:C46)</f>
        <v>20658060.399999999</v>
      </c>
      <c r="D36" s="11">
        <f>D37+D38+D39+D40+D41+D42+D43+D44+D45+D46</f>
        <v>18440332.100000001</v>
      </c>
      <c r="E36" s="11">
        <f t="shared" si="6"/>
        <v>2217728.2999999998</v>
      </c>
      <c r="F36" s="11">
        <f>SUM(F37:F46)</f>
        <v>19759881.399999999</v>
      </c>
      <c r="G36" s="11">
        <f t="shared" si="2"/>
        <v>17597005.599999998</v>
      </c>
      <c r="H36" s="11">
        <f t="shared" si="6"/>
        <v>2162875.7999999998</v>
      </c>
      <c r="I36" s="13">
        <f t="shared" si="4"/>
        <v>95.652162000649383</v>
      </c>
      <c r="J36" s="13">
        <f t="shared" si="4"/>
        <v>95.426728242058047</v>
      </c>
      <c r="K36" s="13">
        <f>H36/E36*100</f>
        <v>97.526635701947797</v>
      </c>
    </row>
    <row r="37" spans="1:11" s="14" customFormat="1" x14ac:dyDescent="0.25">
      <c r="A37" s="26" t="s">
        <v>55</v>
      </c>
      <c r="B37" s="16" t="s">
        <v>56</v>
      </c>
      <c r="C37" s="27">
        <v>55667.4</v>
      </c>
      <c r="D37" s="20">
        <f>C37-E37</f>
        <v>54828.5</v>
      </c>
      <c r="E37" s="20">
        <v>838.9</v>
      </c>
      <c r="F37" s="27">
        <v>55667.199999999997</v>
      </c>
      <c r="G37" s="20">
        <f t="shared" si="2"/>
        <v>54828.299999999996</v>
      </c>
      <c r="H37" s="20">
        <v>838.9</v>
      </c>
      <c r="I37" s="17">
        <f t="shared" si="4"/>
        <v>99.999640723295855</v>
      </c>
      <c r="J37" s="17">
        <f t="shared" si="4"/>
        <v>99.999635226205342</v>
      </c>
      <c r="K37" s="17">
        <f>H37/E37*100</f>
        <v>100</v>
      </c>
    </row>
    <row r="38" spans="1:11" s="14" customFormat="1" x14ac:dyDescent="0.25">
      <c r="A38" s="26" t="s">
        <v>57</v>
      </c>
      <c r="B38" s="16" t="s">
        <v>58</v>
      </c>
      <c r="C38" s="27">
        <v>8790</v>
      </c>
      <c r="D38" s="20">
        <f>C38-E38</f>
        <v>8790</v>
      </c>
      <c r="E38" s="20"/>
      <c r="F38" s="27">
        <v>8790</v>
      </c>
      <c r="G38" s="20">
        <f t="shared" si="2"/>
        <v>8790</v>
      </c>
      <c r="H38" s="20"/>
      <c r="I38" s="17">
        <f t="shared" ref="I38:K72" si="7">F38/C38*100</f>
        <v>100</v>
      </c>
      <c r="J38" s="17">
        <f t="shared" si="7"/>
        <v>100</v>
      </c>
      <c r="K38" s="17"/>
    </row>
    <row r="39" spans="1:11" s="14" customFormat="1" x14ac:dyDescent="0.25">
      <c r="A39" s="26" t="s">
        <v>59</v>
      </c>
      <c r="B39" s="16" t="s">
        <v>60</v>
      </c>
      <c r="C39" s="27">
        <v>4748854</v>
      </c>
      <c r="D39" s="20">
        <f t="shared" si="3"/>
        <v>3208577.8</v>
      </c>
      <c r="E39" s="20">
        <v>1540276.2</v>
      </c>
      <c r="F39" s="27">
        <v>4742185.5999999996</v>
      </c>
      <c r="G39" s="20">
        <f t="shared" si="2"/>
        <v>3201909.3999999994</v>
      </c>
      <c r="H39" s="20">
        <v>1540276.2</v>
      </c>
      <c r="I39" s="17">
        <f t="shared" si="7"/>
        <v>99.859578753105481</v>
      </c>
      <c r="J39" s="17">
        <f t="shared" si="7"/>
        <v>99.792169602370237</v>
      </c>
      <c r="K39" s="17">
        <f>H39/E39*100</f>
        <v>100</v>
      </c>
    </row>
    <row r="40" spans="1:11" s="14" customFormat="1" x14ac:dyDescent="0.25">
      <c r="A40" s="26" t="s">
        <v>61</v>
      </c>
      <c r="B40" s="16" t="s">
        <v>62</v>
      </c>
      <c r="C40" s="27">
        <v>67104.100000000006</v>
      </c>
      <c r="D40" s="20">
        <f t="shared" si="3"/>
        <v>46002.000000000007</v>
      </c>
      <c r="E40" s="20">
        <v>21102.1</v>
      </c>
      <c r="F40" s="27">
        <v>63229.4</v>
      </c>
      <c r="G40" s="20">
        <f t="shared" si="2"/>
        <v>43927</v>
      </c>
      <c r="H40" s="20">
        <v>19302.400000000001</v>
      </c>
      <c r="I40" s="17">
        <f>F40/C40*100</f>
        <v>94.225837169412898</v>
      </c>
      <c r="J40" s="17">
        <v>0</v>
      </c>
      <c r="K40" s="17">
        <f t="shared" si="7"/>
        <v>91.471464925291812</v>
      </c>
    </row>
    <row r="41" spans="1:11" s="14" customFormat="1" x14ac:dyDescent="0.25">
      <c r="A41" s="26" t="s">
        <v>63</v>
      </c>
      <c r="B41" s="16" t="s">
        <v>64</v>
      </c>
      <c r="C41" s="27">
        <v>1226227.3</v>
      </c>
      <c r="D41" s="20">
        <f t="shared" si="3"/>
        <v>857344.9</v>
      </c>
      <c r="E41" s="20">
        <v>368882.4</v>
      </c>
      <c r="F41" s="27">
        <v>1197669.3999999999</v>
      </c>
      <c r="G41" s="20">
        <f t="shared" si="2"/>
        <v>854979.29999999993</v>
      </c>
      <c r="H41" s="20">
        <v>342690.1</v>
      </c>
      <c r="I41" s="17">
        <f t="shared" si="7"/>
        <v>97.671076153662526</v>
      </c>
      <c r="J41" s="17">
        <f t="shared" si="7"/>
        <v>99.724078372659591</v>
      </c>
      <c r="K41" s="17">
        <f t="shared" si="7"/>
        <v>92.899552811410885</v>
      </c>
    </row>
    <row r="42" spans="1:11" s="14" customFormat="1" x14ac:dyDescent="0.25">
      <c r="A42" s="26" t="s">
        <v>65</v>
      </c>
      <c r="B42" s="16" t="s">
        <v>66</v>
      </c>
      <c r="C42" s="27">
        <v>112740.7</v>
      </c>
      <c r="D42" s="20">
        <f t="shared" si="3"/>
        <v>112740.7</v>
      </c>
      <c r="E42" s="20"/>
      <c r="F42" s="27">
        <v>112064.6</v>
      </c>
      <c r="G42" s="20">
        <f t="shared" si="2"/>
        <v>112064.6</v>
      </c>
      <c r="H42" s="20"/>
      <c r="I42" s="17">
        <f t="shared" si="7"/>
        <v>99.400305302344236</v>
      </c>
      <c r="J42" s="17">
        <f t="shared" si="7"/>
        <v>99.400305302344236</v>
      </c>
      <c r="K42" s="17"/>
    </row>
    <row r="43" spans="1:11" s="14" customFormat="1" x14ac:dyDescent="0.25">
      <c r="A43" s="26" t="s">
        <v>67</v>
      </c>
      <c r="B43" s="16" t="s">
        <v>68</v>
      </c>
      <c r="C43" s="27">
        <v>9469387.6999999993</v>
      </c>
      <c r="D43" s="20">
        <f t="shared" si="3"/>
        <v>9211671.2999999989</v>
      </c>
      <c r="E43" s="20">
        <v>257716.4</v>
      </c>
      <c r="F43" s="27">
        <v>8677098.1999999993</v>
      </c>
      <c r="G43" s="20">
        <f t="shared" si="2"/>
        <v>8446017.0999999996</v>
      </c>
      <c r="H43" s="20">
        <v>231081.1</v>
      </c>
      <c r="I43" s="17">
        <f t="shared" si="7"/>
        <v>91.633149628037728</v>
      </c>
      <c r="J43" s="17">
        <f t="shared" si="7"/>
        <v>91.688216230642112</v>
      </c>
      <c r="K43" s="17">
        <f>H43/E43*100</f>
        <v>89.664879689457095</v>
      </c>
    </row>
    <row r="44" spans="1:11" s="14" customFormat="1" x14ac:dyDescent="0.25">
      <c r="A44" s="26" t="s">
        <v>69</v>
      </c>
      <c r="B44" s="16" t="s">
        <v>70</v>
      </c>
      <c r="C44" s="27">
        <v>1030637.9</v>
      </c>
      <c r="D44" s="20">
        <f t="shared" si="3"/>
        <v>1030637.9</v>
      </c>
      <c r="E44" s="20"/>
      <c r="F44" s="27">
        <v>998269.7</v>
      </c>
      <c r="G44" s="20">
        <f t="shared" si="2"/>
        <v>998269.7</v>
      </c>
      <c r="H44" s="20"/>
      <c r="I44" s="17">
        <f t="shared" si="7"/>
        <v>96.859401347456753</v>
      </c>
      <c r="J44" s="17">
        <f t="shared" si="7"/>
        <v>96.859401347456753</v>
      </c>
      <c r="K44" s="17"/>
    </row>
    <row r="45" spans="1:11" s="14" customFormat="1" x14ac:dyDescent="0.25">
      <c r="A45" s="26" t="s">
        <v>71</v>
      </c>
      <c r="B45" s="16" t="s">
        <v>72</v>
      </c>
      <c r="C45" s="27">
        <v>6500</v>
      </c>
      <c r="D45" s="20">
        <f t="shared" si="3"/>
        <v>6500</v>
      </c>
      <c r="E45" s="20"/>
      <c r="F45" s="27">
        <v>6500</v>
      </c>
      <c r="G45" s="20">
        <f t="shared" si="2"/>
        <v>6500</v>
      </c>
      <c r="H45" s="20"/>
      <c r="I45" s="17">
        <f t="shared" si="7"/>
        <v>100</v>
      </c>
      <c r="J45" s="17">
        <f t="shared" si="7"/>
        <v>100</v>
      </c>
      <c r="K45" s="17"/>
    </row>
    <row r="46" spans="1:11" s="14" customFormat="1" x14ac:dyDescent="0.25">
      <c r="A46" s="26" t="s">
        <v>73</v>
      </c>
      <c r="B46" s="16" t="s">
        <v>74</v>
      </c>
      <c r="C46" s="27">
        <v>3932151.3</v>
      </c>
      <c r="D46" s="20">
        <f t="shared" si="3"/>
        <v>3903239</v>
      </c>
      <c r="E46" s="20">
        <v>28912.3</v>
      </c>
      <c r="F46" s="27">
        <v>3898407.3</v>
      </c>
      <c r="G46" s="20">
        <f t="shared" si="2"/>
        <v>3869720.1999999997</v>
      </c>
      <c r="H46" s="20">
        <v>28687.1</v>
      </c>
      <c r="I46" s="17">
        <f t="shared" si="7"/>
        <v>99.141843804433478</v>
      </c>
      <c r="J46" s="17">
        <f t="shared" si="7"/>
        <v>99.141256786991519</v>
      </c>
      <c r="K46" s="17">
        <f>H46/E46*100</f>
        <v>99.221092752911389</v>
      </c>
    </row>
    <row r="47" spans="1:11" s="14" customFormat="1" x14ac:dyDescent="0.25">
      <c r="A47" s="25" t="s">
        <v>75</v>
      </c>
      <c r="B47" s="10" t="s">
        <v>76</v>
      </c>
      <c r="C47" s="11">
        <f>SUM(C48:C52)</f>
        <v>10217313.100000001</v>
      </c>
      <c r="D47" s="11">
        <f>D48+D49+D50+D51+D52</f>
        <v>9680841.5</v>
      </c>
      <c r="E47" s="11">
        <f>SUM(E48:E52)</f>
        <v>536471.6</v>
      </c>
      <c r="F47" s="11">
        <f>F48+F49+F52+F51+F50</f>
        <v>9327739.1000000015</v>
      </c>
      <c r="G47" s="11">
        <f t="shared" si="2"/>
        <v>8880591.6000000015</v>
      </c>
      <c r="H47" s="11">
        <f>SUM(H48:H52)</f>
        <v>447147.5</v>
      </c>
      <c r="I47" s="13">
        <f t="shared" si="7"/>
        <v>91.293464423635996</v>
      </c>
      <c r="J47" s="13">
        <f t="shared" si="7"/>
        <v>91.733674185245178</v>
      </c>
      <c r="K47" s="13">
        <f t="shared" si="7"/>
        <v>83.349705743976017</v>
      </c>
    </row>
    <row r="48" spans="1:11" s="14" customFormat="1" x14ac:dyDescent="0.25">
      <c r="A48" s="26" t="s">
        <v>77</v>
      </c>
      <c r="B48" s="16" t="s">
        <v>78</v>
      </c>
      <c r="C48" s="27">
        <v>767572.8</v>
      </c>
      <c r="D48" s="20">
        <f t="shared" si="3"/>
        <v>675754.70000000007</v>
      </c>
      <c r="E48" s="20">
        <v>91818.1</v>
      </c>
      <c r="F48" s="27">
        <v>746346.7</v>
      </c>
      <c r="G48" s="20">
        <f t="shared" si="2"/>
        <v>664302.6</v>
      </c>
      <c r="H48" s="20">
        <v>82044.100000000006</v>
      </c>
      <c r="I48" s="17">
        <f t="shared" si="7"/>
        <v>97.23464666804243</v>
      </c>
      <c r="J48" s="17">
        <f t="shared" si="7"/>
        <v>98.305287406806045</v>
      </c>
      <c r="K48" s="17">
        <f t="shared" si="7"/>
        <v>89.355040019342596</v>
      </c>
    </row>
    <row r="49" spans="1:11" s="14" customFormat="1" x14ac:dyDescent="0.25">
      <c r="A49" s="26" t="s">
        <v>79</v>
      </c>
      <c r="B49" s="16" t="s">
        <v>80</v>
      </c>
      <c r="C49" s="27">
        <v>8068574.9000000004</v>
      </c>
      <c r="D49" s="20">
        <f t="shared" si="3"/>
        <v>7957963.9000000004</v>
      </c>
      <c r="E49" s="20">
        <v>110611</v>
      </c>
      <c r="F49" s="27">
        <v>7201127.2000000002</v>
      </c>
      <c r="G49" s="20">
        <f t="shared" si="2"/>
        <v>7170066.2999999998</v>
      </c>
      <c r="H49" s="20">
        <v>31060.9</v>
      </c>
      <c r="I49" s="17">
        <f t="shared" si="7"/>
        <v>89.249059335124969</v>
      </c>
      <c r="J49" s="17">
        <f t="shared" si="7"/>
        <v>90.099256419094829</v>
      </c>
      <c r="K49" s="17">
        <f t="shared" si="7"/>
        <v>28.081203496939729</v>
      </c>
    </row>
    <row r="50" spans="1:11" s="14" customFormat="1" x14ac:dyDescent="0.25">
      <c r="A50" s="26" t="s">
        <v>81</v>
      </c>
      <c r="B50" s="16" t="s">
        <v>82</v>
      </c>
      <c r="C50" s="27">
        <v>1115628</v>
      </c>
      <c r="D50" s="20">
        <f t="shared" si="3"/>
        <v>781585.5</v>
      </c>
      <c r="E50" s="20">
        <v>334042.5</v>
      </c>
      <c r="F50" s="27">
        <v>1115016.8</v>
      </c>
      <c r="G50" s="20">
        <f t="shared" si="2"/>
        <v>780974.3</v>
      </c>
      <c r="H50" s="20">
        <v>334042.5</v>
      </c>
      <c r="I50" s="17">
        <f t="shared" si="7"/>
        <v>99.945214713148118</v>
      </c>
      <c r="J50" s="17">
        <f t="shared" si="7"/>
        <v>99.921799982215646</v>
      </c>
      <c r="K50" s="17">
        <f t="shared" si="7"/>
        <v>100</v>
      </c>
    </row>
    <row r="51" spans="1:11" s="14" customFormat="1" x14ac:dyDescent="0.25">
      <c r="A51" s="26" t="s">
        <v>83</v>
      </c>
      <c r="B51" s="16" t="s">
        <v>84</v>
      </c>
      <c r="C51" s="27">
        <v>1475.9</v>
      </c>
      <c r="D51" s="20">
        <f>C51-E51</f>
        <v>1475.9</v>
      </c>
      <c r="E51" s="20"/>
      <c r="F51" s="27">
        <v>1475.9</v>
      </c>
      <c r="G51" s="20">
        <f t="shared" si="2"/>
        <v>1475.9</v>
      </c>
      <c r="H51" s="20"/>
      <c r="I51" s="17">
        <f>F51/C51*100</f>
        <v>100</v>
      </c>
      <c r="J51" s="17">
        <f t="shared" si="7"/>
        <v>100</v>
      </c>
      <c r="K51" s="17"/>
    </row>
    <row r="52" spans="1:11" s="14" customFormat="1" x14ac:dyDescent="0.25">
      <c r="A52" s="26" t="s">
        <v>85</v>
      </c>
      <c r="B52" s="16" t="s">
        <v>86</v>
      </c>
      <c r="C52" s="27">
        <v>264061.5</v>
      </c>
      <c r="D52" s="20">
        <f t="shared" si="3"/>
        <v>264061.5</v>
      </c>
      <c r="E52" s="20"/>
      <c r="F52" s="27">
        <v>263772.5</v>
      </c>
      <c r="G52" s="20">
        <f t="shared" si="2"/>
        <v>263772.5</v>
      </c>
      <c r="H52" s="20"/>
      <c r="I52" s="17">
        <f t="shared" si="7"/>
        <v>99.890555798554502</v>
      </c>
      <c r="J52" s="17">
        <f t="shared" si="7"/>
        <v>99.890555798554502</v>
      </c>
      <c r="K52" s="17"/>
    </row>
    <row r="53" spans="1:11" s="14" customFormat="1" x14ac:dyDescent="0.25">
      <c r="A53" s="25" t="s">
        <v>87</v>
      </c>
      <c r="B53" s="10" t="s">
        <v>88</v>
      </c>
      <c r="C53" s="11">
        <f>SUM(C54:C56)</f>
        <v>259007.40000000002</v>
      </c>
      <c r="D53" s="11">
        <f>D54+D55+D56</f>
        <v>243489.3</v>
      </c>
      <c r="E53" s="11">
        <f>SUM(E54:E56)</f>
        <v>15518.1</v>
      </c>
      <c r="F53" s="11">
        <f>SUM(F54:F56)</f>
        <v>254647.3</v>
      </c>
      <c r="G53" s="11">
        <f t="shared" si="2"/>
        <v>239129.19999999998</v>
      </c>
      <c r="H53" s="11">
        <f>SUM(H54:H56)</f>
        <v>15518.1</v>
      </c>
      <c r="I53" s="13">
        <f t="shared" si="7"/>
        <v>98.316611803369312</v>
      </c>
      <c r="J53" s="13">
        <f t="shared" si="7"/>
        <v>98.209325830744916</v>
      </c>
      <c r="K53" s="13">
        <f>H53/E53*100</f>
        <v>100</v>
      </c>
    </row>
    <row r="54" spans="1:11" s="14" customFormat="1" x14ac:dyDescent="0.25">
      <c r="A54" s="26" t="s">
        <v>89</v>
      </c>
      <c r="B54" s="16" t="s">
        <v>90</v>
      </c>
      <c r="C54" s="20">
        <v>99641.3</v>
      </c>
      <c r="D54" s="20">
        <f t="shared" si="3"/>
        <v>84123.199999999997</v>
      </c>
      <c r="E54" s="20">
        <v>15518.1</v>
      </c>
      <c r="F54" s="20">
        <v>98626.3</v>
      </c>
      <c r="G54" s="20">
        <f t="shared" si="2"/>
        <v>83108.2</v>
      </c>
      <c r="H54" s="20">
        <v>15518.1</v>
      </c>
      <c r="I54" s="17">
        <f t="shared" si="7"/>
        <v>98.981346088419158</v>
      </c>
      <c r="J54" s="17">
        <f t="shared" si="7"/>
        <v>98.793436293436301</v>
      </c>
      <c r="K54" s="17">
        <f t="shared" si="7"/>
        <v>100</v>
      </c>
    </row>
    <row r="55" spans="1:11" s="14" customFormat="1" x14ac:dyDescent="0.25">
      <c r="A55" s="26" t="s">
        <v>91</v>
      </c>
      <c r="B55" s="16" t="s">
        <v>92</v>
      </c>
      <c r="C55" s="20">
        <v>4475</v>
      </c>
      <c r="D55" s="20">
        <f t="shared" si="3"/>
        <v>4475</v>
      </c>
      <c r="E55" s="20"/>
      <c r="F55" s="20">
        <v>4475</v>
      </c>
      <c r="G55" s="20">
        <f t="shared" si="2"/>
        <v>4475</v>
      </c>
      <c r="H55" s="20"/>
      <c r="I55" s="17">
        <f t="shared" si="7"/>
        <v>100</v>
      </c>
      <c r="J55" s="17">
        <f t="shared" si="7"/>
        <v>100</v>
      </c>
      <c r="K55" s="17"/>
    </row>
    <row r="56" spans="1:11" s="14" customFormat="1" x14ac:dyDescent="0.25">
      <c r="A56" s="26" t="s">
        <v>93</v>
      </c>
      <c r="B56" s="16" t="s">
        <v>94</v>
      </c>
      <c r="C56" s="20">
        <v>154891.1</v>
      </c>
      <c r="D56" s="20">
        <f t="shared" si="3"/>
        <v>154891.1</v>
      </c>
      <c r="E56" s="20"/>
      <c r="F56" s="20">
        <v>151546</v>
      </c>
      <c r="G56" s="20">
        <f t="shared" si="2"/>
        <v>151546</v>
      </c>
      <c r="H56" s="20"/>
      <c r="I56" s="17">
        <f t="shared" si="7"/>
        <v>97.840353642010413</v>
      </c>
      <c r="J56" s="17">
        <f t="shared" si="7"/>
        <v>97.840353642010413</v>
      </c>
      <c r="K56" s="17"/>
    </row>
    <row r="57" spans="1:11" s="14" customFormat="1" x14ac:dyDescent="0.25">
      <c r="A57" s="25" t="s">
        <v>95</v>
      </c>
      <c r="B57" s="10" t="s">
        <v>96</v>
      </c>
      <c r="C57" s="11">
        <f>SUM(C58:C65)</f>
        <v>28336633.400000006</v>
      </c>
      <c r="D57" s="11">
        <f>D58+D59+D60+D61+D62+D63+D64+D65</f>
        <v>27945423.300000004</v>
      </c>
      <c r="E57" s="11">
        <f>SUM(E58:E65)</f>
        <v>391210.1</v>
      </c>
      <c r="F57" s="11">
        <f>SUM(F58:F65)</f>
        <v>27617683.100000001</v>
      </c>
      <c r="G57" s="11">
        <f t="shared" si="2"/>
        <v>27236965.800000001</v>
      </c>
      <c r="H57" s="11">
        <f>SUM(H58:H65)</f>
        <v>380717.3</v>
      </c>
      <c r="I57" s="13">
        <f t="shared" si="7"/>
        <v>97.46282386530784</v>
      </c>
      <c r="J57" s="13">
        <f t="shared" si="7"/>
        <v>97.464853216233067</v>
      </c>
      <c r="K57" s="13">
        <f>H57/E57*100</f>
        <v>97.317860658505495</v>
      </c>
    </row>
    <row r="58" spans="1:11" s="14" customFormat="1" x14ac:dyDescent="0.25">
      <c r="A58" s="26" t="s">
        <v>97</v>
      </c>
      <c r="B58" s="16" t="s">
        <v>98</v>
      </c>
      <c r="C58" s="27">
        <v>9697845.6999999993</v>
      </c>
      <c r="D58" s="20">
        <f t="shared" si="3"/>
        <v>9558946.0999999996</v>
      </c>
      <c r="E58" s="20">
        <v>138899.6</v>
      </c>
      <c r="F58" s="27">
        <v>9408983.6999999993</v>
      </c>
      <c r="G58" s="20">
        <f t="shared" si="2"/>
        <v>9280576.8999999985</v>
      </c>
      <c r="H58" s="20">
        <v>128406.8</v>
      </c>
      <c r="I58" s="17">
        <f t="shared" si="7"/>
        <v>97.021379707041532</v>
      </c>
      <c r="J58" s="17">
        <f t="shared" si="7"/>
        <v>97.087867249298526</v>
      </c>
      <c r="K58" s="17">
        <f>H58/E58*100</f>
        <v>92.445766582481156</v>
      </c>
    </row>
    <row r="59" spans="1:11" s="14" customFormat="1" x14ac:dyDescent="0.25">
      <c r="A59" s="26" t="s">
        <v>99</v>
      </c>
      <c r="B59" s="16" t="s">
        <v>100</v>
      </c>
      <c r="C59" s="27">
        <v>14176005.4</v>
      </c>
      <c r="D59" s="20">
        <f t="shared" si="3"/>
        <v>13937670.9</v>
      </c>
      <c r="E59" s="20">
        <v>238334.5</v>
      </c>
      <c r="F59" s="27">
        <v>13760199.800000001</v>
      </c>
      <c r="G59" s="20">
        <f t="shared" si="2"/>
        <v>13521865.300000001</v>
      </c>
      <c r="H59" s="20">
        <v>238334.5</v>
      </c>
      <c r="I59" s="17">
        <f t="shared" si="7"/>
        <v>97.066835203096076</v>
      </c>
      <c r="J59" s="17">
        <f t="shared" si="7"/>
        <v>97.016678016123919</v>
      </c>
      <c r="K59" s="17">
        <f>H59/E59*100</f>
        <v>100</v>
      </c>
    </row>
    <row r="60" spans="1:11" s="14" customFormat="1" x14ac:dyDescent="0.25">
      <c r="A60" s="26" t="s">
        <v>101</v>
      </c>
      <c r="B60" s="16" t="s">
        <v>102</v>
      </c>
      <c r="C60" s="27">
        <v>203059.5</v>
      </c>
      <c r="D60" s="20">
        <f t="shared" si="3"/>
        <v>201600.4</v>
      </c>
      <c r="E60" s="20">
        <v>1459.1</v>
      </c>
      <c r="F60" s="27">
        <v>203059.5</v>
      </c>
      <c r="G60" s="20">
        <f t="shared" si="2"/>
        <v>201600.4</v>
      </c>
      <c r="H60" s="20">
        <v>1459.1</v>
      </c>
      <c r="I60" s="17">
        <f t="shared" si="7"/>
        <v>100</v>
      </c>
      <c r="J60" s="17">
        <f t="shared" si="7"/>
        <v>100</v>
      </c>
      <c r="K60" s="17">
        <f>H60/E60*100</f>
        <v>100</v>
      </c>
    </row>
    <row r="61" spans="1:11" s="14" customFormat="1" x14ac:dyDescent="0.25">
      <c r="A61" s="26" t="s">
        <v>103</v>
      </c>
      <c r="B61" s="16" t="s">
        <v>104</v>
      </c>
      <c r="C61" s="27">
        <v>2508840.7999999998</v>
      </c>
      <c r="D61" s="20">
        <f t="shared" si="3"/>
        <v>2508319.0999999996</v>
      </c>
      <c r="E61" s="20">
        <v>521.70000000000005</v>
      </c>
      <c r="F61" s="27">
        <v>2508319.5</v>
      </c>
      <c r="G61" s="20">
        <f t="shared" si="2"/>
        <v>2507797.7999999998</v>
      </c>
      <c r="H61" s="20">
        <v>521.70000000000005</v>
      </c>
      <c r="I61" s="17">
        <f t="shared" si="7"/>
        <v>99.979221479497625</v>
      </c>
      <c r="J61" s="17">
        <f t="shared" si="7"/>
        <v>99.979217157816976</v>
      </c>
      <c r="K61" s="17">
        <f>H61/E61*100</f>
        <v>100</v>
      </c>
    </row>
    <row r="62" spans="1:11" s="14" customFormat="1" x14ac:dyDescent="0.25">
      <c r="A62" s="26" t="s">
        <v>105</v>
      </c>
      <c r="B62" s="16" t="s">
        <v>106</v>
      </c>
      <c r="C62" s="27">
        <v>242916.6</v>
      </c>
      <c r="D62" s="20">
        <f t="shared" si="3"/>
        <v>242916.6</v>
      </c>
      <c r="E62" s="20"/>
      <c r="F62" s="27">
        <v>242916.6</v>
      </c>
      <c r="G62" s="20">
        <f t="shared" si="2"/>
        <v>242916.6</v>
      </c>
      <c r="H62" s="20"/>
      <c r="I62" s="17">
        <f t="shared" si="7"/>
        <v>100</v>
      </c>
      <c r="J62" s="17">
        <f t="shared" si="7"/>
        <v>100</v>
      </c>
      <c r="K62" s="17"/>
    </row>
    <row r="63" spans="1:11" s="14" customFormat="1" x14ac:dyDescent="0.25">
      <c r="A63" s="26" t="s">
        <v>107</v>
      </c>
      <c r="B63" s="16" t="s">
        <v>108</v>
      </c>
      <c r="C63" s="27">
        <v>809283.8</v>
      </c>
      <c r="D63" s="20">
        <f t="shared" si="3"/>
        <v>809283.8</v>
      </c>
      <c r="E63" s="20"/>
      <c r="F63" s="27">
        <v>803209.4</v>
      </c>
      <c r="G63" s="20">
        <f t="shared" si="2"/>
        <v>803209.4</v>
      </c>
      <c r="H63" s="20"/>
      <c r="I63" s="17">
        <f t="shared" si="7"/>
        <v>99.249410404607133</v>
      </c>
      <c r="J63" s="17">
        <f t="shared" si="7"/>
        <v>99.249410404607133</v>
      </c>
      <c r="K63" s="17"/>
    </row>
    <row r="64" spans="1:11" s="14" customFormat="1" x14ac:dyDescent="0.25">
      <c r="A64" s="26" t="s">
        <v>109</v>
      </c>
      <c r="B64" s="16" t="s">
        <v>110</v>
      </c>
      <c r="C64" s="27">
        <v>533404.6</v>
      </c>
      <c r="D64" s="20">
        <f t="shared" si="3"/>
        <v>532334.1</v>
      </c>
      <c r="E64" s="20">
        <v>1070.5</v>
      </c>
      <c r="F64" s="27">
        <v>526021.30000000005</v>
      </c>
      <c r="G64" s="20">
        <f t="shared" si="2"/>
        <v>524950.80000000005</v>
      </c>
      <c r="H64" s="20">
        <v>1070.5</v>
      </c>
      <c r="I64" s="17">
        <f t="shared" si="7"/>
        <v>98.615816211558752</v>
      </c>
      <c r="J64" s="17">
        <f t="shared" si="7"/>
        <v>98.613032680040618</v>
      </c>
      <c r="K64" s="17">
        <f>H64/E64*100</f>
        <v>100</v>
      </c>
    </row>
    <row r="65" spans="1:11" s="14" customFormat="1" x14ac:dyDescent="0.25">
      <c r="A65" s="26" t="s">
        <v>111</v>
      </c>
      <c r="B65" s="16" t="s">
        <v>112</v>
      </c>
      <c r="C65" s="27">
        <v>165277</v>
      </c>
      <c r="D65" s="20">
        <f t="shared" si="3"/>
        <v>154352.29999999999</v>
      </c>
      <c r="E65" s="20">
        <v>10924.7</v>
      </c>
      <c r="F65" s="27">
        <v>164973.29999999999</v>
      </c>
      <c r="G65" s="20">
        <f t="shared" si="2"/>
        <v>154048.59999999998</v>
      </c>
      <c r="H65" s="20">
        <v>10924.7</v>
      </c>
      <c r="I65" s="17">
        <f t="shared" si="7"/>
        <v>99.816247874779904</v>
      </c>
      <c r="J65" s="17">
        <f t="shared" si="7"/>
        <v>99.803242322919701</v>
      </c>
      <c r="K65" s="17">
        <f>H65/E65*100</f>
        <v>100</v>
      </c>
    </row>
    <row r="66" spans="1:11" s="14" customFormat="1" x14ac:dyDescent="0.25">
      <c r="A66" s="25" t="s">
        <v>113</v>
      </c>
      <c r="B66" s="10" t="s">
        <v>114</v>
      </c>
      <c r="C66" s="11">
        <f t="shared" ref="C66:H66" si="8">SUM(C67:C69)</f>
        <v>2993973</v>
      </c>
      <c r="D66" s="11">
        <f>D67+D68+D69</f>
        <v>2971094.3</v>
      </c>
      <c r="E66" s="11">
        <f t="shared" si="8"/>
        <v>22878.699999999997</v>
      </c>
      <c r="F66" s="11">
        <f>SUM(F67:F69)</f>
        <v>2708716.1</v>
      </c>
      <c r="G66" s="11">
        <f t="shared" si="2"/>
        <v>2685837.6</v>
      </c>
      <c r="H66" s="11">
        <f t="shared" si="8"/>
        <v>22878.5</v>
      </c>
      <c r="I66" s="13">
        <f t="shared" si="7"/>
        <v>90.472295508342924</v>
      </c>
      <c r="J66" s="13">
        <f t="shared" si="7"/>
        <v>90.39893483017353</v>
      </c>
      <c r="K66" s="13">
        <f>H66/E66*100</f>
        <v>99.999125824456826</v>
      </c>
    </row>
    <row r="67" spans="1:11" s="14" customFormat="1" x14ac:dyDescent="0.25">
      <c r="A67" s="26" t="s">
        <v>115</v>
      </c>
      <c r="B67" s="16" t="s">
        <v>116</v>
      </c>
      <c r="C67" s="20">
        <v>2972963.3</v>
      </c>
      <c r="D67" s="20">
        <f t="shared" si="3"/>
        <v>2954523.1999999997</v>
      </c>
      <c r="E67" s="20">
        <v>18440.099999999999</v>
      </c>
      <c r="F67" s="20">
        <v>2688070.7</v>
      </c>
      <c r="G67" s="20">
        <f t="shared" si="2"/>
        <v>2669630.8000000003</v>
      </c>
      <c r="H67" s="28">
        <v>18439.900000000001</v>
      </c>
      <c r="I67" s="17">
        <f t="shared" si="7"/>
        <v>90.417217730202054</v>
      </c>
      <c r="J67" s="17">
        <f t="shared" si="7"/>
        <v>90.357415369085629</v>
      </c>
      <c r="K67" s="17">
        <f>H67/E67*100</f>
        <v>99.998915407183276</v>
      </c>
    </row>
    <row r="68" spans="1:11" s="14" customFormat="1" x14ac:dyDescent="0.25">
      <c r="A68" s="26" t="s">
        <v>117</v>
      </c>
      <c r="B68" s="16" t="s">
        <v>118</v>
      </c>
      <c r="C68" s="20">
        <v>2500</v>
      </c>
      <c r="D68" s="20">
        <f t="shared" si="3"/>
        <v>2500</v>
      </c>
      <c r="E68" s="20"/>
      <c r="F68" s="20">
        <v>2500</v>
      </c>
      <c r="G68" s="20">
        <f t="shared" si="2"/>
        <v>2500</v>
      </c>
      <c r="H68" s="20"/>
      <c r="I68" s="17">
        <f t="shared" si="7"/>
        <v>100</v>
      </c>
      <c r="J68" s="17">
        <f t="shared" si="7"/>
        <v>100</v>
      </c>
      <c r="K68" s="17"/>
    </row>
    <row r="69" spans="1:11" s="14" customFormat="1" x14ac:dyDescent="0.25">
      <c r="A69" s="26" t="s">
        <v>119</v>
      </c>
      <c r="B69" s="16" t="s">
        <v>120</v>
      </c>
      <c r="C69" s="20">
        <v>18509.7</v>
      </c>
      <c r="D69" s="20">
        <f t="shared" si="3"/>
        <v>14071.1</v>
      </c>
      <c r="E69" s="20">
        <v>4438.6000000000004</v>
      </c>
      <c r="F69" s="20">
        <v>18145.400000000001</v>
      </c>
      <c r="G69" s="20">
        <f t="shared" si="2"/>
        <v>13706.800000000001</v>
      </c>
      <c r="H69" s="20">
        <v>4438.6000000000004</v>
      </c>
      <c r="I69" s="17">
        <f t="shared" si="7"/>
        <v>98.031842763523997</v>
      </c>
      <c r="J69" s="17"/>
      <c r="K69" s="17">
        <f>H69/E69*100</f>
        <v>100</v>
      </c>
    </row>
    <row r="70" spans="1:11" s="14" customFormat="1" x14ac:dyDescent="0.25">
      <c r="A70" s="25" t="s">
        <v>121</v>
      </c>
      <c r="B70" s="10" t="s">
        <v>122</v>
      </c>
      <c r="C70" s="11">
        <f>SUM(C71:C77)</f>
        <v>15149768.199999999</v>
      </c>
      <c r="D70" s="11">
        <f>D71+D72+D73+D74+D75+D76+D77</f>
        <v>14484197.099999998</v>
      </c>
      <c r="E70" s="11">
        <f>SUM(E71:E77)</f>
        <v>665571.1</v>
      </c>
      <c r="F70" s="11">
        <f>SUM(F71:F77)</f>
        <v>15063568.5</v>
      </c>
      <c r="G70" s="11">
        <f t="shared" si="2"/>
        <v>14400284.6</v>
      </c>
      <c r="H70" s="11">
        <f>SUM(H71:H77)</f>
        <v>663283.9</v>
      </c>
      <c r="I70" s="13">
        <f t="shared" si="7"/>
        <v>99.431016376871042</v>
      </c>
      <c r="J70" s="13">
        <f t="shared" si="7"/>
        <v>99.420661708614844</v>
      </c>
      <c r="K70" s="13">
        <f>H70/E70*100</f>
        <v>99.656355271435316</v>
      </c>
    </row>
    <row r="71" spans="1:11" s="14" customFormat="1" x14ac:dyDescent="0.25">
      <c r="A71" s="26" t="s">
        <v>123</v>
      </c>
      <c r="B71" s="16" t="s">
        <v>124</v>
      </c>
      <c r="C71" s="20">
        <v>5240443.0999999996</v>
      </c>
      <c r="D71" s="20">
        <f t="shared" si="3"/>
        <v>5133513.8999999994</v>
      </c>
      <c r="E71" s="20">
        <v>106929.2</v>
      </c>
      <c r="F71" s="20">
        <v>5221001</v>
      </c>
      <c r="G71" s="20">
        <f t="shared" si="2"/>
        <v>5115462.9000000004</v>
      </c>
      <c r="H71" s="20">
        <v>105538.1</v>
      </c>
      <c r="I71" s="17">
        <f t="shared" si="7"/>
        <v>99.62899892949892</v>
      </c>
      <c r="J71" s="17">
        <f t="shared" si="7"/>
        <v>99.648369511573748</v>
      </c>
      <c r="K71" s="17">
        <f>H71/E71*100</f>
        <v>98.699045723712516</v>
      </c>
    </row>
    <row r="72" spans="1:11" s="14" customFormat="1" x14ac:dyDescent="0.25">
      <c r="A72" s="26" t="s">
        <v>125</v>
      </c>
      <c r="B72" s="16" t="s">
        <v>126</v>
      </c>
      <c r="C72" s="20">
        <v>3731548.4</v>
      </c>
      <c r="D72" s="20">
        <f t="shared" si="3"/>
        <v>3175587.9</v>
      </c>
      <c r="E72" s="20">
        <v>555960.5</v>
      </c>
      <c r="F72" s="20">
        <v>3671785.9</v>
      </c>
      <c r="G72" s="20">
        <f t="shared" si="2"/>
        <v>3116253.9</v>
      </c>
      <c r="H72" s="20">
        <v>555532</v>
      </c>
      <c r="I72" s="17">
        <f t="shared" si="7"/>
        <v>98.398453038958294</v>
      </c>
      <c r="J72" s="17">
        <f t="shared" si="7"/>
        <v>98.131558569044813</v>
      </c>
      <c r="K72" s="17">
        <f t="shared" si="7"/>
        <v>99.922926179108046</v>
      </c>
    </row>
    <row r="73" spans="1:11" s="14" customFormat="1" x14ac:dyDescent="0.25">
      <c r="A73" s="26" t="s">
        <v>127</v>
      </c>
      <c r="B73" s="16" t="s">
        <v>128</v>
      </c>
      <c r="C73" s="20">
        <v>32039</v>
      </c>
      <c r="D73" s="20">
        <f t="shared" si="3"/>
        <v>32039</v>
      </c>
      <c r="E73" s="20"/>
      <c r="F73" s="20">
        <v>31728.7</v>
      </c>
      <c r="G73" s="20">
        <f t="shared" si="2"/>
        <v>31728.7</v>
      </c>
      <c r="H73" s="20"/>
      <c r="I73" s="17">
        <f>F73/C73*100</f>
        <v>99.031492868067048</v>
      </c>
      <c r="J73" s="17">
        <f>G73/D73*100</f>
        <v>99.031492868067048</v>
      </c>
      <c r="K73" s="17"/>
    </row>
    <row r="74" spans="1:11" s="14" customFormat="1" x14ac:dyDescent="0.25">
      <c r="A74" s="26" t="s">
        <v>129</v>
      </c>
      <c r="B74" s="16" t="s">
        <v>130</v>
      </c>
      <c r="C74" s="20">
        <v>221348.4</v>
      </c>
      <c r="D74" s="20">
        <f t="shared" si="3"/>
        <v>219832.5</v>
      </c>
      <c r="E74" s="20">
        <v>1515.9</v>
      </c>
      <c r="F74" s="20">
        <v>220880.5</v>
      </c>
      <c r="G74" s="20">
        <f t="shared" si="2"/>
        <v>219832.2</v>
      </c>
      <c r="H74" s="20">
        <v>1048.3</v>
      </c>
      <c r="I74" s="17">
        <f t="shared" ref="I74:K98" si="9">F74/C74*100</f>
        <v>99.78861378713377</v>
      </c>
      <c r="J74" s="17">
        <f t="shared" si="9"/>
        <v>99.999863532462214</v>
      </c>
      <c r="K74" s="17"/>
    </row>
    <row r="75" spans="1:11" s="14" customFormat="1" ht="21" customHeight="1" x14ac:dyDescent="0.25">
      <c r="A75" s="26" t="s">
        <v>131</v>
      </c>
      <c r="B75" s="16" t="s">
        <v>132</v>
      </c>
      <c r="C75" s="20">
        <v>119356.7</v>
      </c>
      <c r="D75" s="20">
        <f t="shared" si="3"/>
        <v>119356.7</v>
      </c>
      <c r="E75" s="20"/>
      <c r="F75" s="20">
        <v>119311.4</v>
      </c>
      <c r="G75" s="20">
        <f t="shared" si="2"/>
        <v>119311.4</v>
      </c>
      <c r="H75" s="20"/>
      <c r="I75" s="17">
        <f t="shared" si="9"/>
        <v>99.9620465378148</v>
      </c>
      <c r="J75" s="17">
        <f t="shared" si="9"/>
        <v>99.9620465378148</v>
      </c>
      <c r="K75" s="13"/>
    </row>
    <row r="76" spans="1:11" s="14" customFormat="1" ht="31.5" customHeight="1" x14ac:dyDescent="0.25">
      <c r="A76" s="26" t="s">
        <v>133</v>
      </c>
      <c r="B76" s="16" t="s">
        <v>134</v>
      </c>
      <c r="C76" s="20">
        <v>256696.9</v>
      </c>
      <c r="D76" s="20">
        <f t="shared" si="3"/>
        <v>256696.9</v>
      </c>
      <c r="E76" s="20"/>
      <c r="F76" s="20">
        <v>256003.7</v>
      </c>
      <c r="G76" s="20">
        <f t="shared" si="2"/>
        <v>256003.7</v>
      </c>
      <c r="H76" s="20"/>
      <c r="I76" s="17">
        <f t="shared" si="9"/>
        <v>99.729953887249906</v>
      </c>
      <c r="J76" s="17">
        <f t="shared" si="9"/>
        <v>99.729953887249906</v>
      </c>
      <c r="K76" s="17"/>
    </row>
    <row r="77" spans="1:11" s="14" customFormat="1" ht="20.25" customHeight="1" x14ac:dyDescent="0.25">
      <c r="A77" s="26" t="s">
        <v>135</v>
      </c>
      <c r="B77" s="16" t="s">
        <v>136</v>
      </c>
      <c r="C77" s="20">
        <v>5548335.7000000002</v>
      </c>
      <c r="D77" s="20">
        <f t="shared" si="3"/>
        <v>5547170.2000000002</v>
      </c>
      <c r="E77" s="20">
        <v>1165.5</v>
      </c>
      <c r="F77" s="20">
        <v>5542857.2999999998</v>
      </c>
      <c r="G77" s="20">
        <f t="shared" si="2"/>
        <v>5541691.7999999998</v>
      </c>
      <c r="H77" s="20">
        <v>1165.5</v>
      </c>
      <c r="I77" s="17">
        <f t="shared" si="9"/>
        <v>99.901260480687924</v>
      </c>
      <c r="J77" s="17">
        <f t="shared" si="9"/>
        <v>99.901239734811085</v>
      </c>
      <c r="K77" s="17">
        <f>H77/E77*100</f>
        <v>100</v>
      </c>
    </row>
    <row r="78" spans="1:11" s="14" customFormat="1" ht="16.5" customHeight="1" x14ac:dyDescent="0.25">
      <c r="A78" s="25" t="s">
        <v>137</v>
      </c>
      <c r="B78" s="10" t="s">
        <v>138</v>
      </c>
      <c r="C78" s="11">
        <f t="shared" ref="C78:H78" si="10">SUM(C79:C83)</f>
        <v>24079907.100000001</v>
      </c>
      <c r="D78" s="11">
        <f>D79+D80+D81+D82+D83</f>
        <v>20891027</v>
      </c>
      <c r="E78" s="11">
        <f t="shared" si="10"/>
        <v>3188880.1</v>
      </c>
      <c r="F78" s="11">
        <f>SUM(F79:F83)</f>
        <v>23726039.100000001</v>
      </c>
      <c r="G78" s="11">
        <f t="shared" si="2"/>
        <v>20715974.200000003</v>
      </c>
      <c r="H78" s="11">
        <f t="shared" si="10"/>
        <v>3010064.9000000004</v>
      </c>
      <c r="I78" s="13">
        <f t="shared" si="9"/>
        <v>98.530442835470907</v>
      </c>
      <c r="J78" s="13">
        <f t="shared" si="9"/>
        <v>99.162067044382269</v>
      </c>
      <c r="K78" s="13">
        <f t="shared" si="9"/>
        <v>94.392539249123857</v>
      </c>
    </row>
    <row r="79" spans="1:11" s="14" customFormat="1" x14ac:dyDescent="0.25">
      <c r="A79" s="26" t="s">
        <v>139</v>
      </c>
      <c r="B79" s="16" t="s">
        <v>140</v>
      </c>
      <c r="C79" s="20">
        <v>350379.2</v>
      </c>
      <c r="D79" s="20">
        <f t="shared" si="3"/>
        <v>337246.3</v>
      </c>
      <c r="E79" s="20">
        <v>13132.9</v>
      </c>
      <c r="F79" s="20">
        <v>350309.4</v>
      </c>
      <c r="G79" s="20">
        <f t="shared" si="2"/>
        <v>337246.30000000005</v>
      </c>
      <c r="H79" s="20">
        <v>13063.1</v>
      </c>
      <c r="I79" s="17">
        <f t="shared" si="9"/>
        <v>99.980078726134437</v>
      </c>
      <c r="J79" s="17">
        <f t="shared" si="9"/>
        <v>100.00000000000003</v>
      </c>
      <c r="K79" s="17">
        <f t="shared" si="9"/>
        <v>99.468510382322265</v>
      </c>
    </row>
    <row r="80" spans="1:11" s="14" customFormat="1" x14ac:dyDescent="0.25">
      <c r="A80" s="26" t="s">
        <v>141</v>
      </c>
      <c r="B80" s="16" t="s">
        <v>142</v>
      </c>
      <c r="C80" s="20">
        <v>3617896.9</v>
      </c>
      <c r="D80" s="20">
        <f t="shared" si="3"/>
        <v>3614155.6999999997</v>
      </c>
      <c r="E80" s="20">
        <v>3741.2</v>
      </c>
      <c r="F80" s="20">
        <v>3581697.8</v>
      </c>
      <c r="G80" s="20">
        <f t="shared" si="2"/>
        <v>3578713.4</v>
      </c>
      <c r="H80" s="20">
        <v>2984.4</v>
      </c>
      <c r="I80" s="17">
        <f t="shared" si="9"/>
        <v>98.999443571761262</v>
      </c>
      <c r="J80" s="17">
        <f t="shared" si="9"/>
        <v>99.019347727603432</v>
      </c>
      <c r="K80" s="17">
        <f t="shared" si="9"/>
        <v>79.771196407569761</v>
      </c>
    </row>
    <row r="81" spans="1:11" s="14" customFormat="1" x14ac:dyDescent="0.25">
      <c r="A81" s="26" t="s">
        <v>143</v>
      </c>
      <c r="B81" s="16" t="s">
        <v>144</v>
      </c>
      <c r="C81" s="20">
        <v>17036278.600000001</v>
      </c>
      <c r="D81" s="20">
        <f t="shared" si="3"/>
        <v>14089981.700000001</v>
      </c>
      <c r="E81" s="28">
        <v>2946296.9</v>
      </c>
      <c r="F81" s="20">
        <v>16766766.4</v>
      </c>
      <c r="G81" s="20">
        <f t="shared" si="2"/>
        <v>13997394.800000001</v>
      </c>
      <c r="H81" s="28">
        <v>2769371.6</v>
      </c>
      <c r="I81" s="17">
        <f t="shared" si="9"/>
        <v>98.41801013984356</v>
      </c>
      <c r="J81" s="17">
        <f t="shared" si="9"/>
        <v>99.342888429727338</v>
      </c>
      <c r="K81" s="17">
        <f t="shared" si="9"/>
        <v>93.994994190843443</v>
      </c>
    </row>
    <row r="82" spans="1:11" s="14" customFormat="1" x14ac:dyDescent="0.25">
      <c r="A82" s="26" t="s">
        <v>145</v>
      </c>
      <c r="B82" s="16" t="s">
        <v>146</v>
      </c>
      <c r="C82" s="20">
        <v>2622696.4</v>
      </c>
      <c r="D82" s="20">
        <f t="shared" si="3"/>
        <v>2397266.5</v>
      </c>
      <c r="E82" s="20">
        <v>225429.9</v>
      </c>
      <c r="F82" s="20">
        <v>2598692.9</v>
      </c>
      <c r="G82" s="20">
        <f t="shared" si="2"/>
        <v>2374326.2999999998</v>
      </c>
      <c r="H82" s="20">
        <v>224366.6</v>
      </c>
      <c r="I82" s="17">
        <f t="shared" si="9"/>
        <v>99.084777788233509</v>
      </c>
      <c r="J82" s="17">
        <f t="shared" si="9"/>
        <v>99.043068428145133</v>
      </c>
      <c r="K82" s="17">
        <f>H82/E82*100</f>
        <v>99.528323438904962</v>
      </c>
    </row>
    <row r="83" spans="1:11" s="14" customFormat="1" x14ac:dyDescent="0.25">
      <c r="A83" s="26" t="s">
        <v>147</v>
      </c>
      <c r="B83" s="16" t="s">
        <v>148</v>
      </c>
      <c r="C83" s="20">
        <v>452656</v>
      </c>
      <c r="D83" s="20">
        <f t="shared" si="3"/>
        <v>452376.8</v>
      </c>
      <c r="E83" s="20">
        <v>279.2</v>
      </c>
      <c r="F83" s="20">
        <v>428572.6</v>
      </c>
      <c r="G83" s="20">
        <f t="shared" si="2"/>
        <v>428293.39999999997</v>
      </c>
      <c r="H83" s="20">
        <v>279.2</v>
      </c>
      <c r="I83" s="17">
        <f>F83/C83*100</f>
        <v>94.679535894807529</v>
      </c>
      <c r="J83" s="17">
        <f t="shared" si="9"/>
        <v>94.676252186230585</v>
      </c>
      <c r="K83" s="17">
        <f>H83/E83*100</f>
        <v>100</v>
      </c>
    </row>
    <row r="84" spans="1:11" x14ac:dyDescent="0.25">
      <c r="A84" s="29" t="s">
        <v>149</v>
      </c>
      <c r="B84" s="30" t="s">
        <v>150</v>
      </c>
      <c r="C84" s="13">
        <f t="shared" ref="C84:H84" si="11">SUM(C85:C88)</f>
        <v>1484077.2999999998</v>
      </c>
      <c r="D84" s="13">
        <f>D85+D86+D87</f>
        <v>1437115.2</v>
      </c>
      <c r="E84" s="13">
        <f t="shared" si="11"/>
        <v>46962.1</v>
      </c>
      <c r="F84" s="13">
        <f>SUM(F85:F88)</f>
        <v>1232580.2000000002</v>
      </c>
      <c r="G84" s="13">
        <f t="shared" si="2"/>
        <v>1185618.1000000001</v>
      </c>
      <c r="H84" s="13">
        <f t="shared" si="11"/>
        <v>46962.1</v>
      </c>
      <c r="I84" s="13">
        <f t="shared" si="9"/>
        <v>83.053638782831612</v>
      </c>
      <c r="J84" s="13">
        <f t="shared" si="9"/>
        <v>82.499865007342493</v>
      </c>
      <c r="K84" s="13">
        <f>H84/E84*100</f>
        <v>100</v>
      </c>
    </row>
    <row r="85" spans="1:11" x14ac:dyDescent="0.25">
      <c r="A85" s="31" t="s">
        <v>151</v>
      </c>
      <c r="B85" s="32" t="s">
        <v>152</v>
      </c>
      <c r="C85" s="20">
        <v>62338.7</v>
      </c>
      <c r="D85" s="20">
        <f t="shared" si="3"/>
        <v>62338.7</v>
      </c>
      <c r="E85" s="20"/>
      <c r="F85" s="20">
        <v>61688.1</v>
      </c>
      <c r="G85" s="20">
        <f t="shared" si="2"/>
        <v>61688.1</v>
      </c>
      <c r="H85" s="20"/>
      <c r="I85" s="17">
        <f t="shared" si="9"/>
        <v>98.956346539148228</v>
      </c>
      <c r="J85" s="17">
        <f t="shared" si="9"/>
        <v>98.956346539148228</v>
      </c>
      <c r="K85" s="17"/>
    </row>
    <row r="86" spans="1:11" x14ac:dyDescent="0.25">
      <c r="A86" s="31" t="s">
        <v>153</v>
      </c>
      <c r="B86" s="32" t="s">
        <v>154</v>
      </c>
      <c r="C86" s="20">
        <v>866669.9</v>
      </c>
      <c r="D86" s="20">
        <f t="shared" si="3"/>
        <v>863514.5</v>
      </c>
      <c r="E86" s="20">
        <v>3155.4</v>
      </c>
      <c r="F86" s="20">
        <v>624893.80000000005</v>
      </c>
      <c r="G86" s="20">
        <f t="shared" si="2"/>
        <v>621738.4</v>
      </c>
      <c r="H86" s="20">
        <v>3155.4</v>
      </c>
      <c r="I86" s="17">
        <f t="shared" si="9"/>
        <v>72.10286177009263</v>
      </c>
      <c r="J86" s="17">
        <f t="shared" si="9"/>
        <v>72.000921814283387</v>
      </c>
      <c r="K86" s="17">
        <f t="shared" si="9"/>
        <v>100</v>
      </c>
    </row>
    <row r="87" spans="1:11" x14ac:dyDescent="0.25">
      <c r="A87" s="31" t="s">
        <v>155</v>
      </c>
      <c r="B87" s="32" t="s">
        <v>156</v>
      </c>
      <c r="C87" s="20">
        <v>555068.69999999995</v>
      </c>
      <c r="D87" s="20">
        <f>C87-E87</f>
        <v>511261.99999999994</v>
      </c>
      <c r="E87" s="20">
        <v>43806.7</v>
      </c>
      <c r="F87" s="20">
        <v>545998.30000000005</v>
      </c>
      <c r="G87" s="20">
        <f>F87-H87</f>
        <v>502191.60000000003</v>
      </c>
      <c r="H87" s="20">
        <v>43806.7</v>
      </c>
      <c r="I87" s="17">
        <f t="shared" si="9"/>
        <v>98.365895969273737</v>
      </c>
      <c r="J87" s="17">
        <f t="shared" si="9"/>
        <v>98.225880272736887</v>
      </c>
      <c r="K87" s="17">
        <f>H87/E87*100</f>
        <v>100</v>
      </c>
    </row>
    <row r="88" spans="1:11" hidden="1" x14ac:dyDescent="0.25">
      <c r="A88" s="31" t="s">
        <v>157</v>
      </c>
      <c r="B88" s="32" t="s">
        <v>158</v>
      </c>
      <c r="C88" s="20"/>
      <c r="D88" s="20">
        <f>C88-E88</f>
        <v>0</v>
      </c>
      <c r="E88" s="20"/>
      <c r="F88" s="20">
        <v>0</v>
      </c>
      <c r="G88" s="20">
        <f>F88-H88</f>
        <v>0</v>
      </c>
      <c r="H88" s="20"/>
      <c r="I88" s="17" t="e">
        <f t="shared" si="9"/>
        <v>#DIV/0!</v>
      </c>
      <c r="J88" s="17" t="e">
        <f t="shared" si="9"/>
        <v>#DIV/0!</v>
      </c>
      <c r="K88" s="17"/>
    </row>
    <row r="89" spans="1:11" x14ac:dyDescent="0.25">
      <c r="A89" s="29" t="s">
        <v>159</v>
      </c>
      <c r="B89" s="30" t="s">
        <v>160</v>
      </c>
      <c r="C89" s="13">
        <f>SUM(C90:C91)</f>
        <v>191000</v>
      </c>
      <c r="D89" s="13">
        <f>D90+D91</f>
        <v>191000</v>
      </c>
      <c r="E89" s="13">
        <f>SUM(E90:E91)</f>
        <v>0</v>
      </c>
      <c r="F89" s="13">
        <f>SUM(F90:F91)</f>
        <v>177698</v>
      </c>
      <c r="G89" s="13">
        <f>F89-H89</f>
        <v>177698</v>
      </c>
      <c r="H89" s="13">
        <f>SUM(H90:H91)</f>
        <v>0</v>
      </c>
      <c r="I89" s="13">
        <f t="shared" si="9"/>
        <v>93.035602094240829</v>
      </c>
      <c r="J89" s="13">
        <f t="shared" si="9"/>
        <v>93.035602094240829</v>
      </c>
      <c r="K89" s="17"/>
    </row>
    <row r="90" spans="1:11" x14ac:dyDescent="0.25">
      <c r="A90" s="31" t="s">
        <v>161</v>
      </c>
      <c r="B90" s="32" t="s">
        <v>162</v>
      </c>
      <c r="C90" s="20">
        <v>131000</v>
      </c>
      <c r="D90" s="20">
        <f>C90-E90</f>
        <v>131000</v>
      </c>
      <c r="E90" s="20"/>
      <c r="F90" s="20">
        <v>118326.2</v>
      </c>
      <c r="G90" s="20">
        <f>F90-H90</f>
        <v>118326.2</v>
      </c>
      <c r="H90" s="20"/>
      <c r="I90" s="17">
        <f t="shared" si="9"/>
        <v>90.325343511450384</v>
      </c>
      <c r="J90" s="17">
        <f t="shared" si="9"/>
        <v>90.325343511450384</v>
      </c>
      <c r="K90" s="17"/>
    </row>
    <row r="91" spans="1:11" ht="15.75" customHeight="1" x14ac:dyDescent="0.25">
      <c r="A91" s="31" t="s">
        <v>163</v>
      </c>
      <c r="B91" s="32" t="s">
        <v>164</v>
      </c>
      <c r="C91" s="20">
        <v>60000</v>
      </c>
      <c r="D91" s="20">
        <f>C91-E91</f>
        <v>60000</v>
      </c>
      <c r="E91" s="20"/>
      <c r="F91" s="20">
        <v>59371.8</v>
      </c>
      <c r="G91" s="20">
        <f>F91-H91</f>
        <v>59371.8</v>
      </c>
      <c r="H91" s="20"/>
      <c r="I91" s="17">
        <f t="shared" si="9"/>
        <v>98.953000000000003</v>
      </c>
      <c r="J91" s="17">
        <f t="shared" si="9"/>
        <v>98.953000000000003</v>
      </c>
      <c r="K91" s="17"/>
    </row>
    <row r="92" spans="1:11" s="14" customFormat="1" ht="17.25" customHeight="1" x14ac:dyDescent="0.25">
      <c r="A92" s="25"/>
      <c r="B92" s="10" t="s">
        <v>165</v>
      </c>
      <c r="C92" s="13">
        <f t="shared" ref="C92:H92" si="12">C57+C66+C70+C78+C84+C89</f>
        <v>72235359.000000015</v>
      </c>
      <c r="D92" s="13">
        <f t="shared" si="12"/>
        <v>67919856.900000006</v>
      </c>
      <c r="E92" s="13">
        <f t="shared" si="12"/>
        <v>4315502.0999999996</v>
      </c>
      <c r="F92" s="13">
        <f t="shared" si="12"/>
        <v>70526285.000000015</v>
      </c>
      <c r="G92" s="13">
        <f t="shared" si="12"/>
        <v>66402378.300000004</v>
      </c>
      <c r="H92" s="13">
        <f t="shared" si="12"/>
        <v>4123906.7000000007</v>
      </c>
      <c r="I92" s="13">
        <f t="shared" si="9"/>
        <v>97.634020203318983</v>
      </c>
      <c r="J92" s="13">
        <f t="shared" si="9"/>
        <v>97.765780628433561</v>
      </c>
      <c r="K92" s="13">
        <f>H92/E92*100</f>
        <v>95.56029876569869</v>
      </c>
    </row>
    <row r="93" spans="1:11" s="14" customFormat="1" x14ac:dyDescent="0.25">
      <c r="A93" s="25" t="s">
        <v>166</v>
      </c>
      <c r="B93" s="10" t="s">
        <v>167</v>
      </c>
      <c r="C93" s="11">
        <f t="shared" ref="C93:I93" si="13">C94</f>
        <v>38600</v>
      </c>
      <c r="D93" s="11">
        <f>D94</f>
        <v>38600</v>
      </c>
      <c r="E93" s="11">
        <f t="shared" si="13"/>
        <v>0</v>
      </c>
      <c r="F93" s="11">
        <f t="shared" si="13"/>
        <v>37562.199999999997</v>
      </c>
      <c r="G93" s="11">
        <f t="shared" ref="G93:G98" si="14">F93-H93</f>
        <v>37562.199999999997</v>
      </c>
      <c r="H93" s="11">
        <f t="shared" si="13"/>
        <v>0</v>
      </c>
      <c r="I93" s="11">
        <f t="shared" si="13"/>
        <v>97.311398963730568</v>
      </c>
      <c r="J93" s="13">
        <f t="shared" si="9"/>
        <v>97.311398963730568</v>
      </c>
      <c r="K93" s="17"/>
    </row>
    <row r="94" spans="1:11" s="14" customFormat="1" ht="24" customHeight="1" x14ac:dyDescent="0.25">
      <c r="A94" s="26" t="s">
        <v>168</v>
      </c>
      <c r="B94" s="16" t="s">
        <v>167</v>
      </c>
      <c r="C94" s="20">
        <v>38600</v>
      </c>
      <c r="D94" s="20">
        <f>C94-E94</f>
        <v>38600</v>
      </c>
      <c r="E94" s="20"/>
      <c r="F94" s="20">
        <v>37562.199999999997</v>
      </c>
      <c r="G94" s="20">
        <f t="shared" si="14"/>
        <v>37562.199999999997</v>
      </c>
      <c r="H94" s="20"/>
      <c r="I94" s="17">
        <f>F94/C94*100</f>
        <v>97.311398963730568</v>
      </c>
      <c r="J94" s="17">
        <f t="shared" si="9"/>
        <v>97.311398963730568</v>
      </c>
      <c r="K94" s="17"/>
    </row>
    <row r="95" spans="1:11" s="14" customFormat="1" ht="33.75" customHeight="1" x14ac:dyDescent="0.25">
      <c r="A95" s="25" t="s">
        <v>169</v>
      </c>
      <c r="B95" s="10" t="s">
        <v>170</v>
      </c>
      <c r="C95" s="11">
        <f t="shared" ref="C95:H95" si="15">SUM(C96:C98)</f>
        <v>5053464</v>
      </c>
      <c r="D95" s="11">
        <f>D96+D97+D98</f>
        <v>5048397.4000000004</v>
      </c>
      <c r="E95" s="11">
        <f t="shared" si="15"/>
        <v>5066.6000000000004</v>
      </c>
      <c r="F95" s="11">
        <f>SUM(F96:F98)</f>
        <v>4811358.5999999996</v>
      </c>
      <c r="G95" s="11">
        <f t="shared" si="14"/>
        <v>4806292</v>
      </c>
      <c r="H95" s="11">
        <f t="shared" si="15"/>
        <v>5066.6000000000004</v>
      </c>
      <c r="I95" s="13">
        <f>F95/C95*100</f>
        <v>95.209119922492761</v>
      </c>
      <c r="J95" s="13">
        <f t="shared" si="9"/>
        <v>95.204311768324729</v>
      </c>
      <c r="K95" s="17"/>
    </row>
    <row r="96" spans="1:11" s="14" customFormat="1" ht="35.25" customHeight="1" x14ac:dyDescent="0.25">
      <c r="A96" s="26" t="s">
        <v>171</v>
      </c>
      <c r="B96" s="16" t="s">
        <v>172</v>
      </c>
      <c r="C96" s="20">
        <v>673637.1</v>
      </c>
      <c r="D96" s="20">
        <f>C96-E96</f>
        <v>673637.1</v>
      </c>
      <c r="E96" s="20"/>
      <c r="F96" s="20">
        <v>673637.1</v>
      </c>
      <c r="G96" s="20">
        <f t="shared" si="14"/>
        <v>673637.1</v>
      </c>
      <c r="H96" s="20"/>
      <c r="I96" s="17">
        <f>F96/C96*100</f>
        <v>100</v>
      </c>
      <c r="J96" s="17">
        <f t="shared" si="9"/>
        <v>100</v>
      </c>
      <c r="K96" s="17"/>
    </row>
    <row r="97" spans="1:11" s="14" customFormat="1" ht="21.75" customHeight="1" x14ac:dyDescent="0.25">
      <c r="A97" s="26" t="s">
        <v>173</v>
      </c>
      <c r="B97" s="16" t="s">
        <v>174</v>
      </c>
      <c r="C97" s="20">
        <v>1146908.2</v>
      </c>
      <c r="D97" s="20">
        <f>C97-E97</f>
        <v>1146908.2</v>
      </c>
      <c r="E97" s="20"/>
      <c r="F97" s="20">
        <v>956801.4</v>
      </c>
      <c r="G97" s="20">
        <f t="shared" si="14"/>
        <v>956801.4</v>
      </c>
      <c r="H97" s="20"/>
      <c r="I97" s="17">
        <f>F97/C97*100</f>
        <v>83.424410079202502</v>
      </c>
      <c r="J97" s="17">
        <f t="shared" si="9"/>
        <v>83.424410079202502</v>
      </c>
      <c r="K97" s="17"/>
    </row>
    <row r="98" spans="1:11" s="14" customFormat="1" ht="20.25" customHeight="1" x14ac:dyDescent="0.25">
      <c r="A98" s="26" t="s">
        <v>175</v>
      </c>
      <c r="B98" s="16" t="s">
        <v>176</v>
      </c>
      <c r="C98" s="20">
        <v>3232918.7</v>
      </c>
      <c r="D98" s="20">
        <f>C98-E98</f>
        <v>3227852.1</v>
      </c>
      <c r="E98" s="20">
        <v>5066.6000000000004</v>
      </c>
      <c r="F98" s="20">
        <v>3180920.1</v>
      </c>
      <c r="G98" s="20">
        <f t="shared" si="14"/>
        <v>3175853.5</v>
      </c>
      <c r="H98" s="20">
        <v>5066.6000000000004</v>
      </c>
      <c r="I98" s="17">
        <f>F98/C98*100</f>
        <v>98.39158961838416</v>
      </c>
      <c r="J98" s="17">
        <f t="shared" si="9"/>
        <v>98.38906497605636</v>
      </c>
      <c r="K98" s="17"/>
    </row>
    <row r="99" spans="1:11" hidden="1" x14ac:dyDescent="0.25">
      <c r="A99" s="45"/>
      <c r="B99" s="45"/>
      <c r="C99" s="3">
        <f t="shared" ref="C99:H99" si="16">C9-C16</f>
        <v>-16441873.200000003</v>
      </c>
      <c r="D99" s="3">
        <f t="shared" si="16"/>
        <v>-16729726.5</v>
      </c>
      <c r="E99" s="33">
        <f>E9-E16</f>
        <v>287853.30000000075</v>
      </c>
      <c r="F99" s="34">
        <f t="shared" si="16"/>
        <v>-7960823.3000000119</v>
      </c>
      <c r="G99" s="3">
        <f t="shared" si="16"/>
        <v>-8922334.9999999851</v>
      </c>
      <c r="H99" s="3">
        <f t="shared" si="16"/>
        <v>961511.70000000019</v>
      </c>
    </row>
    <row r="100" spans="1:11" hidden="1" x14ac:dyDescent="0.25">
      <c r="E100" s="3">
        <f>E9-E16</f>
        <v>287853.30000000075</v>
      </c>
      <c r="F100" s="34"/>
    </row>
    <row r="101" spans="1:11" hidden="1" x14ac:dyDescent="0.25">
      <c r="E101" s="3"/>
    </row>
    <row r="102" spans="1:11" hidden="1" x14ac:dyDescent="0.25">
      <c r="E102" s="3">
        <v>287853.3</v>
      </c>
      <c r="F102" s="34"/>
    </row>
    <row r="103" spans="1:11" hidden="1" x14ac:dyDescent="0.25">
      <c r="E103" s="3">
        <f>E100-E102</f>
        <v>7.5669959187507629E-10</v>
      </c>
    </row>
    <row r="104" spans="1:11" ht="18" customHeight="1" x14ac:dyDescent="0.25">
      <c r="E104" s="3"/>
    </row>
    <row r="105" spans="1:11" x14ac:dyDescent="0.25">
      <c r="E105" s="3"/>
    </row>
  </sheetData>
  <mergeCells count="16">
    <mergeCell ref="A99:B99"/>
    <mergeCell ref="J2:K2"/>
    <mergeCell ref="A3:K3"/>
    <mergeCell ref="A4:K4"/>
    <mergeCell ref="A6:A8"/>
    <mergeCell ref="B6:B8"/>
    <mergeCell ref="C6:K6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70866141732283472" right="0.31496062992125984" top="0.74803149606299213" bottom="0.35433070866141736" header="0.31496062992125984" footer="0.31496062992125984"/>
  <pageSetup paperSize="9" scale="54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cp:lastPrinted>2018-03-13T09:14:11Z</cp:lastPrinted>
  <dcterms:created xsi:type="dcterms:W3CDTF">2018-03-13T09:13:21Z</dcterms:created>
  <dcterms:modified xsi:type="dcterms:W3CDTF">2018-03-13T14:30:07Z</dcterms:modified>
</cp:coreProperties>
</file>