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6" yWindow="312" windowWidth="15456" windowHeight="10260"/>
  </bookViews>
  <sheets>
    <sheet name="2017" sheetId="4" r:id="rId1"/>
  </sheets>
  <definedNames>
    <definedName name="_xlnm.Print_Titles" localSheetId="0">'2017'!$4:$6</definedName>
  </definedNames>
  <calcPr calcId="145621"/>
</workbook>
</file>

<file path=xl/calcChain.xml><?xml version="1.0" encoding="utf-8"?>
<calcChain xmlns="http://schemas.openxmlformats.org/spreadsheetml/2006/main">
  <c r="F9" i="4" l="1"/>
  <c r="G14" i="4" l="1"/>
  <c r="F14" i="4"/>
  <c r="G13" i="4"/>
  <c r="F13" i="4"/>
  <c r="E12" i="4"/>
  <c r="D12" i="4"/>
  <c r="C12" i="4"/>
  <c r="G28" i="4" l="1"/>
  <c r="G27" i="4"/>
  <c r="G26" i="4"/>
  <c r="G25" i="4"/>
  <c r="G20" i="4"/>
  <c r="G19" i="4"/>
  <c r="G18" i="4"/>
  <c r="G12" i="4"/>
  <c r="G10" i="4"/>
  <c r="G9" i="4"/>
  <c r="D17" i="4"/>
  <c r="D15" i="4"/>
  <c r="D11" i="4"/>
  <c r="D8" i="4"/>
  <c r="D21" i="4" l="1"/>
  <c r="D29" i="4" l="1"/>
  <c r="E24" i="4" l="1"/>
  <c r="G24" i="4" s="1"/>
  <c r="F28" i="4" l="1"/>
  <c r="F27" i="4"/>
  <c r="G23" i="4"/>
  <c r="C24" i="4"/>
  <c r="F24" i="4" l="1"/>
  <c r="C17" i="4"/>
  <c r="C15" i="4"/>
  <c r="C11" i="4"/>
  <c r="C8" i="4"/>
  <c r="C21" i="4" l="1"/>
  <c r="C29" i="4" l="1"/>
  <c r="E17" i="4" l="1"/>
  <c r="G17" i="4" s="1"/>
  <c r="E15" i="4"/>
  <c r="E11" i="4"/>
  <c r="G11" i="4" s="1"/>
  <c r="E8" i="4"/>
  <c r="E21" i="4" l="1"/>
  <c r="G21" i="4" s="1"/>
  <c r="G8" i="4"/>
  <c r="G22" i="4"/>
  <c r="F12" i="4" l="1"/>
  <c r="F18" i="4"/>
  <c r="F19" i="4"/>
  <c r="F20" i="4"/>
  <c r="F23" i="4"/>
  <c r="F10" i="4"/>
  <c r="E29" i="4" l="1"/>
  <c r="G7" i="4"/>
  <c r="F21" i="4"/>
  <c r="F17" i="4"/>
  <c r="F11" i="4"/>
  <c r="F29" i="4" l="1"/>
  <c r="G29" i="4"/>
  <c r="F8" i="4"/>
  <c r="F22" i="4"/>
  <c r="F7" i="4" l="1"/>
</calcChain>
</file>

<file path=xl/sharedStrings.xml><?xml version="1.0" encoding="utf-8"?>
<sst xmlns="http://schemas.openxmlformats.org/spreadsheetml/2006/main" count="74" uniqueCount="73">
  <si>
    <t>тыс. руб.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</si>
  <si>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</si>
  <si>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</si>
  <si>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</si>
  <si>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</si>
  <si>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</si>
  <si>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</si>
  <si>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</si>
  <si>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</si>
  <si>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</si>
  <si>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</si>
  <si>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</si>
  <si>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</si>
  <si>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</si>
  <si>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</si>
  <si>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НЕНАЛОГОВЫЕ ДОХОДЫ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</si>
  <si>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</si>
  <si>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</si>
  <si>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</si>
  <si>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</si>
  <si>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</si>
  <si>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 xml:space="preserve">Перерасчеты  по единому сельскохозяйственному налогу (за налоговые периоды, истекшие до 1 января 2011 года) </t>
  </si>
  <si>
    <t>Факт по состоянию 
на 01.01.2018</t>
  </si>
  <si>
    <t>Перевыполнение бюджетных показателей обусловлено тем, Федеральным законом от 19.12.2016 № 415-ФЗ «О федеральном бюджете на 2017 год и на плановый период 2018 и 2019 годов» введен новый механизм распределения части акцизов на алкогольную продукцию с объемной долей этилового спирта свыше 9%, зачисляемого в региональные бюджеты, между субъектами Российской Федерации.</t>
  </si>
  <si>
    <t>Превышение поступлений налога на игорный бизнес по сравнению с плановыми показателями обусловлено увеличением в 2017 году количества объектов налогообложения.</t>
  </si>
  <si>
    <t>Основное влияние на перевыполнение бюджетных показателей по неналоговым доходам  оказало поступление незапланированных доходов от размещения средств бюджетов. Доходы от размещения временно свободных средств поступили в областной бюджет в размере 1 914 569,2 тысяч рублей, удельный вес которых общей сумме поступлений неналоговых доходов составил 44,2%.</t>
  </si>
  <si>
    <t>Субвенции бюджетам субъектов Российской Федерации</t>
  </si>
  <si>
    <t xml:space="preserve">В декабре 2017 года сверх утвержденных плановых назначений,
из федерального бюджета поступила дотация за достижение наивысших темпов роста налогового потенциала в соответствии с Распоряжением Правительства РФ от 09.12.2017 N 2748-р "Об утверждении распределения на 2017 год межбюджетных трансфертов бюджетам субъектов Российской Федерации, достигших наилучших результатов по социально-экономическому развитию территорий по итогам 2016 года" в сумме 857 611,5 тыс.руб.
</t>
  </si>
  <si>
    <t>Отклонение составило менее 5%</t>
  </si>
  <si>
    <t>Увеличение безвозмездных поступлений на средства:
- из федерального бюджета;
- из бюджета Территориального фонда обязательного медицинского страхования Ленинградской области;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</si>
  <si>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из бюджета Территориального фонда обязательного медицинского страхования Ленинградской области;
- из бюджета Санкт-Петербурга
</t>
  </si>
  <si>
    <t xml:space="preserve">Увеличение субсидий бюджетам бюджетной системы на средства:
- из федерального бюджета;
- из бюджета Пенсионного фонда Российской федерации;
- из бюджета Санкт-Петербурга
</t>
  </si>
  <si>
    <t>План по закону о бюджете от
09.12.2016 № 90-оз</t>
  </si>
  <si>
    <t>План по закону о бюджете в ред. от 31.10.2017 №67-оз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</si>
  <si>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</si>
  <si>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</si>
  <si>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</si>
  <si>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</si>
  <si>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</si>
  <si>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</si>
  <si>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 xml:space="preserve"> ВСЕГО ДОХОДОВ</t>
  </si>
  <si>
    <t>Код бюджетной классификации (без указания кода главного администратора доходов бюджета)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</si>
  <si>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</si>
  <si>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</si>
  <si>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</si>
  <si>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</si>
  <si>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</si>
  <si>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</si>
  <si>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Акцизы на алкогольную продукцию</t>
  </si>
  <si>
    <t>Акцизв на нефтепродукты</t>
  </si>
  <si>
    <t>1 05 00000 00 0000 000</t>
  </si>
  <si>
    <r>
      <t>На уровень выполнения бюджетных показателей налоговых и неналоговых доходов  основное  влияние оказали 4 налога - налог на прибыль организаций, налог на доходы физических лиц, налог на имущество организаций и акцизы, удельный вес которых в общей сумме поступлений налоговых и неналоговых доходов составил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92,2%</t>
    </r>
  </si>
  <si>
    <t>Перевыполнение первоначальных бюджетных показателей обусловлено тем, что фактический темп роста налога привысил плановые показатели на 1,3 процентных пункта.</t>
  </si>
  <si>
    <t xml:space="preserve">Перевыполнение первоначальных бюджетных назначений по налогу на имущество организаций,  в основном, обусловлено увеличением платежей от крупных налогоплательщиков области, доля которых в общем объеме поступлений по налогу составила 54,7% (за январь-декабрь 2016 года их доля составляла – 53,7%).
За 2017 год от указанных плательщиков в областной бюджет Ленинградской области поступило налога в сумме 7 619 091 тыс.рублей, что больше 2016 года на 1 220 746  тыс.рублей, или на 16,0%.
</t>
  </si>
  <si>
    <t>ПРОЧИЕ НАЛОГОВЫЕ ДОХОДЫ</t>
  </si>
  <si>
    <t>Перевыполнение первоначальных бюджетных показателей обусловлено тем, что фактический темп роста налога на доходы физических лиц привысил плановые показатели на 1,3 процентных пункта.</t>
  </si>
  <si>
    <t>Основное влияние на перевыполнение бюджетных показателей по прочим налоговым доходам  оказало поступление сверхплана государственной пошлины за государственную регистрацию прав, ограничений (обременений) прав на недвижимое имущество и сделок с ним</t>
  </si>
  <si>
    <t>2 00 00000 00 0000 000</t>
  </si>
  <si>
    <t>2 02 00000 00 0000 000</t>
  </si>
  <si>
    <t>2 02 01000 00 0000 000</t>
  </si>
  <si>
    <t>2 02 02000 00 0000 000</t>
  </si>
  <si>
    <t>2 02 03000 00 0000 000</t>
  </si>
  <si>
    <t>2 02 04000 00 0000 000</t>
  </si>
  <si>
    <t>1 05 03000 01 0000 110</t>
  </si>
  <si>
    <t>1 06 00000 00 0000 000</t>
  </si>
  <si>
    <t>1 06 02000 02 0000 110</t>
  </si>
  <si>
    <t>1 06 04000 02 0000 110</t>
  </si>
  <si>
    <t>1 06 05000 02 0000 110</t>
  </si>
  <si>
    <t>Аналитические данные об исполнении доходов областного бюджета Ленинградской области за 2017 год</t>
  </si>
  <si>
    <t>Наименование  доходов</t>
  </si>
  <si>
    <t xml:space="preserve"> В связи с тем, что на момент подготовки  проекта областного закона о бюджете на 2017-2019 годы, закон о  федеральном  бюджете был  утвержден только на один 2016 год, основные характеристики областного бюджета на 2017-2019 годы прогнозировались без учета безвозмездных поступлений.
Увеличение безвозмездных поступлений на средства:
- из федерального бюджета;
- из бюджета Пенсионного фонда Российской федерации;
- из бюджета Территориального фонда обязательного медицинского страхования Ленинградской области;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 и от организаций.</t>
  </si>
  <si>
    <t>Отклонения составили менее 5%, пояснения не требуются.</t>
  </si>
  <si>
    <t>Пояснения отклонений от плановых значений ( при наличии отклонений 5% и более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</si>
</sst>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5" fillId="0" borderId="0" xfId="0" applyNumberFormat="1" applyFont="1" applyAlignment="1">
      <alignment wrapText="1"/>
    </xf>
    <xf numFmtId="164" fontId="9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topLeftCell="B1" zoomScaleNormal="100" workbookViewId="0">
      <selection activeCell="H11" sqref="H11"/>
    </sheetView>
  </sheetViews>
  <sheetFormatPr defaultColWidth="8.88671875" defaultRowHeight="15.6" x14ac:dyDescent="0.3"/>
  <cols>
    <col min="1" max="1" width="23.109375" style="10" customWidth="1"/>
    <col min="2" max="2" width="42.5546875" style="7" customWidth="1"/>
    <col min="3" max="6" width="18.44140625" style="4" customWidth="1"/>
    <col min="7" max="7" width="17" style="4" customWidth="1"/>
    <col min="8" max="8" width="71.44140625" style="15" customWidth="1"/>
    <col min="9" max="16384" width="8.88671875" style="1"/>
  </cols>
  <sheetData>
    <row r="1" spans="1:14" ht="24.6" customHeight="1" x14ac:dyDescent="0.3">
      <c r="C1" s="30"/>
      <c r="D1" s="30"/>
      <c r="H1" s="33" t="s">
        <v>20</v>
      </c>
    </row>
    <row r="2" spans="1:14" s="3" customFormat="1" ht="24" customHeight="1" x14ac:dyDescent="0.4">
      <c r="A2" s="9"/>
      <c r="B2" s="46" t="s">
        <v>68</v>
      </c>
      <c r="C2" s="46"/>
      <c r="D2" s="46"/>
      <c r="E2" s="46"/>
      <c r="F2" s="46"/>
      <c r="G2" s="46"/>
      <c r="H2" s="46"/>
      <c r="I2" s="2"/>
      <c r="J2" s="2"/>
      <c r="K2" s="2"/>
      <c r="L2" s="2"/>
      <c r="M2" s="2"/>
      <c r="N2" s="2"/>
    </row>
    <row r="3" spans="1:14" ht="24.6" customHeight="1" x14ac:dyDescent="0.3">
      <c r="H3" s="32" t="s">
        <v>0</v>
      </c>
    </row>
    <row r="4" spans="1:14" ht="25.95" customHeight="1" x14ac:dyDescent="0.25">
      <c r="A4" s="43" t="s">
        <v>41</v>
      </c>
      <c r="B4" s="43" t="s">
        <v>69</v>
      </c>
      <c r="C4" s="43" t="s">
        <v>32</v>
      </c>
      <c r="D4" s="49" t="s">
        <v>33</v>
      </c>
      <c r="E4" s="43" t="s">
        <v>22</v>
      </c>
      <c r="F4" s="43" t="s">
        <v>34</v>
      </c>
      <c r="G4" s="43" t="s">
        <v>35</v>
      </c>
      <c r="H4" s="47" t="s">
        <v>72</v>
      </c>
    </row>
    <row r="5" spans="1:14" ht="72.599999999999994" customHeight="1" x14ac:dyDescent="0.25">
      <c r="A5" s="43"/>
      <c r="B5" s="43"/>
      <c r="C5" s="43"/>
      <c r="D5" s="50"/>
      <c r="E5" s="43"/>
      <c r="F5" s="43"/>
      <c r="G5" s="43"/>
      <c r="H5" s="48"/>
    </row>
    <row r="6" spans="1:14" ht="13.2" customHeight="1" x14ac:dyDescent="0.25">
      <c r="A6" s="8">
        <v>1</v>
      </c>
      <c r="B6" s="8" t="s">
        <v>1</v>
      </c>
      <c r="C6" s="5" t="s">
        <v>36</v>
      </c>
      <c r="D6" s="5" t="s">
        <v>37</v>
      </c>
      <c r="E6" s="6">
        <v>5</v>
      </c>
      <c r="F6" s="6" t="s">
        <v>38</v>
      </c>
      <c r="G6" s="6" t="s">
        <v>39</v>
      </c>
      <c r="H6" s="16">
        <v>8</v>
      </c>
    </row>
    <row r="7" spans="1:14" s="11" customFormat="1" ht="52.8" x14ac:dyDescent="0.25">
      <c r="A7" s="16" t="s">
        <v>42</v>
      </c>
      <c r="B7" s="34" t="s">
        <v>2</v>
      </c>
      <c r="C7" s="22">
        <v>87462835.200000003</v>
      </c>
      <c r="D7" s="22">
        <v>93314947.200000003</v>
      </c>
      <c r="E7" s="22">
        <v>97304960.000000015</v>
      </c>
      <c r="F7" s="22">
        <f t="shared" ref="F7:F14" si="0">E7/C7*100</f>
        <v>111.25292220117741</v>
      </c>
      <c r="G7" s="22">
        <f t="shared" ref="G7:G14" si="1">E7/D7*100</f>
        <v>104.27585603349085</v>
      </c>
      <c r="H7" s="23" t="s">
        <v>51</v>
      </c>
    </row>
    <row r="8" spans="1:14" s="13" customFormat="1" ht="39.6" x14ac:dyDescent="0.25">
      <c r="A8" s="16" t="s">
        <v>43</v>
      </c>
      <c r="B8" s="34" t="s">
        <v>3</v>
      </c>
      <c r="C8" s="22">
        <f>C9+C10</f>
        <v>62150349.200000003</v>
      </c>
      <c r="D8" s="22">
        <f>D9+D10</f>
        <v>63820074.800000004</v>
      </c>
      <c r="E8" s="22">
        <f>E9+E10</f>
        <v>66213377.200000003</v>
      </c>
      <c r="F8" s="24">
        <f t="shared" si="0"/>
        <v>106.53741781389701</v>
      </c>
      <c r="G8" s="24">
        <f t="shared" si="1"/>
        <v>103.75007771065789</v>
      </c>
      <c r="H8" s="41" t="s">
        <v>55</v>
      </c>
    </row>
    <row r="9" spans="1:14" s="13" customFormat="1" ht="23.25" customHeight="1" x14ac:dyDescent="0.25">
      <c r="A9" s="18" t="s">
        <v>44</v>
      </c>
      <c r="B9" s="35" t="s">
        <v>4</v>
      </c>
      <c r="C9" s="24">
        <v>39995980.200000003</v>
      </c>
      <c r="D9" s="24">
        <v>39995980.200000003</v>
      </c>
      <c r="E9" s="24">
        <v>41702695.700000003</v>
      </c>
      <c r="F9" s="24">
        <f t="shared" si="0"/>
        <v>104.2672175840311</v>
      </c>
      <c r="G9" s="24">
        <f t="shared" si="1"/>
        <v>104.2672175840311</v>
      </c>
      <c r="H9" s="23" t="s">
        <v>28</v>
      </c>
    </row>
    <row r="10" spans="1:14" s="13" customFormat="1" ht="39.6" x14ac:dyDescent="0.25">
      <c r="A10" s="18" t="s">
        <v>45</v>
      </c>
      <c r="B10" s="35" t="s">
        <v>5</v>
      </c>
      <c r="C10" s="24">
        <v>22154369</v>
      </c>
      <c r="D10" s="24">
        <v>23824094.600000001</v>
      </c>
      <c r="E10" s="24">
        <v>24510681.5</v>
      </c>
      <c r="F10" s="24">
        <f t="shared" si="0"/>
        <v>110.63588179830353</v>
      </c>
      <c r="G10" s="24">
        <f t="shared" si="1"/>
        <v>102.88190133361877</v>
      </c>
      <c r="H10" s="23" t="s">
        <v>52</v>
      </c>
    </row>
    <row r="11" spans="1:14" s="11" customFormat="1" ht="39.6" x14ac:dyDescent="0.25">
      <c r="A11" s="16" t="s">
        <v>46</v>
      </c>
      <c r="B11" s="34" t="s">
        <v>6</v>
      </c>
      <c r="C11" s="22">
        <f>C12</f>
        <v>6059755</v>
      </c>
      <c r="D11" s="22">
        <f>D12</f>
        <v>6574755</v>
      </c>
      <c r="E11" s="22">
        <f>E12</f>
        <v>7347872.7999999998</v>
      </c>
      <c r="F11" s="22">
        <f t="shared" si="0"/>
        <v>121.25692870421329</v>
      </c>
      <c r="G11" s="22">
        <f t="shared" si="1"/>
        <v>111.75888379110704</v>
      </c>
      <c r="H11" s="23"/>
    </row>
    <row r="12" spans="1:14" s="13" customFormat="1" ht="69.599999999999994" customHeight="1" x14ac:dyDescent="0.25">
      <c r="A12" s="18" t="s">
        <v>47</v>
      </c>
      <c r="B12" s="35" t="s">
        <v>7</v>
      </c>
      <c r="C12" s="24">
        <f>C13+C14</f>
        <v>6059755</v>
      </c>
      <c r="D12" s="24">
        <f>D13+D14</f>
        <v>6574755</v>
      </c>
      <c r="E12" s="24">
        <f>E13+E14</f>
        <v>7347872.7999999998</v>
      </c>
      <c r="F12" s="24">
        <f t="shared" si="0"/>
        <v>121.25692870421329</v>
      </c>
      <c r="G12" s="24">
        <f t="shared" si="1"/>
        <v>111.75888379110704</v>
      </c>
      <c r="H12" s="23"/>
    </row>
    <row r="13" spans="1:14" s="21" customFormat="1" ht="70.5" customHeight="1" x14ac:dyDescent="0.25">
      <c r="A13" s="20"/>
      <c r="B13" s="36" t="s">
        <v>48</v>
      </c>
      <c r="C13" s="26">
        <v>1284055</v>
      </c>
      <c r="D13" s="26">
        <v>1799055</v>
      </c>
      <c r="E13" s="26">
        <v>2804771.5</v>
      </c>
      <c r="F13" s="24">
        <f t="shared" si="0"/>
        <v>218.43079151593975</v>
      </c>
      <c r="G13" s="24">
        <f t="shared" si="1"/>
        <v>155.90248769492874</v>
      </c>
      <c r="H13" s="23" t="s">
        <v>23</v>
      </c>
    </row>
    <row r="14" spans="1:14" s="21" customFormat="1" ht="23.25" customHeight="1" x14ac:dyDescent="0.25">
      <c r="A14" s="20"/>
      <c r="B14" s="36" t="s">
        <v>49</v>
      </c>
      <c r="C14" s="26">
        <v>4775700</v>
      </c>
      <c r="D14" s="26">
        <v>4775700</v>
      </c>
      <c r="E14" s="26">
        <v>4543101.3</v>
      </c>
      <c r="F14" s="24">
        <f t="shared" si="0"/>
        <v>95.129537031220551</v>
      </c>
      <c r="G14" s="24">
        <f t="shared" si="1"/>
        <v>95.129537031220551</v>
      </c>
      <c r="H14" s="27"/>
      <c r="J14" s="31"/>
    </row>
    <row r="15" spans="1:14" s="11" customFormat="1" ht="25.5" customHeight="1" x14ac:dyDescent="0.25">
      <c r="A15" s="16" t="s">
        <v>50</v>
      </c>
      <c r="B15" s="34" t="s">
        <v>8</v>
      </c>
      <c r="C15" s="22">
        <f>C16</f>
        <v>0</v>
      </c>
      <c r="D15" s="22">
        <f>D16</f>
        <v>0</v>
      </c>
      <c r="E15" s="22">
        <f>E16</f>
        <v>-0.2</v>
      </c>
      <c r="F15" s="22"/>
      <c r="G15" s="22"/>
      <c r="H15" s="25"/>
    </row>
    <row r="16" spans="1:14" s="13" customFormat="1" ht="25.5" customHeight="1" x14ac:dyDescent="0.25">
      <c r="A16" s="18" t="s">
        <v>63</v>
      </c>
      <c r="B16" s="35" t="s">
        <v>9</v>
      </c>
      <c r="C16" s="24">
        <v>0</v>
      </c>
      <c r="D16" s="24">
        <v>0</v>
      </c>
      <c r="E16" s="24">
        <v>-0.2</v>
      </c>
      <c r="F16" s="22"/>
      <c r="G16" s="22"/>
      <c r="H16" s="23" t="s">
        <v>21</v>
      </c>
    </row>
    <row r="17" spans="1:8" s="11" customFormat="1" ht="20.25" customHeight="1" x14ac:dyDescent="0.25">
      <c r="A17" s="16" t="s">
        <v>64</v>
      </c>
      <c r="B17" s="34" t="s">
        <v>10</v>
      </c>
      <c r="C17" s="22">
        <f>C18+C19+C20</f>
        <v>17234332.300000001</v>
      </c>
      <c r="D17" s="22">
        <f>D18+D19+D20</f>
        <v>18487494.300000001</v>
      </c>
      <c r="E17" s="22">
        <f>E18+E19+E20</f>
        <v>18592584.199999999</v>
      </c>
      <c r="F17" s="22">
        <f t="shared" ref="F17:F24" si="2">E17/C17*100</f>
        <v>107.88108222794335</v>
      </c>
      <c r="G17" s="22">
        <f t="shared" ref="G17:G29" si="3">E17/D17*100</f>
        <v>100.56843776822693</v>
      </c>
      <c r="H17" s="25"/>
    </row>
    <row r="18" spans="1:8" s="13" customFormat="1" ht="105.6" x14ac:dyDescent="0.25">
      <c r="A18" s="18" t="s">
        <v>65</v>
      </c>
      <c r="B18" s="35" t="s">
        <v>11</v>
      </c>
      <c r="C18" s="24">
        <v>14846838</v>
      </c>
      <c r="D18" s="24">
        <v>16100000</v>
      </c>
      <c r="E18" s="24">
        <v>16161255.699999999</v>
      </c>
      <c r="F18" s="24">
        <f t="shared" si="2"/>
        <v>108.85318274503972</v>
      </c>
      <c r="G18" s="24">
        <f t="shared" si="3"/>
        <v>100.3804701863354</v>
      </c>
      <c r="H18" s="23" t="s">
        <v>53</v>
      </c>
    </row>
    <row r="19" spans="1:8" s="13" customFormat="1" x14ac:dyDescent="0.25">
      <c r="A19" s="18" t="s">
        <v>66</v>
      </c>
      <c r="B19" s="35" t="s">
        <v>12</v>
      </c>
      <c r="C19" s="24">
        <v>2385994.2999999998</v>
      </c>
      <c r="D19" s="24">
        <v>2385994.2999999998</v>
      </c>
      <c r="E19" s="24">
        <v>2429065.7000000002</v>
      </c>
      <c r="F19" s="24">
        <f t="shared" si="2"/>
        <v>101.80517614815763</v>
      </c>
      <c r="G19" s="24">
        <f t="shared" si="3"/>
        <v>101.80517614815763</v>
      </c>
      <c r="H19" s="23" t="s">
        <v>28</v>
      </c>
    </row>
    <row r="20" spans="1:8" s="13" customFormat="1" ht="47.25" customHeight="1" x14ac:dyDescent="0.25">
      <c r="A20" s="18" t="s">
        <v>67</v>
      </c>
      <c r="B20" s="35" t="s">
        <v>13</v>
      </c>
      <c r="C20" s="24">
        <v>1500</v>
      </c>
      <c r="D20" s="24">
        <v>1500</v>
      </c>
      <c r="E20" s="24">
        <v>2262.8000000000002</v>
      </c>
      <c r="F20" s="24">
        <f t="shared" si="2"/>
        <v>150.85333333333335</v>
      </c>
      <c r="G20" s="24">
        <f t="shared" si="3"/>
        <v>150.85333333333335</v>
      </c>
      <c r="H20" s="23" t="s">
        <v>24</v>
      </c>
    </row>
    <row r="21" spans="1:8" s="11" customFormat="1" ht="75" customHeight="1" x14ac:dyDescent="0.25">
      <c r="A21" s="16"/>
      <c r="B21" s="34" t="s">
        <v>54</v>
      </c>
      <c r="C21" s="22">
        <f>86154341.5-C8-C11-C15-C17</f>
        <v>709904.99999999627</v>
      </c>
      <c r="D21" s="22">
        <f>89592229.1-D8-D11-D15-D17</f>
        <v>709904.99999998882</v>
      </c>
      <c r="E21" s="22">
        <f>92970086.1-E8-E11-E15-E17</f>
        <v>816252.09999999031</v>
      </c>
      <c r="F21" s="22">
        <f t="shared" si="2"/>
        <v>114.98046921771147</v>
      </c>
      <c r="G21" s="22">
        <f t="shared" si="3"/>
        <v>114.98046921771268</v>
      </c>
      <c r="H21" s="23" t="s">
        <v>56</v>
      </c>
    </row>
    <row r="22" spans="1:8" s="12" customFormat="1" ht="80.25" customHeight="1" x14ac:dyDescent="0.25">
      <c r="A22" s="17"/>
      <c r="B22" s="37" t="s">
        <v>15</v>
      </c>
      <c r="C22" s="28">
        <v>1308493.7</v>
      </c>
      <c r="D22" s="28">
        <v>3722718.0999999996</v>
      </c>
      <c r="E22" s="28">
        <v>4334873.9000000004</v>
      </c>
      <c r="F22" s="28">
        <f t="shared" si="2"/>
        <v>331.28733443653573</v>
      </c>
      <c r="G22" s="28">
        <f t="shared" si="3"/>
        <v>116.44378606051318</v>
      </c>
      <c r="H22" s="23" t="s">
        <v>25</v>
      </c>
    </row>
    <row r="23" spans="1:8" s="14" customFormat="1" ht="198" x14ac:dyDescent="0.25">
      <c r="A23" s="19" t="s">
        <v>57</v>
      </c>
      <c r="B23" s="34" t="s">
        <v>14</v>
      </c>
      <c r="C23" s="22">
        <v>3430012</v>
      </c>
      <c r="D23" s="22">
        <v>7527020.0999999987</v>
      </c>
      <c r="E23" s="22">
        <v>7893745.4999999981</v>
      </c>
      <c r="F23" s="22">
        <f t="shared" si="2"/>
        <v>230.13754762374003</v>
      </c>
      <c r="G23" s="22">
        <f t="shared" si="3"/>
        <v>104.87211931319274</v>
      </c>
      <c r="H23" s="40" t="s">
        <v>70</v>
      </c>
    </row>
    <row r="24" spans="1:8" s="29" customFormat="1" ht="92.4" x14ac:dyDescent="0.25">
      <c r="A24" s="19" t="s">
        <v>58</v>
      </c>
      <c r="B24" s="39" t="s">
        <v>19</v>
      </c>
      <c r="C24" s="22">
        <f t="shared" ref="C24" si="4">C25+C26+C27+C28</f>
        <v>3300601</v>
      </c>
      <c r="D24" s="22">
        <v>7344883.8999999994</v>
      </c>
      <c r="E24" s="22">
        <f>E25+E26+E27+E28</f>
        <v>7984658.1999999993</v>
      </c>
      <c r="F24" s="22">
        <f t="shared" si="2"/>
        <v>241.91528148964383</v>
      </c>
      <c r="G24" s="22">
        <f t="shared" si="3"/>
        <v>108.71047532827578</v>
      </c>
      <c r="H24" s="40" t="s">
        <v>30</v>
      </c>
    </row>
    <row r="25" spans="1:8" s="29" customFormat="1" ht="105.6" x14ac:dyDescent="0.25">
      <c r="A25" s="38" t="s">
        <v>59</v>
      </c>
      <c r="B25" s="40" t="s">
        <v>16</v>
      </c>
      <c r="C25" s="24">
        <v>0</v>
      </c>
      <c r="D25" s="24">
        <v>287853.3</v>
      </c>
      <c r="E25" s="24">
        <v>1145464.8</v>
      </c>
      <c r="F25" s="22"/>
      <c r="G25" s="22">
        <f t="shared" si="3"/>
        <v>397.93353072554669</v>
      </c>
      <c r="H25" s="40" t="s">
        <v>27</v>
      </c>
    </row>
    <row r="26" spans="1:8" s="29" customFormat="1" ht="66" x14ac:dyDescent="0.25">
      <c r="A26" s="38" t="s">
        <v>60</v>
      </c>
      <c r="B26" s="40" t="s">
        <v>17</v>
      </c>
      <c r="C26" s="24">
        <v>0</v>
      </c>
      <c r="D26" s="42">
        <v>3306283</v>
      </c>
      <c r="E26" s="24">
        <v>3100246.8</v>
      </c>
      <c r="F26" s="22"/>
      <c r="G26" s="22">
        <f t="shared" si="3"/>
        <v>93.7683434842087</v>
      </c>
      <c r="H26" s="40" t="s">
        <v>31</v>
      </c>
    </row>
    <row r="27" spans="1:8" s="29" customFormat="1" ht="26.4" x14ac:dyDescent="0.25">
      <c r="A27" s="38" t="s">
        <v>61</v>
      </c>
      <c r="B27" s="40" t="s">
        <v>26</v>
      </c>
      <c r="C27" s="24">
        <v>3172880.7</v>
      </c>
      <c r="D27" s="24">
        <v>3439637.8</v>
      </c>
      <c r="E27" s="24">
        <v>3271257.6</v>
      </c>
      <c r="F27" s="22">
        <f>E27/C27*100</f>
        <v>103.1005546473903</v>
      </c>
      <c r="G27" s="22">
        <f t="shared" si="3"/>
        <v>95.10471131582517</v>
      </c>
      <c r="H27" s="40" t="s">
        <v>71</v>
      </c>
    </row>
    <row r="28" spans="1:8" s="29" customFormat="1" ht="58.8" customHeight="1" x14ac:dyDescent="0.25">
      <c r="A28" s="38" t="s">
        <v>62</v>
      </c>
      <c r="B28" s="40" t="s">
        <v>18</v>
      </c>
      <c r="C28" s="24">
        <v>127720.3</v>
      </c>
      <c r="D28" s="24">
        <v>311109.8</v>
      </c>
      <c r="E28" s="24">
        <v>467689</v>
      </c>
      <c r="F28" s="22">
        <f>E28/C28*100</f>
        <v>366.18219656546376</v>
      </c>
      <c r="G28" s="22">
        <f t="shared" si="3"/>
        <v>150.32924067322855</v>
      </c>
      <c r="H28" s="40" t="s">
        <v>29</v>
      </c>
    </row>
    <row r="29" spans="1:8" s="11" customFormat="1" ht="21" customHeight="1" x14ac:dyDescent="0.25">
      <c r="A29" s="44" t="s">
        <v>40</v>
      </c>
      <c r="B29" s="45"/>
      <c r="C29" s="22">
        <f>C7+C23</f>
        <v>90892847.200000003</v>
      </c>
      <c r="D29" s="22">
        <f>D7+D23</f>
        <v>100841967.3</v>
      </c>
      <c r="E29" s="22">
        <f>E7+E23</f>
        <v>105198705.50000001</v>
      </c>
      <c r="F29" s="22">
        <f>E29/C29*100</f>
        <v>115.73925643293086</v>
      </c>
      <c r="G29" s="22">
        <f t="shared" si="3"/>
        <v>104.32036216334311</v>
      </c>
      <c r="H29" s="23"/>
    </row>
  </sheetData>
  <mergeCells count="10">
    <mergeCell ref="A4:A5"/>
    <mergeCell ref="A29:B29"/>
    <mergeCell ref="B2:H2"/>
    <mergeCell ref="E4:E5"/>
    <mergeCell ref="F4:F5"/>
    <mergeCell ref="H4:H5"/>
    <mergeCell ref="B4:B5"/>
    <mergeCell ref="C4:C5"/>
    <mergeCell ref="D4:D5"/>
    <mergeCell ref="G4:G5"/>
  </mergeCells>
  <pageMargins left="0.70866141732283472" right="0.70866141732283472" top="0.74803149606299213" bottom="0.55118110236220474" header="0.31496062992125984" footer="0.31496062992125984"/>
  <pageSetup paperSize="9" scale="58" fitToHeight="1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2018-03-22T09:12:26Z</cp:lastPrinted>
  <dcterms:created xsi:type="dcterms:W3CDTF">2002-03-11T10:22:12Z</dcterms:created>
  <dcterms:modified xsi:type="dcterms:W3CDTF">2018-03-22T14:56:44Z</dcterms:modified>
</cp:coreProperties>
</file>