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5" yWindow="630" windowWidth="22695" windowHeight="8970"/>
  </bookViews>
  <sheets>
    <sheet name="2018" sheetId="5" r:id="rId1"/>
    <sheet name="2019" sheetId="4" r:id="rId2"/>
    <sheet name="2020" sheetId="7" r:id="rId3"/>
  </sheets>
  <calcPr calcId="145621"/>
</workbook>
</file>

<file path=xl/calcChain.xml><?xml version="1.0" encoding="utf-8"?>
<calcChain xmlns="http://schemas.openxmlformats.org/spreadsheetml/2006/main">
  <c r="I10" i="7" l="1"/>
  <c r="G10" i="7"/>
  <c r="E10" i="7"/>
  <c r="C10" i="7"/>
  <c r="J8" i="7"/>
  <c r="F8" i="7"/>
  <c r="D8" i="7"/>
  <c r="K8" i="7" s="1"/>
  <c r="O8" i="7" s="1"/>
  <c r="J7" i="7"/>
  <c r="F7" i="7"/>
  <c r="F10" i="7" s="1"/>
  <c r="D7" i="7"/>
  <c r="K7" i="7" s="1"/>
  <c r="Q6" i="7"/>
  <c r="D6" i="7"/>
  <c r="D10" i="7" s="1"/>
  <c r="K10" i="7" l="1"/>
  <c r="O7" i="7"/>
  <c r="Q8" i="7"/>
  <c r="S7" i="5"/>
  <c r="R7" i="5"/>
  <c r="Q7" i="5"/>
  <c r="P6" i="5"/>
  <c r="O7" i="5"/>
  <c r="N8" i="5"/>
  <c r="K7" i="5"/>
  <c r="O10" i="7" l="1"/>
  <c r="P6" i="7" s="1"/>
  <c r="Q7" i="7"/>
  <c r="Q10" i="7" s="1"/>
  <c r="O8" i="4"/>
  <c r="R8" i="7" l="1"/>
  <c r="S8" i="7" s="1"/>
  <c r="R7" i="7"/>
  <c r="S7" i="7" s="1"/>
  <c r="R6" i="7"/>
  <c r="R10" i="7" l="1"/>
  <c r="S6" i="7"/>
  <c r="S10" i="7" s="1"/>
  <c r="K10" i="5"/>
  <c r="K8" i="5"/>
  <c r="J7" i="5"/>
  <c r="F7" i="5"/>
  <c r="D8" i="5"/>
  <c r="D7" i="5"/>
  <c r="N7" i="5"/>
  <c r="O8" i="5"/>
  <c r="Q6" i="5" l="1"/>
  <c r="I10" i="5" l="1"/>
  <c r="J8" i="5" s="1"/>
  <c r="G10" i="5"/>
  <c r="E10" i="5"/>
  <c r="C10" i="5"/>
  <c r="F8" i="5"/>
  <c r="I10" i="4"/>
  <c r="J8" i="4" s="1"/>
  <c r="G10" i="4"/>
  <c r="E10" i="4"/>
  <c r="C10" i="4"/>
  <c r="F8" i="4"/>
  <c r="K8" i="4" s="1"/>
  <c r="D8" i="4"/>
  <c r="F7" i="4"/>
  <c r="F10" i="4" s="1"/>
  <c r="D7" i="4"/>
  <c r="Q6" i="4"/>
  <c r="D6" i="4"/>
  <c r="D10" i="4" s="1"/>
  <c r="F10" i="5" l="1"/>
  <c r="D6" i="5"/>
  <c r="D10" i="5" s="1"/>
  <c r="Q8" i="5"/>
  <c r="Q8" i="4"/>
  <c r="K7" i="4"/>
  <c r="J7" i="4"/>
  <c r="K10" i="4" l="1"/>
  <c r="O7" i="4"/>
  <c r="O10" i="5" l="1"/>
  <c r="Q10" i="5"/>
  <c r="O10" i="4"/>
  <c r="P6" i="4" s="1"/>
  <c r="Q7" i="4"/>
  <c r="Q10" i="4" s="1"/>
  <c r="R6" i="5" l="1"/>
  <c r="S6" i="5" s="1"/>
  <c r="R8" i="5"/>
  <c r="S8" i="5" s="1"/>
  <c r="R8" i="4"/>
  <c r="S8" i="4" s="1"/>
  <c r="R7" i="4"/>
  <c r="S7" i="4" s="1"/>
  <c r="R6" i="4"/>
  <c r="R10" i="5" l="1"/>
  <c r="S10" i="5"/>
  <c r="R10" i="4"/>
  <c r="S6" i="4"/>
  <c r="S10" i="4" s="1"/>
</calcChain>
</file>

<file path=xl/sharedStrings.xml><?xml version="1.0" encoding="utf-8"?>
<sst xmlns="http://schemas.openxmlformats.org/spreadsheetml/2006/main" count="101" uniqueCount="58">
  <si>
    <t>№ п/п</t>
  </si>
  <si>
    <t>К1</t>
  </si>
  <si>
    <t>К2</t>
  </si>
  <si>
    <t>Наименование МО</t>
  </si>
  <si>
    <t>ИТОГО</t>
  </si>
  <si>
    <t>Запрашиваемый МО размер субсидии, 
тыс. рублей</t>
  </si>
  <si>
    <t xml:space="preserve">Общий объем бюджетных ассигнований, предусмотренный на текущий год,
тыс. рублей </t>
  </si>
  <si>
    <t>г. Пикалево</t>
  </si>
  <si>
    <t>г. Сясьстрой</t>
  </si>
  <si>
    <t>г. Сланцы</t>
  </si>
  <si>
    <t>Балльная оценка муниципального образования</t>
  </si>
  <si>
    <t>Средства бюджета, предусмотренные на финансирование расходного обязательства, 
тыс. рублей</t>
  </si>
  <si>
    <t>остаток потребности</t>
  </si>
  <si>
    <t>распредение остатков</t>
  </si>
  <si>
    <t>корректировака размера субсидии исходя из превышения  объема запрашиваемых средств</t>
  </si>
  <si>
    <t>итоговая сумма субсидии</t>
  </si>
  <si>
    <t>Расчетная сумма субсидии с учетом последующей корректировки, 
тыс. рублей</t>
  </si>
  <si>
    <t>рбо</t>
  </si>
  <si>
    <t>дсб</t>
  </si>
  <si>
    <t>дси</t>
  </si>
  <si>
    <t>предпол знач соискат</t>
  </si>
  <si>
    <t>К3</t>
  </si>
  <si>
    <t xml:space="preserve"> </t>
  </si>
  <si>
    <t xml:space="preserve">
</t>
  </si>
  <si>
    <t>Предполагаемое количество соискателей</t>
  </si>
  <si>
    <t>корректировка размера субсидии исходя из превышения  объема запрашиваемых средств</t>
  </si>
  <si>
    <t>остаток потребности
(ОП Vjmo)</t>
  </si>
  <si>
    <t xml:space="preserve">распредение остатков
</t>
  </si>
  <si>
    <r>
      <t xml:space="preserve">итоговая сумма субсидии
</t>
    </r>
    <r>
      <rPr>
        <b/>
        <sz val="12"/>
        <color theme="1"/>
        <rFont val="Times New Roman"/>
        <family val="1"/>
        <charset val="204"/>
      </rPr>
      <t>Sjmo</t>
    </r>
  </si>
  <si>
    <t xml:space="preserve">BOjmo </t>
  </si>
  <si>
    <t>Nsjmo</t>
  </si>
  <si>
    <r>
      <rPr>
        <b/>
        <sz val="10"/>
        <color theme="1"/>
        <rFont val="Times New Roman"/>
        <family val="1"/>
        <charset val="204"/>
      </rPr>
      <t>К</t>
    </r>
    <r>
      <rPr>
        <b/>
        <vertAlign val="subscript"/>
        <sz val="10"/>
        <color theme="1"/>
        <rFont val="Times New Roman"/>
        <family val="1"/>
        <charset val="204"/>
      </rPr>
      <t>1jmo</t>
    </r>
    <r>
      <rPr>
        <sz val="10"/>
        <color theme="1"/>
        <rFont val="Times New Roman"/>
        <family val="1"/>
        <charset val="204"/>
      </rPr>
      <t xml:space="preserve"> - коэффициент корректировки запрашиваемого размера субсидии j-го муниципального образования, применяемый к общему объему бюджетных ассигнований, предусмотренных на очередной год (плановый период):</t>
    </r>
  </si>
  <si>
    <r>
      <rPr>
        <b/>
        <sz val="11"/>
        <color theme="1"/>
        <rFont val="Times New Roman"/>
        <family val="1"/>
        <charset val="204"/>
      </rPr>
      <t>К2jmo</t>
    </r>
    <r>
      <rPr>
        <sz val="11"/>
        <color theme="1"/>
        <rFont val="Times New Roman"/>
        <family val="1"/>
        <charset val="204"/>
      </rPr>
      <t xml:space="preserve"> - коэффициент корректировки субсидии j-го муниципального образования, применяемый в соответствии с отнесением муниципального образования к категориям на основании перечня, для присвоения балльных оценок</t>
    </r>
  </si>
  <si>
    <r>
      <rPr>
        <b/>
        <sz val="11"/>
        <color theme="1"/>
        <rFont val="Times New Roman"/>
        <family val="1"/>
        <charset val="204"/>
      </rPr>
      <t>K3jmo</t>
    </r>
    <r>
      <rPr>
        <sz val="11"/>
        <color theme="1"/>
        <rFont val="Times New Roman"/>
        <family val="1"/>
        <charset val="204"/>
      </rPr>
      <t xml:space="preserve"> - коэффициент корректировки размера субсидии j-му муниципальному образованию, применяемый в соответствии с предполагаемым количеством соискателей, претендующих на получение субсидий.</t>
    </r>
  </si>
  <si>
    <t>Sjmo</t>
  </si>
  <si>
    <t>размер предоставляемой субсидии бюджету j-го муниципального образования, тыс. рублей</t>
  </si>
  <si>
    <r>
      <rPr>
        <b/>
        <sz val="11"/>
        <color theme="1"/>
        <rFont val="Times New Roman"/>
        <family val="1"/>
        <charset val="204"/>
      </rPr>
      <t>Sjmo.доп.</t>
    </r>
    <r>
      <rPr>
        <sz val="11"/>
        <color theme="1"/>
        <rFont val="Times New Roman"/>
        <family val="1"/>
        <charset val="204"/>
      </rPr>
      <t xml:space="preserve"> - дополнительный объем субсидии, предоставляемый j-му муниципальному образованию, тыс. рублей</t>
    </r>
  </si>
  <si>
    <r>
      <rPr>
        <b/>
        <sz val="11"/>
        <color theme="1"/>
        <rFont val="Times New Roman"/>
        <family val="1"/>
        <charset val="204"/>
      </rPr>
      <t>RSjmo</t>
    </r>
    <r>
      <rPr>
        <sz val="11"/>
        <color theme="1"/>
        <rFont val="Times New Roman"/>
        <family val="1"/>
        <charset val="204"/>
      </rPr>
      <t xml:space="preserve"> - запрашиваемый размер субсидии j-го муниципального образования в объеме, рассчитанном исходя из потребности в финансовых средствах муниципальной программы, рублей</t>
    </r>
  </si>
  <si>
    <r>
      <rPr>
        <b/>
        <sz val="11"/>
        <color theme="1"/>
        <rFont val="Times New Roman"/>
        <family val="1"/>
        <charset val="204"/>
      </rPr>
      <t>BOjmo</t>
    </r>
    <r>
      <rPr>
        <sz val="11"/>
        <color theme="1"/>
        <rFont val="Times New Roman"/>
        <family val="1"/>
        <charset val="204"/>
      </rPr>
      <t xml:space="preserve"> - балльная оценка j-го муниципального образования;</t>
    </r>
  </si>
  <si>
    <r>
      <rPr>
        <b/>
        <sz val="11"/>
        <color theme="1"/>
        <rFont val="Times New Roman"/>
        <family val="1"/>
        <charset val="204"/>
      </rPr>
      <t>NSjmo</t>
    </r>
    <r>
      <rPr>
        <sz val="11"/>
        <color theme="1"/>
        <rFont val="Times New Roman"/>
        <family val="1"/>
        <charset val="204"/>
      </rPr>
      <t xml:space="preserve"> - предполагаемое количество соискателей, претендующих на получение субсидий в j-м муниципальном образовании, ед
.
</t>
    </r>
  </si>
  <si>
    <t>минимальная доля софинансирования для j-го муниципального образования</t>
  </si>
  <si>
    <t>остаток нераспределенной субсидии, рублей</t>
  </si>
  <si>
    <t xml:space="preserve">  - общая сумма запрашиваемых размеров субсидий муниципальными образованиями, рублей;</t>
  </si>
  <si>
    <t>- общая суммарная балльная оценка муниципальных образований</t>
  </si>
  <si>
    <t xml:space="preserve"> суммарное значение предполагаемого количества соискателей, претендующих на получение субсидий в муниципальных образованиях, ед.</t>
  </si>
  <si>
    <r>
      <rPr>
        <b/>
        <sz val="11"/>
        <color theme="1"/>
        <rFont val="Times New Roman"/>
        <family val="1"/>
        <charset val="204"/>
      </rPr>
      <t>ОП Vjmo</t>
    </r>
    <r>
      <rPr>
        <sz val="11"/>
        <color theme="1"/>
        <rFont val="Times New Roman"/>
        <family val="1"/>
        <charset val="204"/>
      </rPr>
      <t xml:space="preserve"> - остаток потребности j-го муниципального образования в средствах субсидии после применения расчетного лимита, рублей</t>
    </r>
  </si>
  <si>
    <t>суммарное значение остатков потребности j-х муниципальных образований в средствах субсидии после применения расчетного лимита, рублей</t>
  </si>
  <si>
    <t>таблица 1</t>
  </si>
  <si>
    <t>Приложение 55 к пояснительной записке 2018 года</t>
  </si>
  <si>
    <t>таблица 2</t>
  </si>
  <si>
    <t>таблица 3</t>
  </si>
  <si>
    <t xml:space="preserve">Расчет субсидии бюджетам муниципальных образований Ленинградской области на государственную поддержку малого и среднего предпринимательства, включая крестьянские (фермерские) хозяйства, а также реализация мероприятий по поддержке молодежного предпринимательства на 2018 год </t>
  </si>
  <si>
    <t xml:space="preserve">Расчет субсидии бюджетам муниципальных образований Ленинградской области на государственную поддержку малого и среднего предпринимательства, включая крестьянские (фермерские) хозяйства, а также реализация мероприятий по поддержке молодежного предпринимательства на 2019 год </t>
  </si>
  <si>
    <t xml:space="preserve">Расчет субсидии бюджетам муниципальных образований Ленинградской области на государственную поддержку малого и среднего предпринимательства, включая крестьянские (фермерские) хозяйства, а также реализация мероприятий по поддержке молодежного предпринимательства на 2020 год </t>
  </si>
  <si>
    <r>
      <t>RS</t>
    </r>
    <r>
      <rPr>
        <vertAlign val="subscript"/>
        <sz val="16"/>
        <color theme="1"/>
        <rFont val="Arial"/>
        <family val="2"/>
        <charset val="204"/>
      </rPr>
      <t>jmo</t>
    </r>
  </si>
  <si>
    <r>
      <t>S</t>
    </r>
    <r>
      <rPr>
        <vertAlign val="subscript"/>
        <sz val="16"/>
        <color theme="1"/>
        <rFont val="Arial"/>
        <family val="2"/>
        <charset val="204"/>
      </rPr>
      <t>общ</t>
    </r>
  </si>
  <si>
    <r>
      <t>1</t>
    </r>
    <r>
      <rPr>
        <vertAlign val="subscript"/>
        <sz val="16"/>
        <color theme="1"/>
        <rFont val="Arial"/>
        <family val="2"/>
        <charset val="204"/>
      </rPr>
      <t>jmo</t>
    </r>
    <r>
      <rPr>
        <sz val="16"/>
        <color theme="1"/>
        <rFont val="Arial"/>
        <family val="2"/>
        <charset val="204"/>
      </rPr>
      <t xml:space="preserve"> = 60% S</t>
    </r>
    <r>
      <rPr>
        <vertAlign val="subscript"/>
        <sz val="16"/>
        <color theme="1"/>
        <rFont val="Arial"/>
        <family val="2"/>
        <charset val="204"/>
      </rPr>
      <t>общ</t>
    </r>
    <r>
      <rPr>
        <sz val="16"/>
        <color theme="1"/>
        <rFont val="Arial"/>
        <family val="2"/>
        <charset val="204"/>
      </rPr>
      <t xml:space="preserve"> x K</t>
    </r>
    <r>
      <rPr>
        <vertAlign val="subscript"/>
        <sz val="16"/>
        <color theme="1"/>
        <rFont val="Arial"/>
        <family val="2"/>
        <charset val="204"/>
      </rPr>
      <t>1jmo</t>
    </r>
    <r>
      <rPr>
        <sz val="16"/>
        <color theme="1"/>
        <rFont val="Arial"/>
        <family val="2"/>
        <charset val="204"/>
      </rPr>
      <t xml:space="preserve"> + 20% S</t>
    </r>
    <r>
      <rPr>
        <vertAlign val="subscript"/>
        <sz val="16"/>
        <color theme="1"/>
        <rFont val="Arial"/>
        <family val="2"/>
        <charset val="204"/>
      </rPr>
      <t>общ</t>
    </r>
    <r>
      <rPr>
        <sz val="16"/>
        <color theme="1"/>
        <rFont val="Arial"/>
        <family val="2"/>
        <charset val="204"/>
      </rPr>
      <t xml:space="preserve"> x K</t>
    </r>
    <r>
      <rPr>
        <vertAlign val="subscript"/>
        <sz val="16"/>
        <color theme="1"/>
        <rFont val="Arial"/>
        <family val="2"/>
        <charset val="204"/>
      </rPr>
      <t xml:space="preserve">2jmo </t>
    </r>
    <r>
      <rPr>
        <sz val="16"/>
        <color theme="1"/>
        <rFont val="Arial"/>
        <family val="2"/>
        <charset val="204"/>
      </rPr>
      <t>+ 20% S</t>
    </r>
    <r>
      <rPr>
        <vertAlign val="subscript"/>
        <sz val="16"/>
        <color theme="1"/>
        <rFont val="Arial"/>
        <family val="2"/>
        <charset val="204"/>
      </rPr>
      <t>общ</t>
    </r>
    <r>
      <rPr>
        <sz val="16"/>
        <color theme="1"/>
        <rFont val="Arial"/>
        <family val="2"/>
        <charset val="204"/>
      </rPr>
      <t xml:space="preserve"> x K</t>
    </r>
    <r>
      <rPr>
        <vertAlign val="subscript"/>
        <sz val="16"/>
        <color theme="1"/>
        <rFont val="Arial"/>
        <family val="2"/>
        <charset val="204"/>
      </rPr>
      <t>3jmo</t>
    </r>
  </si>
  <si>
    <r>
      <t>S</t>
    </r>
    <r>
      <rPr>
        <vertAlign val="subscript"/>
        <sz val="16"/>
        <color theme="1"/>
        <rFont val="Arial"/>
        <family val="2"/>
        <charset val="204"/>
      </rPr>
      <t>jmo</t>
    </r>
    <r>
      <rPr>
        <sz val="16"/>
        <color theme="1"/>
        <rFont val="Arial"/>
        <family val="2"/>
        <charset val="204"/>
      </rPr>
      <t xml:space="preserve"> = S1</t>
    </r>
    <r>
      <rPr>
        <vertAlign val="subscript"/>
        <sz val="16"/>
        <color theme="1"/>
        <rFont val="Arial"/>
        <family val="2"/>
        <charset val="204"/>
      </rPr>
      <t>jmo</t>
    </r>
    <r>
      <rPr>
        <sz val="16"/>
        <color theme="1"/>
        <rFont val="Arial"/>
        <family val="2"/>
        <charset val="204"/>
      </rPr>
      <t xml:space="preserve"> х (1-           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</si>
</sst>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"/>
    <numFmt numFmtId="165" formatCode="#,##0.000"/>
    <numFmt numFmtId="166" formatCode="0.0000"/>
    <numFmt numFmtId="167" formatCode="0.000"/>
    <numFmt numFmtId="168" formatCode="#,##0.0"/>
  </numFmts>
  <fonts count="1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vertAlign val="subscript"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C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Arial"/>
      <family val="2"/>
      <charset val="204"/>
    </font>
    <font>
      <vertAlign val="subscript"/>
      <sz val="16"/>
      <color theme="1"/>
      <name val="Arial"/>
      <family val="2"/>
      <charset val="204"/>
    </font>
    <font>
      <sz val="16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21">
    <xf numFmtId="0" fontId="0" fillId="0" borderId="0" xfId="0"/>
    <xf numFmtId="2" fontId="0" fillId="0" borderId="0" xfId="0" applyNumberFormat="1"/>
    <xf numFmtId="0" fontId="0" fillId="6" borderId="0" xfId="0" applyFill="1"/>
    <xf numFmtId="2" fontId="0" fillId="6" borderId="0" xfId="0" applyNumberFormat="1" applyFill="1"/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2" fontId="2" fillId="5" borderId="1" xfId="0" applyNumberFormat="1" applyFont="1" applyFill="1" applyBorder="1" applyAlignment="1">
      <alignment horizontal="center" vertical="center"/>
    </xf>
    <xf numFmtId="165" fontId="2" fillId="5" borderId="1" xfId="0" applyNumberFormat="1" applyFont="1" applyFill="1" applyBorder="1" applyAlignment="1">
      <alignment horizontal="center" vertical="center"/>
    </xf>
    <xf numFmtId="166" fontId="2" fillId="5" borderId="1" xfId="0" applyNumberFormat="1" applyFont="1" applyFill="1" applyBorder="1" applyAlignment="1">
      <alignment horizontal="center" vertical="center"/>
    </xf>
    <xf numFmtId="164" fontId="2" fillId="5" borderId="1" xfId="0" applyNumberFormat="1" applyFont="1" applyFill="1" applyBorder="1" applyAlignment="1">
      <alignment horizontal="center" vertical="center"/>
    </xf>
    <xf numFmtId="1" fontId="2" fillId="5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/>
    </xf>
    <xf numFmtId="2" fontId="4" fillId="6" borderId="1" xfId="0" applyNumberFormat="1" applyFont="1" applyFill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165" fontId="2" fillId="6" borderId="1" xfId="0" applyNumberFormat="1" applyFont="1" applyFill="1" applyBorder="1" applyAlignment="1">
      <alignment horizontal="center" vertical="center"/>
    </xf>
    <xf numFmtId="166" fontId="2" fillId="6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4" fontId="4" fillId="6" borderId="1" xfId="0" applyNumberFormat="1" applyFont="1" applyFill="1" applyBorder="1" applyAlignment="1">
      <alignment horizontal="center" vertical="center"/>
    </xf>
    <xf numFmtId="4" fontId="2" fillId="0" borderId="5" xfId="0" applyNumberFormat="1" applyFont="1" applyFill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4" fontId="4" fillId="6" borderId="1" xfId="0" applyNumberFormat="1" applyFont="1" applyFill="1" applyBorder="1" applyAlignment="1">
      <alignment horizontal="center" vertical="center"/>
    </xf>
    <xf numFmtId="167" fontId="4" fillId="0" borderId="1" xfId="0" applyNumberFormat="1" applyFont="1" applyBorder="1" applyAlignment="1">
      <alignment horizontal="center" vertical="center"/>
    </xf>
    <xf numFmtId="0" fontId="6" fillId="0" borderId="0" xfId="0" applyFont="1"/>
    <xf numFmtId="2" fontId="6" fillId="0" borderId="0" xfId="0" applyNumberFormat="1" applyFont="1"/>
    <xf numFmtId="0" fontId="6" fillId="0" borderId="0" xfId="0" applyFont="1" applyFill="1" applyAlignment="1">
      <alignment horizontal="center" vertical="center"/>
    </xf>
    <xf numFmtId="0" fontId="6" fillId="6" borderId="0" xfId="0" applyFont="1" applyFill="1"/>
    <xf numFmtId="2" fontId="6" fillId="6" borderId="0" xfId="0" applyNumberFormat="1" applyFont="1" applyFill="1"/>
    <xf numFmtId="2" fontId="6" fillId="0" borderId="0" xfId="0" applyNumberFormat="1" applyFont="1" applyAlignment="1">
      <alignment wrapText="1"/>
    </xf>
    <xf numFmtId="4" fontId="4" fillId="6" borderId="1" xfId="0" applyNumberFormat="1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 wrapText="1"/>
    </xf>
    <xf numFmtId="2" fontId="2" fillId="6" borderId="1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/>
    </xf>
    <xf numFmtId="2" fontId="2" fillId="6" borderId="1" xfId="0" applyNumberFormat="1" applyFont="1" applyFill="1" applyBorder="1" applyAlignment="1">
      <alignment horizontal="center" vertical="center"/>
    </xf>
    <xf numFmtId="164" fontId="2" fillId="6" borderId="1" xfId="0" applyNumberFormat="1" applyFont="1" applyFill="1" applyBorder="1" applyAlignment="1">
      <alignment horizontal="center" vertical="center"/>
    </xf>
    <xf numFmtId="1" fontId="2" fillId="6" borderId="1" xfId="0" applyNumberFormat="1" applyFont="1" applyFill="1" applyBorder="1" applyAlignment="1">
      <alignment horizontal="center" vertical="center"/>
    </xf>
    <xf numFmtId="4" fontId="8" fillId="6" borderId="1" xfId="0" applyNumberFormat="1" applyFont="1" applyFill="1" applyBorder="1" applyAlignment="1">
      <alignment horizontal="center" vertical="center"/>
    </xf>
    <xf numFmtId="3" fontId="2" fillId="6" borderId="1" xfId="0" applyNumberFormat="1" applyFont="1" applyFill="1" applyBorder="1" applyAlignment="1">
      <alignment horizontal="center" vertical="center"/>
    </xf>
    <xf numFmtId="168" fontId="2" fillId="6" borderId="1" xfId="0" applyNumberFormat="1" applyFont="1" applyFill="1" applyBorder="1" applyAlignment="1">
      <alignment horizontal="center" vertical="center"/>
    </xf>
    <xf numFmtId="2" fontId="3" fillId="6" borderId="1" xfId="0" applyNumberFormat="1" applyFont="1" applyFill="1" applyBorder="1" applyAlignment="1">
      <alignment horizontal="center" vertical="center"/>
    </xf>
    <xf numFmtId="4" fontId="8" fillId="6" borderId="0" xfId="0" applyNumberFormat="1" applyFont="1" applyFill="1" applyAlignment="1">
      <alignment horizontal="center" vertical="center"/>
    </xf>
    <xf numFmtId="3" fontId="4" fillId="6" borderId="1" xfId="0" applyNumberFormat="1" applyFont="1" applyFill="1" applyBorder="1" applyAlignment="1">
      <alignment horizontal="center" vertical="center"/>
    </xf>
    <xf numFmtId="2" fontId="12" fillId="6" borderId="0" xfId="0" applyNumberFormat="1" applyFont="1" applyFill="1" applyAlignment="1">
      <alignment horizontal="left" vertical="top"/>
    </xf>
    <xf numFmtId="0" fontId="6" fillId="6" borderId="0" xfId="0" applyFont="1" applyFill="1" applyAlignment="1">
      <alignment wrapText="1"/>
    </xf>
    <xf numFmtId="0" fontId="9" fillId="6" borderId="0" xfId="0" applyFont="1" applyFill="1" applyAlignment="1">
      <alignment horizontal="left" vertical="top" wrapText="1"/>
    </xf>
    <xf numFmtId="0" fontId="2" fillId="6" borderId="0" xfId="0" applyFont="1" applyFill="1" applyAlignment="1">
      <alignment horizontal="center" vertical="center"/>
    </xf>
    <xf numFmtId="0" fontId="6" fillId="0" borderId="0" xfId="0" applyFont="1" applyAlignment="1"/>
    <xf numFmtId="0" fontId="13" fillId="0" borderId="0" xfId="0" applyFont="1"/>
    <xf numFmtId="0" fontId="2" fillId="0" borderId="0" xfId="0" applyFont="1" applyFill="1" applyAlignment="1">
      <alignment horizontal="right"/>
    </xf>
    <xf numFmtId="0" fontId="0" fillId="0" borderId="0" xfId="0" applyAlignment="1"/>
    <xf numFmtId="0" fontId="12" fillId="0" borderId="8" xfId="0" applyFont="1" applyBorder="1" applyAlignment="1">
      <alignment horizontal="center" wrapText="1"/>
    </xf>
    <xf numFmtId="0" fontId="12" fillId="0" borderId="8" xfId="0" applyFont="1" applyBorder="1" applyAlignment="1">
      <alignment horizontal="center"/>
    </xf>
    <xf numFmtId="0" fontId="6" fillId="0" borderId="8" xfId="0" applyFont="1" applyBorder="1"/>
    <xf numFmtId="0" fontId="7" fillId="0" borderId="8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" fontId="2" fillId="0" borderId="2" xfId="0" applyNumberFormat="1" applyFont="1" applyFill="1" applyBorder="1" applyAlignment="1">
      <alignment horizontal="center" vertical="center"/>
    </xf>
    <xf numFmtId="4" fontId="2" fillId="0" borderId="6" xfId="0" applyNumberFormat="1" applyFont="1" applyFill="1" applyBorder="1" applyAlignment="1">
      <alignment horizontal="center" vertical="center"/>
    </xf>
    <xf numFmtId="4" fontId="2" fillId="0" borderId="3" xfId="0" applyNumberFormat="1" applyFont="1" applyFill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164" fontId="2" fillId="0" borderId="6" xfId="0" applyNumberFormat="1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2" fontId="3" fillId="0" borderId="2" xfId="0" applyNumberFormat="1" applyFont="1" applyFill="1" applyBorder="1" applyAlignment="1">
      <alignment horizontal="center" vertical="center"/>
    </xf>
    <xf numFmtId="2" fontId="3" fillId="0" borderId="6" xfId="0" applyNumberFormat="1" applyFont="1" applyFill="1" applyBorder="1" applyAlignment="1">
      <alignment horizontal="center" vertical="center"/>
    </xf>
    <xf numFmtId="2" fontId="3" fillId="0" borderId="3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4" fontId="4" fillId="6" borderId="1" xfId="0" applyNumberFormat="1" applyFont="1" applyFill="1" applyBorder="1" applyAlignment="1">
      <alignment horizontal="center" vertical="center"/>
    </xf>
    <xf numFmtId="0" fontId="6" fillId="6" borderId="0" xfId="0" applyFont="1" applyFill="1" applyAlignment="1">
      <alignment horizontal="left" vertical="top" wrapText="1"/>
    </xf>
    <xf numFmtId="49" fontId="6" fillId="6" borderId="0" xfId="0" applyNumberFormat="1" applyFont="1" applyFill="1" applyAlignment="1">
      <alignment horizontal="left" vertical="top" wrapText="1"/>
    </xf>
    <xf numFmtId="2" fontId="6" fillId="6" borderId="0" xfId="0" applyNumberFormat="1" applyFont="1" applyFill="1" applyAlignment="1">
      <alignment horizontal="left" vertical="top" wrapText="1"/>
    </xf>
    <xf numFmtId="0" fontId="6" fillId="6" borderId="0" xfId="0" applyFont="1" applyFill="1" applyAlignment="1">
      <alignment horizontal="left" vertical="top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2" fontId="2" fillId="6" borderId="1" xfId="0" applyNumberFormat="1" applyFont="1" applyFill="1" applyBorder="1" applyAlignment="1">
      <alignment horizontal="center" vertical="center"/>
    </xf>
    <xf numFmtId="0" fontId="0" fillId="6" borderId="0" xfId="0" applyFill="1" applyAlignment="1">
      <alignment horizontal="center"/>
    </xf>
    <xf numFmtId="0" fontId="9" fillId="6" borderId="0" xfId="0" applyFont="1" applyFill="1" applyAlignment="1">
      <alignment horizontal="left" vertical="center" wrapText="1"/>
    </xf>
    <xf numFmtId="0" fontId="4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 vertical="center" wrapText="1"/>
    </xf>
    <xf numFmtId="0" fontId="14" fillId="6" borderId="2" xfId="0" applyFont="1" applyFill="1" applyBorder="1" applyAlignment="1">
      <alignment vertical="center"/>
    </xf>
    <xf numFmtId="0" fontId="14" fillId="6" borderId="6" xfId="0" applyFont="1" applyFill="1" applyBorder="1" applyAlignment="1">
      <alignment vertical="center"/>
    </xf>
    <xf numFmtId="0" fontId="15" fillId="6" borderId="0" xfId="0" applyFont="1" applyFill="1" applyAlignment="1">
      <alignment horizontal="center" vertical="center"/>
    </xf>
    <xf numFmtId="0" fontId="14" fillId="6" borderId="1" xfId="0" applyFont="1" applyFill="1" applyBorder="1" applyAlignment="1">
      <alignment horizontal="center" vertical="center"/>
    </xf>
    <xf numFmtId="2" fontId="14" fillId="6" borderId="1" xfId="0" applyNumberFormat="1" applyFont="1" applyFill="1" applyBorder="1" applyAlignment="1">
      <alignment horizontal="center" vertical="center"/>
    </xf>
    <xf numFmtId="2" fontId="17" fillId="6" borderId="2" xfId="0" applyNumberFormat="1" applyFont="1" applyFill="1" applyBorder="1" applyAlignment="1">
      <alignment vertical="center"/>
    </xf>
    <xf numFmtId="0" fontId="15" fillId="6" borderId="1" xfId="0" applyFont="1" applyFill="1" applyBorder="1" applyAlignment="1">
      <alignment horizontal="center" vertical="center"/>
    </xf>
    <xf numFmtId="2" fontId="17" fillId="6" borderId="3" xfId="0" applyNumberFormat="1" applyFont="1" applyFill="1" applyBorder="1" applyAlignment="1">
      <alignment horizontal="center" vertical="center"/>
    </xf>
    <xf numFmtId="0" fontId="15" fillId="6" borderId="0" xfId="0" applyFont="1" applyFill="1" applyAlignment="1">
      <alignment horizontal="left" vertical="center"/>
    </xf>
    <xf numFmtId="4" fontId="14" fillId="6" borderId="6" xfId="0" applyNumberFormat="1" applyFont="1" applyFill="1" applyBorder="1" applyAlignment="1">
      <alignment vertical="center"/>
    </xf>
    <xf numFmtId="0" fontId="15" fillId="6" borderId="1" xfId="0" applyFont="1" applyFill="1" applyBorder="1" applyAlignment="1">
      <alignment horizontal="left" vertical="center"/>
    </xf>
    <xf numFmtId="164" fontId="14" fillId="6" borderId="2" xfId="0" applyNumberFormat="1" applyFont="1" applyFill="1" applyBorder="1" applyAlignment="1">
      <alignment horizontal="center" vertical="center"/>
    </xf>
    <xf numFmtId="164" fontId="14" fillId="6" borderId="6" xfId="0" applyNumberFormat="1" applyFont="1" applyFill="1" applyBorder="1" applyAlignment="1">
      <alignment horizontal="center" vertical="center"/>
    </xf>
    <xf numFmtId="164" fontId="14" fillId="6" borderId="3" xfId="0" applyNumberFormat="1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wmf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wmf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22860</xdr:colOff>
      <xdr:row>8</xdr:row>
      <xdr:rowOff>15240</xdr:rowOff>
    </xdr:from>
    <xdr:to>
      <xdr:col>3</xdr:col>
      <xdr:colOff>914400</xdr:colOff>
      <xdr:row>8</xdr:row>
      <xdr:rowOff>358140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2740" y="1798320"/>
          <a:ext cx="89154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45720</xdr:colOff>
      <xdr:row>8</xdr:row>
      <xdr:rowOff>7620</xdr:rowOff>
    </xdr:from>
    <xdr:to>
      <xdr:col>5</xdr:col>
      <xdr:colOff>838200</xdr:colOff>
      <xdr:row>9</xdr:row>
      <xdr:rowOff>22860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5860" y="1790700"/>
          <a:ext cx="792480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15240</xdr:colOff>
      <xdr:row>8</xdr:row>
      <xdr:rowOff>22860</xdr:rowOff>
    </xdr:from>
    <xdr:to>
      <xdr:col>9</xdr:col>
      <xdr:colOff>913311</xdr:colOff>
      <xdr:row>8</xdr:row>
      <xdr:rowOff>365760</xdr:rowOff>
    </xdr:to>
    <xdr:pic>
      <xdr:nvPicPr>
        <xdr:cNvPr id="4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74580" y="1805940"/>
          <a:ext cx="898071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</xdr:col>
      <xdr:colOff>68580</xdr:colOff>
      <xdr:row>8</xdr:row>
      <xdr:rowOff>7620</xdr:rowOff>
    </xdr:from>
    <xdr:to>
      <xdr:col>18</xdr:col>
      <xdr:colOff>695413</xdr:colOff>
      <xdr:row>9</xdr:row>
      <xdr:rowOff>30480</xdr:rowOff>
    </xdr:to>
    <xdr:pic>
      <xdr:nvPicPr>
        <xdr:cNvPr id="5" name="Рисунок 4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1440" y="1790700"/>
          <a:ext cx="1823173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22860</xdr:colOff>
      <xdr:row>8</xdr:row>
      <xdr:rowOff>15240</xdr:rowOff>
    </xdr:from>
    <xdr:to>
      <xdr:col>3</xdr:col>
      <xdr:colOff>914400</xdr:colOff>
      <xdr:row>8</xdr:row>
      <xdr:rowOff>358140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2740" y="1798320"/>
          <a:ext cx="89154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45720</xdr:colOff>
      <xdr:row>8</xdr:row>
      <xdr:rowOff>7620</xdr:rowOff>
    </xdr:from>
    <xdr:to>
      <xdr:col>5</xdr:col>
      <xdr:colOff>838200</xdr:colOff>
      <xdr:row>9</xdr:row>
      <xdr:rowOff>22860</xdr:rowOff>
    </xdr:to>
    <xdr:pic>
      <xdr:nvPicPr>
        <xdr:cNvPr id="4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92980" y="1790700"/>
          <a:ext cx="792480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15240</xdr:colOff>
      <xdr:row>8</xdr:row>
      <xdr:rowOff>22860</xdr:rowOff>
    </xdr:from>
    <xdr:to>
      <xdr:col>9</xdr:col>
      <xdr:colOff>913311</xdr:colOff>
      <xdr:row>8</xdr:row>
      <xdr:rowOff>365760</xdr:rowOff>
    </xdr:to>
    <xdr:pic>
      <xdr:nvPicPr>
        <xdr:cNvPr id="5" name="Рисунок 4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08820" y="1805940"/>
          <a:ext cx="898071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22860</xdr:colOff>
      <xdr:row>8</xdr:row>
      <xdr:rowOff>15240</xdr:rowOff>
    </xdr:from>
    <xdr:to>
      <xdr:col>3</xdr:col>
      <xdr:colOff>914400</xdr:colOff>
      <xdr:row>8</xdr:row>
      <xdr:rowOff>358140</xdr:rowOff>
    </xdr:to>
    <xdr:pic>
      <xdr:nvPicPr>
        <xdr:cNvPr id="6" name="Рисунок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2740" y="1798320"/>
          <a:ext cx="77724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45720</xdr:colOff>
      <xdr:row>8</xdr:row>
      <xdr:rowOff>7620</xdr:rowOff>
    </xdr:from>
    <xdr:to>
      <xdr:col>5</xdr:col>
      <xdr:colOff>838200</xdr:colOff>
      <xdr:row>9</xdr:row>
      <xdr:rowOff>22860</xdr:rowOff>
    </xdr:to>
    <xdr:pic>
      <xdr:nvPicPr>
        <xdr:cNvPr id="7" name="Рисунок 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92980" y="1790700"/>
          <a:ext cx="662940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15240</xdr:colOff>
      <xdr:row>8</xdr:row>
      <xdr:rowOff>22860</xdr:rowOff>
    </xdr:from>
    <xdr:to>
      <xdr:col>9</xdr:col>
      <xdr:colOff>913311</xdr:colOff>
      <xdr:row>8</xdr:row>
      <xdr:rowOff>365760</xdr:rowOff>
    </xdr:to>
    <xdr:pic>
      <xdr:nvPicPr>
        <xdr:cNvPr id="8" name="Рисунок 7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08820" y="1805940"/>
          <a:ext cx="753291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</xdr:col>
      <xdr:colOff>68580</xdr:colOff>
      <xdr:row>8</xdr:row>
      <xdr:rowOff>7620</xdr:rowOff>
    </xdr:from>
    <xdr:to>
      <xdr:col>18</xdr:col>
      <xdr:colOff>695413</xdr:colOff>
      <xdr:row>9</xdr:row>
      <xdr:rowOff>30480</xdr:rowOff>
    </xdr:to>
    <xdr:pic>
      <xdr:nvPicPr>
        <xdr:cNvPr id="9" name="Рисунок 8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1440" y="1790700"/>
          <a:ext cx="1823173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22860</xdr:colOff>
      <xdr:row>8</xdr:row>
      <xdr:rowOff>15240</xdr:rowOff>
    </xdr:from>
    <xdr:to>
      <xdr:col>3</xdr:col>
      <xdr:colOff>914400</xdr:colOff>
      <xdr:row>8</xdr:row>
      <xdr:rowOff>358140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94635" y="2558415"/>
          <a:ext cx="75819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45720</xdr:colOff>
      <xdr:row>8</xdr:row>
      <xdr:rowOff>7620</xdr:rowOff>
    </xdr:from>
    <xdr:to>
      <xdr:col>5</xdr:col>
      <xdr:colOff>838200</xdr:colOff>
      <xdr:row>9</xdr:row>
      <xdr:rowOff>22860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5345" y="2550795"/>
          <a:ext cx="640080" cy="396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15240</xdr:colOff>
      <xdr:row>8</xdr:row>
      <xdr:rowOff>22860</xdr:rowOff>
    </xdr:from>
    <xdr:to>
      <xdr:col>9</xdr:col>
      <xdr:colOff>913311</xdr:colOff>
      <xdr:row>8</xdr:row>
      <xdr:rowOff>365760</xdr:rowOff>
    </xdr:to>
    <xdr:pic>
      <xdr:nvPicPr>
        <xdr:cNvPr id="4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0215" y="2566035"/>
          <a:ext cx="898071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22860</xdr:colOff>
      <xdr:row>8</xdr:row>
      <xdr:rowOff>15240</xdr:rowOff>
    </xdr:from>
    <xdr:to>
      <xdr:col>3</xdr:col>
      <xdr:colOff>914400</xdr:colOff>
      <xdr:row>8</xdr:row>
      <xdr:rowOff>358140</xdr:rowOff>
    </xdr:to>
    <xdr:pic>
      <xdr:nvPicPr>
        <xdr:cNvPr id="5" name="Рисунок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94635" y="2558415"/>
          <a:ext cx="75819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45720</xdr:colOff>
      <xdr:row>8</xdr:row>
      <xdr:rowOff>7620</xdr:rowOff>
    </xdr:from>
    <xdr:to>
      <xdr:col>5</xdr:col>
      <xdr:colOff>838200</xdr:colOff>
      <xdr:row>9</xdr:row>
      <xdr:rowOff>22860</xdr:rowOff>
    </xdr:to>
    <xdr:pic>
      <xdr:nvPicPr>
        <xdr:cNvPr id="6" name="Рисунок 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5345" y="2550795"/>
          <a:ext cx="640080" cy="396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15240</xdr:colOff>
      <xdr:row>8</xdr:row>
      <xdr:rowOff>22860</xdr:rowOff>
    </xdr:from>
    <xdr:to>
      <xdr:col>9</xdr:col>
      <xdr:colOff>913311</xdr:colOff>
      <xdr:row>8</xdr:row>
      <xdr:rowOff>365760</xdr:rowOff>
    </xdr:to>
    <xdr:pic>
      <xdr:nvPicPr>
        <xdr:cNvPr id="7" name="Рисунок 6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0215" y="2566035"/>
          <a:ext cx="898071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</xdr:col>
      <xdr:colOff>68580</xdr:colOff>
      <xdr:row>8</xdr:row>
      <xdr:rowOff>7620</xdr:rowOff>
    </xdr:from>
    <xdr:to>
      <xdr:col>18</xdr:col>
      <xdr:colOff>695413</xdr:colOff>
      <xdr:row>9</xdr:row>
      <xdr:rowOff>30480</xdr:rowOff>
    </xdr:to>
    <xdr:pic>
      <xdr:nvPicPr>
        <xdr:cNvPr id="8" name="Рисунок 7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6230" y="2550795"/>
          <a:ext cx="2312758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</xdr:col>
      <xdr:colOff>281940</xdr:colOff>
      <xdr:row>4</xdr:row>
      <xdr:rowOff>1440180</xdr:rowOff>
    </xdr:from>
    <xdr:to>
      <xdr:col>15</xdr:col>
      <xdr:colOff>678180</xdr:colOff>
      <xdr:row>4</xdr:row>
      <xdr:rowOff>1676400</xdr:rowOff>
    </xdr:to>
    <xdr:pic>
      <xdr:nvPicPr>
        <xdr:cNvPr id="9" name="Рисунок 8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64715" y="2145030"/>
          <a:ext cx="3962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</xdr:col>
      <xdr:colOff>243840</xdr:colOff>
      <xdr:row>4</xdr:row>
      <xdr:rowOff>937260</xdr:rowOff>
    </xdr:from>
    <xdr:to>
      <xdr:col>17</xdr:col>
      <xdr:colOff>365760</xdr:colOff>
      <xdr:row>4</xdr:row>
      <xdr:rowOff>1188720</xdr:rowOff>
    </xdr:to>
    <xdr:pic>
      <xdr:nvPicPr>
        <xdr:cNvPr id="10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1490" y="1680210"/>
          <a:ext cx="1074420" cy="251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22860</xdr:colOff>
      <xdr:row>8</xdr:row>
      <xdr:rowOff>15240</xdr:rowOff>
    </xdr:from>
    <xdr:to>
      <xdr:col>3</xdr:col>
      <xdr:colOff>914400</xdr:colOff>
      <xdr:row>8</xdr:row>
      <xdr:rowOff>358140</xdr:rowOff>
    </xdr:to>
    <xdr:pic>
      <xdr:nvPicPr>
        <xdr:cNvPr id="11" name="Рисунок 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94635" y="2558415"/>
          <a:ext cx="75819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45720</xdr:colOff>
      <xdr:row>8</xdr:row>
      <xdr:rowOff>7620</xdr:rowOff>
    </xdr:from>
    <xdr:to>
      <xdr:col>5</xdr:col>
      <xdr:colOff>838200</xdr:colOff>
      <xdr:row>9</xdr:row>
      <xdr:rowOff>22860</xdr:rowOff>
    </xdr:to>
    <xdr:pic>
      <xdr:nvPicPr>
        <xdr:cNvPr id="12" name="Рисунок 1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5345" y="2550795"/>
          <a:ext cx="640080" cy="396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15240</xdr:colOff>
      <xdr:row>8</xdr:row>
      <xdr:rowOff>22860</xdr:rowOff>
    </xdr:from>
    <xdr:to>
      <xdr:col>9</xdr:col>
      <xdr:colOff>913311</xdr:colOff>
      <xdr:row>8</xdr:row>
      <xdr:rowOff>365760</xdr:rowOff>
    </xdr:to>
    <xdr:pic>
      <xdr:nvPicPr>
        <xdr:cNvPr id="13" name="Рисунок 1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0215" y="2566035"/>
          <a:ext cx="898071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22860</xdr:colOff>
      <xdr:row>8</xdr:row>
      <xdr:rowOff>15240</xdr:rowOff>
    </xdr:from>
    <xdr:to>
      <xdr:col>3</xdr:col>
      <xdr:colOff>914400</xdr:colOff>
      <xdr:row>8</xdr:row>
      <xdr:rowOff>358140</xdr:rowOff>
    </xdr:to>
    <xdr:pic>
      <xdr:nvPicPr>
        <xdr:cNvPr id="14" name="Рисунок 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94635" y="2558415"/>
          <a:ext cx="75819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45720</xdr:colOff>
      <xdr:row>8</xdr:row>
      <xdr:rowOff>7620</xdr:rowOff>
    </xdr:from>
    <xdr:to>
      <xdr:col>5</xdr:col>
      <xdr:colOff>838200</xdr:colOff>
      <xdr:row>9</xdr:row>
      <xdr:rowOff>22860</xdr:rowOff>
    </xdr:to>
    <xdr:pic>
      <xdr:nvPicPr>
        <xdr:cNvPr id="15" name="Рисунок 1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5345" y="2550795"/>
          <a:ext cx="640080" cy="396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15240</xdr:colOff>
      <xdr:row>8</xdr:row>
      <xdr:rowOff>22860</xdr:rowOff>
    </xdr:from>
    <xdr:to>
      <xdr:col>9</xdr:col>
      <xdr:colOff>913311</xdr:colOff>
      <xdr:row>8</xdr:row>
      <xdr:rowOff>365760</xdr:rowOff>
    </xdr:to>
    <xdr:pic>
      <xdr:nvPicPr>
        <xdr:cNvPr id="16" name="Рисунок 15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0215" y="2566035"/>
          <a:ext cx="898071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</xdr:col>
      <xdr:colOff>68580</xdr:colOff>
      <xdr:row>8</xdr:row>
      <xdr:rowOff>7620</xdr:rowOff>
    </xdr:from>
    <xdr:to>
      <xdr:col>18</xdr:col>
      <xdr:colOff>695413</xdr:colOff>
      <xdr:row>9</xdr:row>
      <xdr:rowOff>30480</xdr:rowOff>
    </xdr:to>
    <xdr:pic>
      <xdr:nvPicPr>
        <xdr:cNvPr id="17" name="Рисунок 16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6230" y="2550795"/>
          <a:ext cx="2312758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22860</xdr:colOff>
      <xdr:row>8</xdr:row>
      <xdr:rowOff>15240</xdr:rowOff>
    </xdr:from>
    <xdr:to>
      <xdr:col>3</xdr:col>
      <xdr:colOff>914400</xdr:colOff>
      <xdr:row>8</xdr:row>
      <xdr:rowOff>358140</xdr:rowOff>
    </xdr:to>
    <xdr:pic>
      <xdr:nvPicPr>
        <xdr:cNvPr id="18" name="Рисунок 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94635" y="2558415"/>
          <a:ext cx="75819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45720</xdr:colOff>
      <xdr:row>8</xdr:row>
      <xdr:rowOff>7620</xdr:rowOff>
    </xdr:from>
    <xdr:to>
      <xdr:col>5</xdr:col>
      <xdr:colOff>838200</xdr:colOff>
      <xdr:row>9</xdr:row>
      <xdr:rowOff>22860</xdr:rowOff>
    </xdr:to>
    <xdr:pic>
      <xdr:nvPicPr>
        <xdr:cNvPr id="19" name="Рисунок 18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5345" y="2550795"/>
          <a:ext cx="640080" cy="396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15240</xdr:colOff>
      <xdr:row>8</xdr:row>
      <xdr:rowOff>22860</xdr:rowOff>
    </xdr:from>
    <xdr:to>
      <xdr:col>9</xdr:col>
      <xdr:colOff>913311</xdr:colOff>
      <xdr:row>8</xdr:row>
      <xdr:rowOff>365760</xdr:rowOff>
    </xdr:to>
    <xdr:pic>
      <xdr:nvPicPr>
        <xdr:cNvPr id="20" name="Рисунок 19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0215" y="2566035"/>
          <a:ext cx="898071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</xdr:col>
      <xdr:colOff>68580</xdr:colOff>
      <xdr:row>8</xdr:row>
      <xdr:rowOff>7620</xdr:rowOff>
    </xdr:from>
    <xdr:to>
      <xdr:col>18</xdr:col>
      <xdr:colOff>695413</xdr:colOff>
      <xdr:row>9</xdr:row>
      <xdr:rowOff>30480</xdr:rowOff>
    </xdr:to>
    <xdr:pic>
      <xdr:nvPicPr>
        <xdr:cNvPr id="21" name="Рисунок 20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6230" y="2550795"/>
          <a:ext cx="2312758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815340</xdr:colOff>
      <xdr:row>8</xdr:row>
      <xdr:rowOff>121920</xdr:rowOff>
    </xdr:from>
    <xdr:to>
      <xdr:col>14</xdr:col>
      <xdr:colOff>1158240</xdr:colOff>
      <xdr:row>8</xdr:row>
      <xdr:rowOff>315351</xdr:rowOff>
    </xdr:to>
    <xdr:pic>
      <xdr:nvPicPr>
        <xdr:cNvPr id="22" name="Рисунок 2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7490" y="2665095"/>
          <a:ext cx="342900" cy="1934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342900</xdr:colOff>
      <xdr:row>11</xdr:row>
      <xdr:rowOff>53340</xdr:rowOff>
    </xdr:from>
    <xdr:to>
      <xdr:col>2</xdr:col>
      <xdr:colOff>883920</xdr:colOff>
      <xdr:row>12</xdr:row>
      <xdr:rowOff>121920</xdr:rowOff>
    </xdr:to>
    <xdr:pic>
      <xdr:nvPicPr>
        <xdr:cNvPr id="23" name="Рисунок 22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" y="3358515"/>
          <a:ext cx="541020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746760</xdr:colOff>
      <xdr:row>14</xdr:row>
      <xdr:rowOff>838200</xdr:rowOff>
    </xdr:from>
    <xdr:to>
      <xdr:col>1</xdr:col>
      <xdr:colOff>1287780</xdr:colOff>
      <xdr:row>15</xdr:row>
      <xdr:rowOff>236220</xdr:rowOff>
    </xdr:to>
    <xdr:pic>
      <xdr:nvPicPr>
        <xdr:cNvPr id="24" name="Рисунок 9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1560" y="5762625"/>
          <a:ext cx="54102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266700</xdr:colOff>
      <xdr:row>11</xdr:row>
      <xdr:rowOff>30480</xdr:rowOff>
    </xdr:from>
    <xdr:to>
      <xdr:col>4</xdr:col>
      <xdr:colOff>830580</xdr:colOff>
      <xdr:row>12</xdr:row>
      <xdr:rowOff>99060</xdr:rowOff>
    </xdr:to>
    <xdr:pic>
      <xdr:nvPicPr>
        <xdr:cNvPr id="25" name="Рисунок 7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5" y="3335655"/>
          <a:ext cx="563880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198120</xdr:colOff>
      <xdr:row>15</xdr:row>
      <xdr:rowOff>22860</xdr:rowOff>
    </xdr:from>
    <xdr:to>
      <xdr:col>5</xdr:col>
      <xdr:colOff>762000</xdr:colOff>
      <xdr:row>15</xdr:row>
      <xdr:rowOff>274320</xdr:rowOff>
    </xdr:to>
    <xdr:pic>
      <xdr:nvPicPr>
        <xdr:cNvPr id="26" name="Рисунок 7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7745" y="5861685"/>
          <a:ext cx="487680" cy="251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419100</xdr:colOff>
      <xdr:row>11</xdr:row>
      <xdr:rowOff>53340</xdr:rowOff>
    </xdr:from>
    <xdr:to>
      <xdr:col>8</xdr:col>
      <xdr:colOff>1036320</xdr:colOff>
      <xdr:row>12</xdr:row>
      <xdr:rowOff>129540</xdr:rowOff>
    </xdr:to>
    <xdr:pic>
      <xdr:nvPicPr>
        <xdr:cNvPr id="27" name="Рисунок 26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8200" y="3358515"/>
          <a:ext cx="61722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144780</xdr:colOff>
      <xdr:row>15</xdr:row>
      <xdr:rowOff>38100</xdr:rowOff>
    </xdr:from>
    <xdr:to>
      <xdr:col>9</xdr:col>
      <xdr:colOff>762000</xdr:colOff>
      <xdr:row>15</xdr:row>
      <xdr:rowOff>297180</xdr:rowOff>
    </xdr:to>
    <xdr:pic>
      <xdr:nvPicPr>
        <xdr:cNvPr id="28" name="Рисунок 27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69755" y="5876925"/>
          <a:ext cx="61722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0</xdr:colOff>
      <xdr:row>14</xdr:row>
      <xdr:rowOff>0</xdr:rowOff>
    </xdr:from>
    <xdr:to>
      <xdr:col>13</xdr:col>
      <xdr:colOff>411480</xdr:colOff>
      <xdr:row>14</xdr:row>
      <xdr:rowOff>233172</xdr:rowOff>
    </xdr:to>
    <xdr:pic>
      <xdr:nvPicPr>
        <xdr:cNvPr id="29" name="Рисунок 28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9700" y="4924425"/>
          <a:ext cx="411480" cy="2331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</xdr:col>
      <xdr:colOff>434340</xdr:colOff>
      <xdr:row>14</xdr:row>
      <xdr:rowOff>15240</xdr:rowOff>
    </xdr:from>
    <xdr:to>
      <xdr:col>15</xdr:col>
      <xdr:colOff>830580</xdr:colOff>
      <xdr:row>14</xdr:row>
      <xdr:rowOff>251460</xdr:rowOff>
    </xdr:to>
    <xdr:pic>
      <xdr:nvPicPr>
        <xdr:cNvPr id="30" name="Рисунок 29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17115" y="4939665"/>
          <a:ext cx="39624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</xdr:col>
      <xdr:colOff>0</xdr:colOff>
      <xdr:row>16</xdr:row>
      <xdr:rowOff>0</xdr:rowOff>
    </xdr:from>
    <xdr:to>
      <xdr:col>15</xdr:col>
      <xdr:colOff>731520</xdr:colOff>
      <xdr:row>17</xdr:row>
      <xdr:rowOff>68580</xdr:rowOff>
    </xdr:to>
    <xdr:pic>
      <xdr:nvPicPr>
        <xdr:cNvPr id="31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2775" y="7105650"/>
          <a:ext cx="731520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411480</xdr:colOff>
      <xdr:row>12</xdr:row>
      <xdr:rowOff>44080</xdr:rowOff>
    </xdr:to>
    <xdr:pic>
      <xdr:nvPicPr>
        <xdr:cNvPr id="32" name="Рисунок 31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9700" y="3305175"/>
          <a:ext cx="411480" cy="2250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6"/>
  <sheetViews>
    <sheetView tabSelected="1" zoomScaleNormal="100" workbookViewId="0">
      <selection activeCell="G22" sqref="G22"/>
    </sheetView>
  </sheetViews>
  <sheetFormatPr defaultRowHeight="15" x14ac:dyDescent="0.25"/>
  <cols>
    <col min="1" max="1" width="4.5703125" style="41" customWidth="1"/>
    <col min="2" max="2" width="19.7109375" style="41" customWidth="1"/>
    <col min="3" max="3" width="17.28515625" style="41" customWidth="1"/>
    <col min="4" max="4" width="11.7109375" style="41" customWidth="1"/>
    <col min="5" max="5" width="16" style="42" customWidth="1"/>
    <col min="6" max="6" width="10.28515625" style="41" customWidth="1"/>
    <col min="7" max="7" width="21.7109375" style="41" customWidth="1"/>
    <col min="8" max="9" width="19.28515625" style="41" customWidth="1"/>
    <col min="10" max="10" width="11.28515625" style="41" customWidth="1"/>
    <col min="11" max="11" width="17.7109375" style="42" customWidth="1"/>
    <col min="12" max="12" width="7" style="42" customWidth="1"/>
    <col min="13" max="13" width="7.140625" style="42" customWidth="1"/>
    <col min="14" max="14" width="8.28515625" style="42" customWidth="1"/>
    <col min="15" max="15" width="17.85546875" style="41" customWidth="1"/>
    <col min="16" max="16" width="13.42578125" style="41" customWidth="1"/>
    <col min="17" max="17" width="8.85546875" style="41" customWidth="1"/>
    <col min="18" max="18" width="8.5703125" style="41" customWidth="1"/>
    <col min="19" max="19" width="10.7109375" style="41" customWidth="1"/>
    <col min="20" max="16384" width="9.140625" style="41"/>
  </cols>
  <sheetData>
    <row r="1" spans="1:19" ht="15.75" x14ac:dyDescent="0.25">
      <c r="S1" s="66" t="s">
        <v>48</v>
      </c>
    </row>
    <row r="2" spans="1:19" ht="15.75" x14ac:dyDescent="0.25">
      <c r="C2" s="65"/>
      <c r="Q2" s="64"/>
      <c r="R2" s="64"/>
      <c r="S2" s="66" t="s">
        <v>47</v>
      </c>
    </row>
    <row r="3" spans="1:19" ht="49.9" customHeight="1" x14ac:dyDescent="0.25">
      <c r="B3" s="101" t="s">
        <v>51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</row>
    <row r="4" spans="1:19" ht="18.75" customHeight="1" x14ac:dyDescent="0.25">
      <c r="A4" s="70"/>
      <c r="B4" s="68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</row>
    <row r="5" spans="1:19" s="29" customFormat="1" ht="110.25" x14ac:dyDescent="0.25">
      <c r="A5" s="7" t="s">
        <v>0</v>
      </c>
      <c r="B5" s="7" t="s">
        <v>3</v>
      </c>
      <c r="C5" s="7" t="s">
        <v>5</v>
      </c>
      <c r="D5" s="8" t="s">
        <v>1</v>
      </c>
      <c r="E5" s="9" t="s">
        <v>10</v>
      </c>
      <c r="F5" s="8" t="s">
        <v>2</v>
      </c>
      <c r="G5" s="7" t="s">
        <v>11</v>
      </c>
      <c r="H5" s="7" t="s">
        <v>6</v>
      </c>
      <c r="I5" s="7" t="s">
        <v>24</v>
      </c>
      <c r="J5" s="10" t="s">
        <v>21</v>
      </c>
      <c r="K5" s="9" t="s">
        <v>16</v>
      </c>
      <c r="L5" s="9" t="s">
        <v>17</v>
      </c>
      <c r="M5" s="9" t="s">
        <v>18</v>
      </c>
      <c r="N5" s="9" t="s">
        <v>19</v>
      </c>
      <c r="O5" s="11" t="s">
        <v>25</v>
      </c>
      <c r="P5" s="7" t="s">
        <v>12</v>
      </c>
      <c r="Q5" s="77" t="s">
        <v>13</v>
      </c>
      <c r="R5" s="78"/>
      <c r="S5" s="7" t="s">
        <v>15</v>
      </c>
    </row>
    <row r="6" spans="1:19" s="29" customFormat="1" ht="15.6" hidden="1" customHeight="1" x14ac:dyDescent="0.25">
      <c r="A6" s="12">
        <v>1</v>
      </c>
      <c r="B6" s="12" t="s">
        <v>7</v>
      </c>
      <c r="C6" s="13"/>
      <c r="D6" s="12">
        <f>C6/$C$10</f>
        <v>0</v>
      </c>
      <c r="E6" s="13"/>
      <c r="F6" s="12"/>
      <c r="G6" s="13"/>
      <c r="H6" s="72">
        <v>12500</v>
      </c>
      <c r="I6" s="13"/>
      <c r="J6" s="13"/>
      <c r="K6" s="38"/>
      <c r="L6" s="14"/>
      <c r="M6" s="13"/>
      <c r="N6" s="15"/>
      <c r="O6" s="12"/>
      <c r="P6" s="73">
        <f>H6-O10</f>
        <v>524.523809523811</v>
      </c>
      <c r="Q6" s="16">
        <f>C6-O6</f>
        <v>0</v>
      </c>
      <c r="R6" s="17">
        <f>$P$6*(Q6/$Q$10)</f>
        <v>0</v>
      </c>
      <c r="S6" s="17">
        <f>O6+R6</f>
        <v>0</v>
      </c>
    </row>
    <row r="7" spans="1:19" s="30" customFormat="1" ht="15.75" x14ac:dyDescent="0.25">
      <c r="A7" s="18">
        <v>1</v>
      </c>
      <c r="B7" s="18" t="s">
        <v>8</v>
      </c>
      <c r="C7" s="33">
        <v>2500</v>
      </c>
      <c r="D7" s="20">
        <f>C7/$C$10</f>
        <v>0.2</v>
      </c>
      <c r="E7" s="19">
        <v>40</v>
      </c>
      <c r="F7" s="21">
        <f>E7/$E$10</f>
        <v>0.33333333333333331</v>
      </c>
      <c r="G7" s="19">
        <v>25</v>
      </c>
      <c r="H7" s="72"/>
      <c r="I7" s="38">
        <v>1</v>
      </c>
      <c r="J7" s="21">
        <f>I7/$I$10</f>
        <v>7.1428571428571425E-2</v>
      </c>
      <c r="K7" s="33">
        <f>60%*$H$6*D7+20%*$H$6*F7+20%*$H$6*J7</f>
        <v>2511.9047619047615</v>
      </c>
      <c r="L7" s="27">
        <v>0.89400000000000002</v>
      </c>
      <c r="M7" s="38">
        <v>0.01</v>
      </c>
      <c r="N7" s="28">
        <f>G7/C7</f>
        <v>0.01</v>
      </c>
      <c r="O7" s="35">
        <f>K7*(1-N7)</f>
        <v>2486.7857142857138</v>
      </c>
      <c r="P7" s="74"/>
      <c r="Q7" s="38">
        <f>C7-O7</f>
        <v>13.214285714286234</v>
      </c>
      <c r="R7" s="38">
        <f>$P$6*(Q7/$Q$10)</f>
        <v>13.214285714286234</v>
      </c>
      <c r="S7" s="26">
        <f>O7+R7</f>
        <v>2500</v>
      </c>
    </row>
    <row r="8" spans="1:19" s="30" customFormat="1" ht="15.75" x14ac:dyDescent="0.25">
      <c r="A8" s="18">
        <v>2</v>
      </c>
      <c r="B8" s="18" t="s">
        <v>9</v>
      </c>
      <c r="C8" s="33">
        <v>10000</v>
      </c>
      <c r="D8" s="20">
        <f>C8/$C$10</f>
        <v>0.8</v>
      </c>
      <c r="E8" s="19">
        <v>80</v>
      </c>
      <c r="F8" s="21">
        <f>E8/$E$10</f>
        <v>0.66666666666666663</v>
      </c>
      <c r="G8" s="22">
        <v>500</v>
      </c>
      <c r="H8" s="72"/>
      <c r="I8" s="38">
        <v>13</v>
      </c>
      <c r="J8" s="21">
        <f>I8/$I$10</f>
        <v>0.9285714285714286</v>
      </c>
      <c r="K8" s="33">
        <f>60%*$H$6*D8+20%*$H$6*F8+20%*$H$6*J8</f>
        <v>9988.0952380952367</v>
      </c>
      <c r="L8" s="27">
        <v>0.84799999999999998</v>
      </c>
      <c r="M8" s="38">
        <v>0.01</v>
      </c>
      <c r="N8" s="28">
        <f>G8/C8</f>
        <v>0.05</v>
      </c>
      <c r="O8" s="35">
        <f>K8*(1-N8)</f>
        <v>9488.6904761904752</v>
      </c>
      <c r="P8" s="74"/>
      <c r="Q8" s="38">
        <f t="shared" ref="Q8" si="0">C8-O8</f>
        <v>511.30952380952476</v>
      </c>
      <c r="R8" s="38">
        <f>$P$6*(Q8/$Q$10)</f>
        <v>511.30952380952476</v>
      </c>
      <c r="S8" s="26">
        <f t="shared" ref="S8" si="1">O8+R8</f>
        <v>10000</v>
      </c>
    </row>
    <row r="9" spans="1:19" s="43" customFormat="1" ht="30.6" customHeight="1" x14ac:dyDescent="0.25">
      <c r="A9" s="88"/>
      <c r="B9" s="89"/>
      <c r="C9" s="90"/>
      <c r="D9" s="20"/>
      <c r="E9" s="19"/>
      <c r="F9" s="21"/>
      <c r="G9" s="85"/>
      <c r="H9" s="86"/>
      <c r="I9" s="87"/>
      <c r="J9" s="21"/>
      <c r="K9" s="79"/>
      <c r="L9" s="80"/>
      <c r="M9" s="80"/>
      <c r="N9" s="80"/>
      <c r="O9" s="81"/>
      <c r="P9" s="74"/>
      <c r="Q9" s="82"/>
      <c r="R9" s="83"/>
      <c r="S9" s="84"/>
    </row>
    <row r="10" spans="1:19" s="31" customFormat="1" ht="15.75" x14ac:dyDescent="0.25">
      <c r="A10" s="76" t="s">
        <v>4</v>
      </c>
      <c r="B10" s="76"/>
      <c r="C10" s="39">
        <f>SUM(C6:C8)</f>
        <v>12500</v>
      </c>
      <c r="D10" s="23">
        <f>SUM(D6:D8)</f>
        <v>1</v>
      </c>
      <c r="E10" s="23">
        <f>SUM(E6:E8)</f>
        <v>120</v>
      </c>
      <c r="F10" s="23">
        <f>SUM(F7:F8)</f>
        <v>1</v>
      </c>
      <c r="G10" s="23">
        <f>SUM(G7:G8)</f>
        <v>525</v>
      </c>
      <c r="H10" s="23"/>
      <c r="I10" s="23">
        <f>SUM(I7:I8)</f>
        <v>14</v>
      </c>
      <c r="J10" s="23"/>
      <c r="K10" s="34">
        <f>SUM(K6:K8)</f>
        <v>12499.999999999998</v>
      </c>
      <c r="L10" s="40">
        <v>1.145</v>
      </c>
      <c r="M10" s="24"/>
      <c r="N10" s="24"/>
      <c r="O10" s="34">
        <f>SUM(O6:O8)</f>
        <v>11975.476190476189</v>
      </c>
      <c r="P10" s="75"/>
      <c r="Q10" s="38">
        <f>SUM(Q6:Q8)</f>
        <v>524.523809523811</v>
      </c>
      <c r="R10" s="38">
        <f>SUM(R6:R8)</f>
        <v>524.523809523811</v>
      </c>
      <c r="S10" s="32">
        <f>SUM(S6:S8)</f>
        <v>12500</v>
      </c>
    </row>
    <row r="11" spans="1:19" x14ac:dyDescent="0.25">
      <c r="A11" s="44"/>
      <c r="B11" s="44"/>
      <c r="C11" s="44"/>
      <c r="D11" s="44"/>
      <c r="E11" s="45"/>
      <c r="F11" s="44"/>
      <c r="G11" s="44"/>
      <c r="H11" s="44"/>
      <c r="I11" s="44"/>
      <c r="J11" s="44"/>
    </row>
    <row r="12" spans="1:19" x14ac:dyDescent="0.25">
      <c r="A12" s="44"/>
      <c r="B12" s="44"/>
      <c r="C12" s="44"/>
      <c r="D12" s="44"/>
      <c r="E12" s="45"/>
      <c r="F12" s="44"/>
      <c r="G12" s="44"/>
      <c r="H12" s="44"/>
      <c r="I12" s="44"/>
      <c r="J12" s="44"/>
    </row>
    <row r="13" spans="1:19" x14ac:dyDescent="0.25">
      <c r="O13" s="42"/>
    </row>
    <row r="14" spans="1:19" ht="30" x14ac:dyDescent="0.25">
      <c r="M14" s="46" t="s">
        <v>23</v>
      </c>
    </row>
    <row r="16" spans="1:19" x14ac:dyDescent="0.25">
      <c r="F16" s="41" t="s">
        <v>22</v>
      </c>
    </row>
  </sheetData>
  <mergeCells count="9">
    <mergeCell ref="B3:S3"/>
    <mergeCell ref="H6:H8"/>
    <mergeCell ref="P6:P10"/>
    <mergeCell ref="A10:B10"/>
    <mergeCell ref="Q5:R5"/>
    <mergeCell ref="K9:O9"/>
    <mergeCell ref="Q9:S9"/>
    <mergeCell ref="G9:I9"/>
    <mergeCell ref="A9:C9"/>
  </mergeCells>
  <pageMargins left="0.25" right="0.25" top="0.75" bottom="0.75" header="0.3" footer="0.3"/>
  <pageSetup paperSize="9" scale="56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6"/>
  <sheetViews>
    <sheetView zoomScaleNormal="100" workbookViewId="0">
      <selection activeCell="I22" sqref="I22"/>
    </sheetView>
  </sheetViews>
  <sheetFormatPr defaultRowHeight="15" x14ac:dyDescent="0.25"/>
  <cols>
    <col min="1" max="1" width="4.5703125" customWidth="1"/>
    <col min="2" max="2" width="19.7109375" customWidth="1"/>
    <col min="3" max="3" width="17.28515625" customWidth="1"/>
    <col min="4" max="4" width="14.28515625" customWidth="1"/>
    <col min="5" max="5" width="16" style="1" customWidth="1"/>
    <col min="6" max="6" width="13" customWidth="1"/>
    <col min="7" max="7" width="21.7109375" customWidth="1"/>
    <col min="8" max="9" width="19.28515625" customWidth="1"/>
    <col min="10" max="10" width="13.7109375" customWidth="1"/>
    <col min="11" max="11" width="17.7109375" style="1" customWidth="1"/>
    <col min="12" max="12" width="14.28515625" style="1" customWidth="1"/>
    <col min="13" max="13" width="7.140625" style="1" customWidth="1"/>
    <col min="14" max="14" width="8.28515625" style="1" customWidth="1"/>
    <col min="15" max="15" width="17.85546875" customWidth="1"/>
    <col min="16" max="16" width="12.140625" bestFit="1" customWidth="1"/>
    <col min="17" max="17" width="7.140625" bestFit="1" customWidth="1"/>
    <col min="18" max="18" width="7.7109375" customWidth="1"/>
    <col min="19" max="19" width="12" customWidth="1"/>
  </cols>
  <sheetData>
    <row r="1" spans="1:19" ht="15.75" x14ac:dyDescent="0.25">
      <c r="S1" s="66" t="s">
        <v>48</v>
      </c>
    </row>
    <row r="2" spans="1:19" ht="15.75" x14ac:dyDescent="0.25">
      <c r="Q2" s="67"/>
      <c r="R2" s="67"/>
      <c r="S2" s="66" t="s">
        <v>49</v>
      </c>
    </row>
    <row r="3" spans="1:19" ht="49.9" customHeight="1" x14ac:dyDescent="0.25">
      <c r="B3" s="101" t="s">
        <v>52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</row>
    <row r="4" spans="1:19" ht="24.75" customHeight="1" x14ac:dyDescent="0.25">
      <c r="B4" s="103"/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</row>
    <row r="5" spans="1:19" s="4" customFormat="1" ht="110.25" x14ac:dyDescent="0.25">
      <c r="A5" s="7" t="s">
        <v>0</v>
      </c>
      <c r="B5" s="7" t="s">
        <v>3</v>
      </c>
      <c r="C5" s="7" t="s">
        <v>5</v>
      </c>
      <c r="D5" s="8" t="s">
        <v>1</v>
      </c>
      <c r="E5" s="9" t="s">
        <v>10</v>
      </c>
      <c r="F5" s="8" t="s">
        <v>2</v>
      </c>
      <c r="G5" s="7" t="s">
        <v>11</v>
      </c>
      <c r="H5" s="7" t="s">
        <v>6</v>
      </c>
      <c r="I5" s="7" t="s">
        <v>20</v>
      </c>
      <c r="J5" s="10" t="s">
        <v>21</v>
      </c>
      <c r="K5" s="9" t="s">
        <v>16</v>
      </c>
      <c r="L5" s="9" t="s">
        <v>17</v>
      </c>
      <c r="M5" s="9" t="s">
        <v>18</v>
      </c>
      <c r="N5" s="9" t="s">
        <v>19</v>
      </c>
      <c r="O5" s="11" t="s">
        <v>14</v>
      </c>
      <c r="P5" s="7" t="s">
        <v>12</v>
      </c>
      <c r="Q5" s="77" t="s">
        <v>13</v>
      </c>
      <c r="R5" s="78"/>
      <c r="S5" s="7" t="s">
        <v>15</v>
      </c>
    </row>
    <row r="6" spans="1:19" s="4" customFormat="1" ht="15.6" hidden="1" x14ac:dyDescent="0.3">
      <c r="A6" s="12">
        <v>1</v>
      </c>
      <c r="B6" s="12" t="s">
        <v>7</v>
      </c>
      <c r="C6" s="13"/>
      <c r="D6" s="12">
        <f>C6/$C$10</f>
        <v>0</v>
      </c>
      <c r="E6" s="13"/>
      <c r="F6" s="12"/>
      <c r="G6" s="13"/>
      <c r="H6" s="72">
        <v>12500</v>
      </c>
      <c r="I6" s="13"/>
      <c r="J6" s="13"/>
      <c r="K6" s="25"/>
      <c r="L6" s="14"/>
      <c r="M6" s="13"/>
      <c r="N6" s="15"/>
      <c r="O6" s="12"/>
      <c r="P6" s="72">
        <f>H6-O10</f>
        <v>524.523809523811</v>
      </c>
      <c r="Q6" s="16">
        <f>C6-O6</f>
        <v>0</v>
      </c>
      <c r="R6" s="17">
        <f>$P$6*(Q6/$Q$10)</f>
        <v>0</v>
      </c>
      <c r="S6" s="17">
        <f>O6+R6</f>
        <v>0</v>
      </c>
    </row>
    <row r="7" spans="1:19" s="5" customFormat="1" ht="15.75" x14ac:dyDescent="0.25">
      <c r="A7" s="18">
        <v>1</v>
      </c>
      <c r="B7" s="18" t="s">
        <v>8</v>
      </c>
      <c r="C7" s="33">
        <v>2500</v>
      </c>
      <c r="D7" s="20">
        <f>C7/$C$10</f>
        <v>0.2</v>
      </c>
      <c r="E7" s="19">
        <v>40</v>
      </c>
      <c r="F7" s="21">
        <f>E7/$E$10</f>
        <v>0.33333333333333331</v>
      </c>
      <c r="G7" s="19">
        <v>25</v>
      </c>
      <c r="H7" s="72"/>
      <c r="I7" s="25">
        <v>1</v>
      </c>
      <c r="J7" s="21">
        <f>I7/$I$10</f>
        <v>7.1428571428571425E-2</v>
      </c>
      <c r="K7" s="33">
        <f>60%*$H$6*D7+20%*$H$6*F7+20%*$H$6*J7</f>
        <v>2511.9047619047615</v>
      </c>
      <c r="L7" s="27">
        <v>0.89200000000000002</v>
      </c>
      <c r="M7" s="25">
        <v>0.01</v>
      </c>
      <c r="N7" s="28">
        <v>0.01</v>
      </c>
      <c r="O7" s="35">
        <f>K7*(1-N7)</f>
        <v>2486.7857142857138</v>
      </c>
      <c r="P7" s="72"/>
      <c r="Q7" s="35">
        <f t="shared" ref="Q7:Q8" si="0">C7-O7</f>
        <v>13.214285714286234</v>
      </c>
      <c r="R7" s="35">
        <f t="shared" ref="R7:R8" si="1">$P$6*(Q7/$Q$10)</f>
        <v>13.214285714286234</v>
      </c>
      <c r="S7" s="26">
        <f t="shared" ref="S7:S8" si="2">O7+R7</f>
        <v>2500</v>
      </c>
    </row>
    <row r="8" spans="1:19" s="5" customFormat="1" ht="15.75" x14ac:dyDescent="0.25">
      <c r="A8" s="18">
        <v>2</v>
      </c>
      <c r="B8" s="18" t="s">
        <v>9</v>
      </c>
      <c r="C8" s="33">
        <v>10000</v>
      </c>
      <c r="D8" s="20">
        <f t="shared" ref="D8" si="3">C8/$C$10</f>
        <v>0.8</v>
      </c>
      <c r="E8" s="19">
        <v>80</v>
      </c>
      <c r="F8" s="21">
        <f>E8/$E$10</f>
        <v>0.66666666666666663</v>
      </c>
      <c r="G8" s="22">
        <v>500</v>
      </c>
      <c r="H8" s="72"/>
      <c r="I8" s="25">
        <v>13</v>
      </c>
      <c r="J8" s="21">
        <f>I8/$I$10</f>
        <v>0.9285714285714286</v>
      </c>
      <c r="K8" s="37">
        <f>60%*$H$6*D8+20%*$H$6*F8+20%*$H$6*J8</f>
        <v>9988.0952380952367</v>
      </c>
      <c r="L8" s="27">
        <v>0.84599999999999997</v>
      </c>
      <c r="M8" s="25">
        <v>0.01</v>
      </c>
      <c r="N8" s="28">
        <v>0.05</v>
      </c>
      <c r="O8" s="35">
        <f>K8*(1-N8)</f>
        <v>9488.6904761904752</v>
      </c>
      <c r="P8" s="72"/>
      <c r="Q8" s="35">
        <f t="shared" si="0"/>
        <v>511.30952380952476</v>
      </c>
      <c r="R8" s="35">
        <f t="shared" si="1"/>
        <v>511.30952380952476</v>
      </c>
      <c r="S8" s="26">
        <f t="shared" si="2"/>
        <v>10000</v>
      </c>
    </row>
    <row r="9" spans="1:19" s="5" customFormat="1" ht="30.6" customHeight="1" x14ac:dyDescent="0.25">
      <c r="A9" s="79"/>
      <c r="B9" s="80"/>
      <c r="C9" s="81"/>
      <c r="D9" s="20"/>
      <c r="E9" s="19"/>
      <c r="F9" s="21"/>
      <c r="G9" s="85"/>
      <c r="H9" s="86"/>
      <c r="I9" s="87"/>
      <c r="J9" s="21"/>
      <c r="K9" s="79"/>
      <c r="L9" s="80"/>
      <c r="M9" s="80"/>
      <c r="N9" s="80"/>
      <c r="O9" s="81"/>
      <c r="P9" s="72"/>
      <c r="Q9" s="82"/>
      <c r="R9" s="83"/>
      <c r="S9" s="84"/>
    </row>
    <row r="10" spans="1:19" s="6" customFormat="1" ht="15.75" x14ac:dyDescent="0.25">
      <c r="A10" s="91" t="s">
        <v>4</v>
      </c>
      <c r="B10" s="91"/>
      <c r="C10" s="36">
        <f>SUM(C6:C8)</f>
        <v>12500</v>
      </c>
      <c r="D10" s="23">
        <f>SUM(D6:D8)</f>
        <v>1</v>
      </c>
      <c r="E10" s="23">
        <f>SUM(E6:E8)</f>
        <v>120</v>
      </c>
      <c r="F10" s="23">
        <f>SUM(F7:F8)</f>
        <v>1</v>
      </c>
      <c r="G10" s="23">
        <f>SUM(G7:G8)</f>
        <v>525</v>
      </c>
      <c r="H10" s="23"/>
      <c r="I10" s="23">
        <f>SUM(I7:I8)</f>
        <v>14</v>
      </c>
      <c r="J10" s="23"/>
      <c r="K10" s="34">
        <f>SUM(K6:K8)</f>
        <v>12499.999999999998</v>
      </c>
      <c r="L10" s="40">
        <v>1.1439999999999999</v>
      </c>
      <c r="M10" s="24"/>
      <c r="N10" s="24"/>
      <c r="O10" s="34">
        <f>SUM(O6:O8)</f>
        <v>11975.476190476189</v>
      </c>
      <c r="P10" s="72"/>
      <c r="Q10" s="35">
        <f>SUM(Q6:Q8)</f>
        <v>524.523809523811</v>
      </c>
      <c r="R10" s="35">
        <f>SUM(R6:R8)</f>
        <v>524.523809523811</v>
      </c>
      <c r="S10" s="32">
        <f>SUM(S6:S8)</f>
        <v>12500</v>
      </c>
    </row>
    <row r="11" spans="1:19" ht="14.45" x14ac:dyDescent="0.3">
      <c r="A11" s="2"/>
      <c r="B11" s="2"/>
      <c r="C11" s="2"/>
      <c r="D11" s="2"/>
      <c r="E11" s="3"/>
      <c r="F11" s="2"/>
      <c r="G11" s="2"/>
      <c r="H11" s="2"/>
      <c r="I11" s="2"/>
      <c r="J11" s="2"/>
    </row>
    <row r="12" spans="1:19" ht="14.45" x14ac:dyDescent="0.3">
      <c r="A12" s="2"/>
      <c r="B12" s="2"/>
      <c r="C12" s="2"/>
      <c r="D12" s="2"/>
      <c r="E12" s="3"/>
      <c r="F12" s="2"/>
      <c r="G12" s="2"/>
      <c r="H12" s="2"/>
      <c r="I12" s="2"/>
      <c r="J12" s="2"/>
    </row>
    <row r="13" spans="1:19" ht="14.45" x14ac:dyDescent="0.3">
      <c r="O13" s="1"/>
    </row>
    <row r="16" spans="1:19" ht="14.45" x14ac:dyDescent="0.3">
      <c r="F16" t="s">
        <v>22</v>
      </c>
    </row>
  </sheetData>
  <mergeCells count="9">
    <mergeCell ref="B3:S3"/>
    <mergeCell ref="H6:H8"/>
    <mergeCell ref="P6:P10"/>
    <mergeCell ref="A10:B10"/>
    <mergeCell ref="Q5:R5"/>
    <mergeCell ref="A9:C9"/>
    <mergeCell ref="G9:I9"/>
    <mergeCell ref="K9:O9"/>
    <mergeCell ref="Q9:S9"/>
  </mergeCells>
  <pageMargins left="0.25" right="0.25" top="0.75" bottom="0.75" header="0.3" footer="0.3"/>
  <pageSetup paperSize="9" scale="54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9"/>
  <sheetViews>
    <sheetView zoomScale="70" zoomScaleNormal="70" workbookViewId="0">
      <selection activeCell="X15" sqref="X15"/>
    </sheetView>
  </sheetViews>
  <sheetFormatPr defaultRowHeight="15" x14ac:dyDescent="0.25"/>
  <cols>
    <col min="1" max="1" width="4.5703125" customWidth="1"/>
    <col min="2" max="2" width="19.7109375" customWidth="1"/>
    <col min="3" max="3" width="17.28515625" customWidth="1"/>
    <col min="4" max="4" width="16.7109375" customWidth="1"/>
    <col min="5" max="5" width="16" style="1" customWidth="1"/>
    <col min="6" max="6" width="15.28515625" customWidth="1"/>
    <col min="7" max="7" width="21.7109375" customWidth="1"/>
    <col min="8" max="9" width="19.28515625" customWidth="1"/>
    <col min="10" max="10" width="17.28515625" customWidth="1"/>
    <col min="11" max="11" width="17.7109375" style="1" customWidth="1"/>
    <col min="12" max="12" width="8.5703125" style="1" customWidth="1"/>
    <col min="13" max="13" width="7.140625" style="1" customWidth="1"/>
    <col min="14" max="14" width="8.28515625" style="1" customWidth="1"/>
    <col min="15" max="15" width="36" customWidth="1"/>
    <col min="16" max="16" width="13.5703125" customWidth="1"/>
    <col min="17" max="17" width="14.28515625" customWidth="1"/>
    <col min="18" max="18" width="11.140625" bestFit="1" customWidth="1"/>
    <col min="19" max="19" width="14" customWidth="1"/>
  </cols>
  <sheetData>
    <row r="1" spans="1:19" ht="15.75" x14ac:dyDescent="0.25">
      <c r="S1" s="66" t="s">
        <v>48</v>
      </c>
    </row>
    <row r="2" spans="1:19" ht="15.75" x14ac:dyDescent="0.25">
      <c r="S2" s="66" t="s">
        <v>50</v>
      </c>
    </row>
    <row r="3" spans="1:19" ht="58.9" customHeight="1" x14ac:dyDescent="0.25">
      <c r="A3" s="105" t="s">
        <v>53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</row>
    <row r="4" spans="1:19" ht="27.75" customHeight="1" x14ac:dyDescent="0.25">
      <c r="A4" s="71"/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</row>
    <row r="5" spans="1:19" s="29" customFormat="1" ht="110.25" x14ac:dyDescent="0.25">
      <c r="A5" s="48" t="s">
        <v>0</v>
      </c>
      <c r="B5" s="48" t="s">
        <v>3</v>
      </c>
      <c r="C5" s="48" t="s">
        <v>5</v>
      </c>
      <c r="D5" s="48" t="s">
        <v>1</v>
      </c>
      <c r="E5" s="49" t="s">
        <v>10</v>
      </c>
      <c r="F5" s="48" t="s">
        <v>2</v>
      </c>
      <c r="G5" s="48" t="s">
        <v>11</v>
      </c>
      <c r="H5" s="48" t="s">
        <v>6</v>
      </c>
      <c r="I5" s="48" t="s">
        <v>20</v>
      </c>
      <c r="J5" s="48" t="s">
        <v>21</v>
      </c>
      <c r="K5" s="49" t="s">
        <v>16</v>
      </c>
      <c r="L5" s="49" t="s">
        <v>17</v>
      </c>
      <c r="M5" s="49" t="s">
        <v>18</v>
      </c>
      <c r="N5" s="49" t="s">
        <v>19</v>
      </c>
      <c r="O5" s="48" t="s">
        <v>14</v>
      </c>
      <c r="P5" s="48" t="s">
        <v>26</v>
      </c>
      <c r="Q5" s="96" t="s">
        <v>27</v>
      </c>
      <c r="R5" s="97"/>
      <c r="S5" s="48" t="s">
        <v>28</v>
      </c>
    </row>
    <row r="6" spans="1:19" s="4" customFormat="1" ht="15.75" hidden="1" x14ac:dyDescent="0.25">
      <c r="A6" s="50">
        <v>1</v>
      </c>
      <c r="B6" s="50" t="s">
        <v>7</v>
      </c>
      <c r="C6" s="51"/>
      <c r="D6" s="50">
        <f>C6/$C$10</f>
        <v>0</v>
      </c>
      <c r="E6" s="51"/>
      <c r="F6" s="50"/>
      <c r="G6" s="51"/>
      <c r="H6" s="98">
        <v>12500</v>
      </c>
      <c r="I6" s="51"/>
      <c r="J6" s="51"/>
      <c r="K6" s="51"/>
      <c r="L6" s="27"/>
      <c r="M6" s="51"/>
      <c r="N6" s="28"/>
      <c r="O6" s="50"/>
      <c r="P6" s="98">
        <f>H6-O10</f>
        <v>524.523809523811</v>
      </c>
      <c r="Q6" s="52">
        <f>C6-O6</f>
        <v>0</v>
      </c>
      <c r="R6" s="53">
        <f>$P$6*(Q6/$Q$10)</f>
        <v>0</v>
      </c>
      <c r="S6" s="53">
        <f>O6+R6</f>
        <v>0</v>
      </c>
    </row>
    <row r="7" spans="1:19" s="5" customFormat="1" ht="15.75" x14ac:dyDescent="0.25">
      <c r="A7" s="50">
        <v>1</v>
      </c>
      <c r="B7" s="50" t="s">
        <v>8</v>
      </c>
      <c r="C7" s="51">
        <v>2500</v>
      </c>
      <c r="D7" s="50">
        <f>C7/$C$10</f>
        <v>0.2</v>
      </c>
      <c r="E7" s="51">
        <v>40</v>
      </c>
      <c r="F7" s="51">
        <f>E7/$E$10</f>
        <v>0.33333333333333331</v>
      </c>
      <c r="G7" s="51">
        <v>25</v>
      </c>
      <c r="H7" s="98"/>
      <c r="I7" s="51">
        <v>1</v>
      </c>
      <c r="J7" s="51">
        <f>I7/$I$10</f>
        <v>7.1428571428571425E-2</v>
      </c>
      <c r="K7" s="54">
        <f>60%*$H$6*D7+20%*$H$6*F7+20%*$H$6*J7</f>
        <v>2511.9047619047615</v>
      </c>
      <c r="L7" s="27">
        <v>0.86599999999999999</v>
      </c>
      <c r="M7" s="51">
        <v>0.01</v>
      </c>
      <c r="N7" s="28">
        <v>0.01</v>
      </c>
      <c r="O7" s="55">
        <f>K7*(1-N7)</f>
        <v>2486.7857142857138</v>
      </c>
      <c r="P7" s="98"/>
      <c r="Q7" s="56">
        <f t="shared" ref="Q7:Q8" si="0">C7-O7</f>
        <v>13.214285714286234</v>
      </c>
      <c r="R7" s="56">
        <f t="shared" ref="R7:R8" si="1">$P$6*(Q7/$Q$10)</f>
        <v>13.214285714286234</v>
      </c>
      <c r="S7" s="55">
        <f t="shared" ref="S7:S8" si="2">O7+R7</f>
        <v>2500</v>
      </c>
    </row>
    <row r="8" spans="1:19" s="5" customFormat="1" ht="15.75" x14ac:dyDescent="0.25">
      <c r="A8" s="50">
        <v>2</v>
      </c>
      <c r="B8" s="50" t="s">
        <v>9</v>
      </c>
      <c r="C8" s="51">
        <v>10000</v>
      </c>
      <c r="D8" s="50">
        <f t="shared" ref="D8" si="3">C8/$C$10</f>
        <v>0.8</v>
      </c>
      <c r="E8" s="51">
        <v>80</v>
      </c>
      <c r="F8" s="51">
        <f>E8/$E$10</f>
        <v>0.66666666666666663</v>
      </c>
      <c r="G8" s="57">
        <v>500</v>
      </c>
      <c r="H8" s="98"/>
      <c r="I8" s="51">
        <v>13</v>
      </c>
      <c r="J8" s="51">
        <f>I8/$I$10</f>
        <v>0.9285714285714286</v>
      </c>
      <c r="K8" s="58">
        <f>60%*$H$6*D8+20%*$H$6*F8+20%*$H$6*J8</f>
        <v>9988.0952380952367</v>
      </c>
      <c r="L8" s="27">
        <v>0.77900000000000003</v>
      </c>
      <c r="M8" s="51">
        <v>0.01</v>
      </c>
      <c r="N8" s="28">
        <v>0.05</v>
      </c>
      <c r="O8" s="55">
        <f>K8*(1-N8)</f>
        <v>9488.6904761904752</v>
      </c>
      <c r="P8" s="98"/>
      <c r="Q8" s="56">
        <f t="shared" si="0"/>
        <v>511.30952380952476</v>
      </c>
      <c r="R8" s="56">
        <f t="shared" si="1"/>
        <v>511.30952380952476</v>
      </c>
      <c r="S8" s="55">
        <f t="shared" si="2"/>
        <v>10000</v>
      </c>
    </row>
    <row r="9" spans="1:19" s="120" customFormat="1" ht="51.75" customHeight="1" x14ac:dyDescent="0.25">
      <c r="A9" s="106"/>
      <c r="B9" s="107"/>
      <c r="C9" s="108" t="s">
        <v>54</v>
      </c>
      <c r="D9" s="109"/>
      <c r="E9" s="110" t="s">
        <v>29</v>
      </c>
      <c r="F9" s="110"/>
      <c r="G9" s="111"/>
      <c r="H9" s="112" t="s">
        <v>55</v>
      </c>
      <c r="I9" s="113" t="s">
        <v>30</v>
      </c>
      <c r="J9" s="110"/>
      <c r="K9" s="114" t="s">
        <v>56</v>
      </c>
      <c r="L9" s="115"/>
      <c r="M9" s="115"/>
      <c r="N9" s="115"/>
      <c r="O9" s="116" t="s">
        <v>57</v>
      </c>
      <c r="P9" s="98"/>
      <c r="Q9" s="117"/>
      <c r="R9" s="118"/>
      <c r="S9" s="119"/>
    </row>
    <row r="10" spans="1:19" s="6" customFormat="1" ht="15.75" x14ac:dyDescent="0.25">
      <c r="A10" s="76" t="s">
        <v>4</v>
      </c>
      <c r="B10" s="76"/>
      <c r="C10" s="23">
        <f>SUM(C6:C8)</f>
        <v>12500</v>
      </c>
      <c r="D10" s="23">
        <f>SUM(D6:D8)</f>
        <v>1</v>
      </c>
      <c r="E10" s="23">
        <f>SUM(E6:E8)</f>
        <v>120</v>
      </c>
      <c r="F10" s="23">
        <f>SUM(F7:F8)</f>
        <v>1</v>
      </c>
      <c r="G10" s="23">
        <f>SUM(G7:G8)</f>
        <v>525</v>
      </c>
      <c r="H10" s="23"/>
      <c r="I10" s="23">
        <f>SUM(I7:I8)</f>
        <v>14</v>
      </c>
      <c r="J10" s="23"/>
      <c r="K10" s="47">
        <f>SUM(K6:K8)</f>
        <v>12499.999999999998</v>
      </c>
      <c r="L10" s="23">
        <v>1.1299999999999999</v>
      </c>
      <c r="M10" s="23"/>
      <c r="N10" s="23"/>
      <c r="O10" s="59">
        <f>SUM(O6:O8)</f>
        <v>11975.476190476189</v>
      </c>
      <c r="P10" s="98"/>
      <c r="Q10" s="56">
        <f>SUM(Q6:Q8)</f>
        <v>524.523809523811</v>
      </c>
      <c r="R10" s="56">
        <f>SUM(R6:R8)</f>
        <v>524.523809523811</v>
      </c>
      <c r="S10" s="59">
        <f>SUM(S6:S8)</f>
        <v>12500</v>
      </c>
    </row>
    <row r="11" spans="1:19" x14ac:dyDescent="0.25">
      <c r="A11" s="2"/>
      <c r="B11" s="2"/>
      <c r="C11" s="2"/>
      <c r="D11" s="2"/>
      <c r="E11" s="3"/>
      <c r="F11" s="2"/>
      <c r="G11" s="2"/>
      <c r="H11" s="2"/>
      <c r="I11" s="2"/>
      <c r="J11" s="2"/>
    </row>
    <row r="12" spans="1:19" x14ac:dyDescent="0.25">
      <c r="A12" s="2"/>
      <c r="B12" s="2"/>
      <c r="C12" s="2"/>
      <c r="D12" s="2"/>
      <c r="E12" s="3"/>
      <c r="F12" s="2"/>
      <c r="G12" s="2"/>
      <c r="H12" s="2"/>
      <c r="I12" s="2"/>
      <c r="J12" s="2"/>
      <c r="K12" s="3"/>
      <c r="L12" s="3"/>
      <c r="M12" s="3"/>
      <c r="N12" s="3"/>
      <c r="O12" s="2"/>
      <c r="P12" s="2"/>
      <c r="Q12" s="2"/>
      <c r="R12" s="2"/>
      <c r="S12" s="2"/>
    </row>
    <row r="13" spans="1:19" x14ac:dyDescent="0.25">
      <c r="A13" s="2"/>
      <c r="B13" s="2"/>
      <c r="C13" s="2"/>
      <c r="D13" s="2"/>
      <c r="E13" s="3"/>
      <c r="F13" s="2"/>
      <c r="G13" s="2"/>
      <c r="H13" s="2"/>
      <c r="I13" s="2"/>
      <c r="J13" s="2"/>
      <c r="K13" s="3"/>
      <c r="L13" s="3"/>
      <c r="M13" s="3"/>
      <c r="N13" s="3"/>
      <c r="O13" s="2"/>
      <c r="P13" s="2"/>
      <c r="Q13" s="99"/>
      <c r="R13" s="99"/>
      <c r="S13" s="99"/>
    </row>
    <row r="14" spans="1:19" ht="99" customHeight="1" x14ac:dyDescent="0.25">
      <c r="A14" s="44"/>
      <c r="B14" s="100" t="s">
        <v>31</v>
      </c>
      <c r="C14" s="100"/>
      <c r="D14" s="100"/>
      <c r="E14" s="45"/>
      <c r="F14" s="92" t="s">
        <v>32</v>
      </c>
      <c r="G14" s="92"/>
      <c r="H14" s="92"/>
      <c r="I14" s="44"/>
      <c r="J14" s="92" t="s">
        <v>33</v>
      </c>
      <c r="K14" s="92"/>
      <c r="L14" s="92"/>
      <c r="M14" s="45"/>
      <c r="N14" s="60" t="s">
        <v>34</v>
      </c>
      <c r="O14" s="61" t="s">
        <v>35</v>
      </c>
      <c r="P14" s="44"/>
      <c r="Q14" s="92" t="s">
        <v>36</v>
      </c>
      <c r="R14" s="92"/>
      <c r="S14" s="92"/>
    </row>
    <row r="15" spans="1:19" ht="72" customHeight="1" x14ac:dyDescent="0.25">
      <c r="A15" s="44"/>
      <c r="B15" s="92" t="s">
        <v>37</v>
      </c>
      <c r="C15" s="92"/>
      <c r="D15" s="92"/>
      <c r="E15" s="45"/>
      <c r="F15" s="92" t="s">
        <v>38</v>
      </c>
      <c r="G15" s="92"/>
      <c r="H15" s="92"/>
      <c r="I15" s="44"/>
      <c r="J15" s="92" t="s">
        <v>39</v>
      </c>
      <c r="K15" s="95"/>
      <c r="L15" s="95"/>
      <c r="M15" s="45"/>
      <c r="N15" s="45"/>
      <c r="O15" s="62" t="s">
        <v>40</v>
      </c>
      <c r="P15" s="44"/>
      <c r="Q15" s="92" t="s">
        <v>41</v>
      </c>
      <c r="R15" s="92"/>
      <c r="S15" s="92"/>
    </row>
    <row r="16" spans="1:19" ht="100.15" customHeight="1" x14ac:dyDescent="0.25">
      <c r="A16" s="44"/>
      <c r="B16" s="61"/>
      <c r="C16" s="92" t="s">
        <v>42</v>
      </c>
      <c r="D16" s="92"/>
      <c r="E16" s="45"/>
      <c r="F16" s="44" t="s">
        <v>22</v>
      </c>
      <c r="G16" s="93" t="s">
        <v>43</v>
      </c>
      <c r="H16" s="93"/>
      <c r="I16" s="44"/>
      <c r="J16" s="44"/>
      <c r="K16" s="94" t="s">
        <v>44</v>
      </c>
      <c r="L16" s="94"/>
      <c r="M16" s="45"/>
      <c r="N16" s="45"/>
      <c r="O16" s="44"/>
      <c r="P16" s="92" t="s">
        <v>45</v>
      </c>
      <c r="Q16" s="92"/>
      <c r="R16" s="92"/>
      <c r="S16" s="92"/>
    </row>
    <row r="17" spans="1:19" ht="14.45" customHeight="1" x14ac:dyDescent="0.25">
      <c r="A17" s="44"/>
      <c r="B17" s="44"/>
      <c r="C17" s="44"/>
      <c r="D17" s="44"/>
      <c r="E17" s="45"/>
      <c r="F17" s="44"/>
      <c r="G17" s="44"/>
      <c r="H17" s="44"/>
      <c r="I17" s="44"/>
      <c r="J17" s="44"/>
      <c r="K17" s="45"/>
      <c r="L17" s="45"/>
      <c r="M17" s="45"/>
      <c r="N17" s="45"/>
      <c r="O17" s="44"/>
      <c r="P17" s="44"/>
      <c r="Q17" s="92" t="s">
        <v>46</v>
      </c>
      <c r="R17" s="92"/>
      <c r="S17" s="92"/>
    </row>
    <row r="18" spans="1:19" ht="52.9" customHeight="1" x14ac:dyDescent="0.25">
      <c r="A18" s="44"/>
      <c r="B18" s="44"/>
      <c r="C18" s="44"/>
      <c r="D18" s="44"/>
      <c r="E18" s="45"/>
      <c r="F18" s="44"/>
      <c r="G18" s="44"/>
      <c r="H18" s="44"/>
      <c r="I18" s="44"/>
      <c r="J18" s="44"/>
      <c r="K18" s="45"/>
      <c r="L18" s="45"/>
      <c r="M18" s="45"/>
      <c r="N18" s="45"/>
      <c r="O18" s="63"/>
      <c r="P18" s="44"/>
      <c r="Q18" s="92"/>
      <c r="R18" s="92"/>
      <c r="S18" s="92"/>
    </row>
    <row r="19" spans="1:19" ht="63.6" customHeight="1" x14ac:dyDescent="0.25">
      <c r="A19" s="44"/>
      <c r="B19" s="44"/>
      <c r="C19" s="44"/>
      <c r="D19" s="44"/>
      <c r="E19" s="45"/>
      <c r="F19" s="44"/>
      <c r="G19" s="44"/>
      <c r="H19" s="44"/>
      <c r="I19" s="44"/>
      <c r="J19" s="44"/>
      <c r="K19" s="45"/>
      <c r="L19" s="45"/>
      <c r="M19" s="45"/>
      <c r="N19" s="45"/>
      <c r="O19" s="44"/>
      <c r="P19" s="44"/>
      <c r="Q19" s="92"/>
      <c r="R19" s="92"/>
      <c r="S19" s="92"/>
    </row>
  </sheetData>
  <mergeCells count="20">
    <mergeCell ref="B15:D15"/>
    <mergeCell ref="F15:H15"/>
    <mergeCell ref="J15:L15"/>
    <mergeCell ref="Q15:S15"/>
    <mergeCell ref="A3:S3"/>
    <mergeCell ref="Q5:R5"/>
    <mergeCell ref="H6:H8"/>
    <mergeCell ref="P6:P10"/>
    <mergeCell ref="Q9:S9"/>
    <mergeCell ref="A10:B10"/>
    <mergeCell ref="Q13:S13"/>
    <mergeCell ref="B14:D14"/>
    <mergeCell ref="F14:H14"/>
    <mergeCell ref="J14:L14"/>
    <mergeCell ref="Q14:S14"/>
    <mergeCell ref="C16:D16"/>
    <mergeCell ref="G16:H16"/>
    <mergeCell ref="K16:L16"/>
    <mergeCell ref="P16:S16"/>
    <mergeCell ref="Q17:S19"/>
  </mergeCells>
  <pageMargins left="0.25" right="0.25" top="0.75" bottom="0.75" header="0.3" footer="0.3"/>
  <pageSetup paperSize="9" scale="4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2018</vt:lpstr>
      <vt:lpstr>2019</vt:lpstr>
      <vt:lpstr>2020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ls_galushko</dc:creator>
  <cp:lastModifiedBy>Старостина Рузанна Левоновна</cp:lastModifiedBy>
  <cp:lastPrinted>2017-10-13T06:25:30Z</cp:lastPrinted>
  <dcterms:created xsi:type="dcterms:W3CDTF">2016-05-12T08:21:58Z</dcterms:created>
  <dcterms:modified xsi:type="dcterms:W3CDTF">2017-10-13T06:25:40Z</dcterms:modified>
</cp:coreProperties>
</file>