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2018" sheetId="1" r:id="rId1"/>
    <sheet name="2019" sheetId="2" r:id="rId2"/>
    <sheet name="2020" sheetId="3" r:id="rId3"/>
  </sheets>
  <calcPr calcId="145621"/>
</workbook>
</file>

<file path=xl/calcChain.xml><?xml version="1.0" encoding="utf-8"?>
<calcChain xmlns="http://schemas.openxmlformats.org/spreadsheetml/2006/main">
  <c r="P7" i="1" l="1"/>
  <c r="F30" i="3" l="1"/>
  <c r="E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30" i="3" s="1"/>
  <c r="D7" i="3"/>
  <c r="F30" i="2"/>
  <c r="E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30" i="2" s="1"/>
  <c r="F30" i="1"/>
  <c r="E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30" i="1" s="1"/>
  <c r="C30" i="3" l="1"/>
  <c r="G30" i="3"/>
  <c r="H30" i="3"/>
  <c r="I30" i="3"/>
  <c r="J30" i="3"/>
  <c r="K30" i="3"/>
  <c r="L30" i="3"/>
  <c r="M30" i="3"/>
  <c r="N30" i="3"/>
  <c r="O30" i="3"/>
  <c r="B30" i="3"/>
  <c r="C30" i="2"/>
  <c r="G30" i="2"/>
  <c r="H30" i="2"/>
  <c r="I30" i="2"/>
  <c r="J30" i="2"/>
  <c r="K30" i="2"/>
  <c r="L30" i="2"/>
  <c r="M30" i="2"/>
  <c r="N30" i="2"/>
  <c r="O30" i="2"/>
  <c r="P30" i="2"/>
  <c r="B30" i="2"/>
  <c r="C30" i="1"/>
  <c r="G30" i="1"/>
  <c r="H30" i="1"/>
  <c r="I30" i="1"/>
  <c r="J30" i="1"/>
  <c r="K30" i="1"/>
  <c r="L30" i="1"/>
  <c r="M30" i="1"/>
  <c r="N30" i="1"/>
  <c r="O30" i="1"/>
  <c r="B30" i="1"/>
  <c r="M28" i="1" l="1"/>
  <c r="M27" i="1"/>
  <c r="M26" i="1"/>
  <c r="M29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J28" i="1"/>
  <c r="J27" i="1"/>
  <c r="J26" i="1"/>
  <c r="J29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G28" i="1"/>
  <c r="G27" i="1"/>
  <c r="G26" i="1"/>
  <c r="G29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M28" i="3" l="1"/>
  <c r="M27" i="3"/>
  <c r="M26" i="3"/>
  <c r="M29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28" i="2"/>
  <c r="M27" i="2"/>
  <c r="M26" i="2"/>
  <c r="M29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7" i="2"/>
  <c r="P28" i="3"/>
  <c r="J28" i="3"/>
  <c r="G28" i="3"/>
  <c r="P27" i="3"/>
  <c r="J27" i="3"/>
  <c r="G27" i="3"/>
  <c r="P26" i="3"/>
  <c r="J26" i="3"/>
  <c r="G26" i="3"/>
  <c r="P29" i="3"/>
  <c r="J29" i="3"/>
  <c r="G29" i="3"/>
  <c r="P25" i="3"/>
  <c r="J25" i="3"/>
  <c r="G25" i="3"/>
  <c r="P24" i="3"/>
  <c r="J24" i="3"/>
  <c r="G24" i="3"/>
  <c r="P23" i="3"/>
  <c r="J23" i="3"/>
  <c r="G23" i="3"/>
  <c r="P22" i="3"/>
  <c r="J22" i="3"/>
  <c r="G22" i="3"/>
  <c r="P21" i="3"/>
  <c r="J21" i="3"/>
  <c r="G21" i="3"/>
  <c r="P20" i="3"/>
  <c r="J20" i="3"/>
  <c r="G20" i="3"/>
  <c r="P19" i="3"/>
  <c r="J19" i="3"/>
  <c r="G19" i="3"/>
  <c r="P18" i="3"/>
  <c r="J18" i="3"/>
  <c r="G18" i="3"/>
  <c r="P17" i="3"/>
  <c r="J17" i="3"/>
  <c r="G17" i="3"/>
  <c r="P16" i="3"/>
  <c r="J16" i="3"/>
  <c r="G16" i="3"/>
  <c r="P15" i="3"/>
  <c r="J15" i="3"/>
  <c r="G15" i="3"/>
  <c r="P14" i="3"/>
  <c r="J14" i="3"/>
  <c r="G14" i="3"/>
  <c r="P13" i="3"/>
  <c r="J13" i="3"/>
  <c r="G13" i="3"/>
  <c r="P12" i="3"/>
  <c r="J12" i="3"/>
  <c r="G12" i="3"/>
  <c r="P11" i="3"/>
  <c r="J11" i="3"/>
  <c r="G11" i="3"/>
  <c r="P10" i="3"/>
  <c r="P30" i="3" s="1"/>
  <c r="J10" i="3"/>
  <c r="G10" i="3"/>
  <c r="P9" i="3"/>
  <c r="J9" i="3"/>
  <c r="G9" i="3"/>
  <c r="P8" i="3"/>
  <c r="J8" i="3"/>
  <c r="G8" i="3"/>
  <c r="P7" i="3"/>
  <c r="J7" i="3"/>
  <c r="G7" i="3"/>
  <c r="P28" i="2"/>
  <c r="J28" i="2"/>
  <c r="G28" i="2"/>
  <c r="P27" i="2"/>
  <c r="J27" i="2"/>
  <c r="G27" i="2"/>
  <c r="P26" i="2"/>
  <c r="J26" i="2"/>
  <c r="G26" i="2"/>
  <c r="P29" i="2"/>
  <c r="J29" i="2"/>
  <c r="G29" i="2"/>
  <c r="P25" i="2"/>
  <c r="J25" i="2"/>
  <c r="G25" i="2"/>
  <c r="P24" i="2"/>
  <c r="J24" i="2"/>
  <c r="G24" i="2"/>
  <c r="P23" i="2"/>
  <c r="J23" i="2"/>
  <c r="G23" i="2"/>
  <c r="P22" i="2"/>
  <c r="J22" i="2"/>
  <c r="G22" i="2"/>
  <c r="P21" i="2"/>
  <c r="J21" i="2"/>
  <c r="G21" i="2"/>
  <c r="P20" i="2"/>
  <c r="J20" i="2"/>
  <c r="G20" i="2"/>
  <c r="P19" i="2"/>
  <c r="J19" i="2"/>
  <c r="G19" i="2"/>
  <c r="P18" i="2"/>
  <c r="J18" i="2"/>
  <c r="G18" i="2"/>
  <c r="P17" i="2"/>
  <c r="J17" i="2"/>
  <c r="G17" i="2"/>
  <c r="P16" i="2"/>
  <c r="J16" i="2"/>
  <c r="G16" i="2"/>
  <c r="P15" i="2"/>
  <c r="J15" i="2"/>
  <c r="G15" i="2"/>
  <c r="P14" i="2"/>
  <c r="J14" i="2"/>
  <c r="G14" i="2"/>
  <c r="P13" i="2"/>
  <c r="J13" i="2"/>
  <c r="G13" i="2"/>
  <c r="P12" i="2"/>
  <c r="J12" i="2"/>
  <c r="G12" i="2"/>
  <c r="P11" i="2"/>
  <c r="J11" i="2"/>
  <c r="G11" i="2"/>
  <c r="P10" i="2"/>
  <c r="J10" i="2"/>
  <c r="G10" i="2"/>
  <c r="P9" i="2"/>
  <c r="J9" i="2"/>
  <c r="G9" i="2"/>
  <c r="P8" i="2"/>
  <c r="M8" i="2"/>
  <c r="J8" i="2"/>
  <c r="G8" i="2"/>
  <c r="P7" i="2"/>
  <c r="J7" i="2"/>
  <c r="G7" i="2"/>
  <c r="G9" i="1" l="1"/>
  <c r="G8" i="1"/>
  <c r="G7" i="1"/>
  <c r="P28" i="1" l="1"/>
  <c r="P27" i="1"/>
  <c r="P26" i="1"/>
  <c r="P29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30" i="1" l="1"/>
</calcChain>
</file>

<file path=xl/sharedStrings.xml><?xml version="1.0" encoding="utf-8"?>
<sst xmlns="http://schemas.openxmlformats.org/spreadsheetml/2006/main" count="146" uniqueCount="52">
  <si>
    <t>Наименование МО</t>
  </si>
  <si>
    <t>Число учащихся</t>
  </si>
  <si>
    <t>Всего</t>
  </si>
  <si>
    <t>Округление</t>
  </si>
  <si>
    <t>Итого</t>
  </si>
  <si>
    <t>Расчет</t>
  </si>
  <si>
    <t>Комплектование книжных фондов муниципальных библиотек</t>
  </si>
  <si>
    <t>поддержка коллективов самодеятельного народного творчества, имеющих звание «народный» и «образцовый» (7000,0)</t>
  </si>
  <si>
    <t>Укрепление материально-технической базы муниципальных учреждений дополнительного образования детей в сфере культуры и искусства (4000,0)</t>
  </si>
  <si>
    <t>Численность населения 1791916</t>
  </si>
  <si>
    <t>Число участников 11559</t>
  </si>
  <si>
    <t>* численность населения Ленинградской области на 01.01.2017 по данным Петростата</t>
  </si>
  <si>
    <t xml:space="preserve">Расчет </t>
  </si>
  <si>
    <t>заявка на 2018 год</t>
  </si>
  <si>
    <t>Расчет 2018</t>
  </si>
  <si>
    <t xml:space="preserve">Число участников </t>
  </si>
  <si>
    <t>Бокситогорский муниципальный район</t>
  </si>
  <si>
    <t>Волосовский муниципальный район</t>
  </si>
  <si>
    <t>Волосовское городское поселение</t>
  </si>
  <si>
    <t>Волховский муниципальный район</t>
  </si>
  <si>
    <t xml:space="preserve">Всеволожский муниципальный район                     </t>
  </si>
  <si>
    <t xml:space="preserve">Выборгский район                                     </t>
  </si>
  <si>
    <t>Гатчинский муниципальный район</t>
  </si>
  <si>
    <t>Кингисеппский муниципальный район</t>
  </si>
  <si>
    <t>Кингисеппское городское поселение</t>
  </si>
  <si>
    <t>Киришский муниципальный район</t>
  </si>
  <si>
    <t xml:space="preserve">Кировский муниципальный район                        </t>
  </si>
  <si>
    <t xml:space="preserve">Лодейнопольский муниципальный район                  </t>
  </si>
  <si>
    <t>Ломоносовский муниципальный район</t>
  </si>
  <si>
    <t xml:space="preserve">Лужский муниципальный район                          </t>
  </si>
  <si>
    <t>Подпорожский муниципальный район</t>
  </si>
  <si>
    <t>Подпорожское городское поселение</t>
  </si>
  <si>
    <t xml:space="preserve">Приозерский муниципальный район   </t>
  </si>
  <si>
    <t>Сланцевский муниципальный район</t>
  </si>
  <si>
    <t>Сланцевское городское поселение</t>
  </si>
  <si>
    <t xml:space="preserve">Сосновоборский городской округ                       </t>
  </si>
  <si>
    <t>Тихвинский муниципальный район</t>
  </si>
  <si>
    <t>Тихвинское городское поселение</t>
  </si>
  <si>
    <t>Тосненский район</t>
  </si>
  <si>
    <t>заявка на 2018</t>
  </si>
  <si>
    <t>заявка на 2019</t>
  </si>
  <si>
    <t>заявка на 2020</t>
  </si>
  <si>
    <t>Приложение 46 к пояснительной записке 2018 года</t>
  </si>
  <si>
    <t>таблица 1</t>
  </si>
  <si>
    <t>таблица 2</t>
  </si>
  <si>
    <t>таблица 3</t>
  </si>
  <si>
    <t>Расчет субсидии бюджетам муниципальных образований Ленинградской области на поддержку отрасли культуры на 2018 год</t>
  </si>
  <si>
    <t>Расчет субсидии бюджетам муниципальных образований Ленинградской области на поддержку отрасли культуры на 2019 год</t>
  </si>
  <si>
    <t>Расчет субсидии бюджетам муниципальных образований Ленинградской области на поддержку отрасли культуры на 2020 год</t>
  </si>
  <si>
    <t>Создание мобильной системы обслуживания населенных пунктов, не имеющих библиотек</t>
  </si>
  <si>
    <t>Реализация социально-культурных проектов</t>
  </si>
  <si>
    <t>Поддержка коллективов самодеятельного народного творчества, имеющих звание «народный» и «образцовый» (7000,0)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</si>
</sst>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1" fillId="0" borderId="4" xfId="0" applyFont="1" applyFill="1" applyBorder="1"/>
    <xf numFmtId="0" fontId="1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164" fontId="1" fillId="0" borderId="15" xfId="1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/>
    <xf numFmtId="4" fontId="2" fillId="0" borderId="17" xfId="0" applyNumberFormat="1" applyFont="1" applyFill="1" applyBorder="1"/>
    <xf numFmtId="3" fontId="1" fillId="0" borderId="24" xfId="0" applyNumberFormat="1" applyFont="1" applyFill="1" applyBorder="1"/>
    <xf numFmtId="4" fontId="1" fillId="0" borderId="8" xfId="0" applyNumberFormat="1" applyFont="1" applyFill="1" applyBorder="1"/>
    <xf numFmtId="4" fontId="2" fillId="0" borderId="18" xfId="0" applyNumberFormat="1" applyFont="1" applyFill="1" applyBorder="1"/>
    <xf numFmtId="3" fontId="1" fillId="0" borderId="25" xfId="0" applyNumberFormat="1" applyFont="1" applyFill="1" applyBorder="1"/>
    <xf numFmtId="164" fontId="1" fillId="0" borderId="10" xfId="1" applyFont="1" applyFill="1" applyBorder="1" applyAlignment="1">
      <alignment horizontal="right"/>
    </xf>
    <xf numFmtId="165" fontId="2" fillId="0" borderId="3" xfId="0" applyNumberFormat="1" applyFont="1" applyFill="1" applyBorder="1"/>
    <xf numFmtId="3" fontId="1" fillId="0" borderId="11" xfId="0" applyNumberFormat="1" applyFont="1" applyFill="1" applyBorder="1"/>
    <xf numFmtId="4" fontId="2" fillId="0" borderId="22" xfId="0" applyNumberFormat="1" applyFont="1" applyFill="1" applyBorder="1"/>
    <xf numFmtId="165" fontId="2" fillId="0" borderId="1" xfId="0" applyNumberFormat="1" applyFont="1" applyFill="1" applyBorder="1"/>
    <xf numFmtId="3" fontId="1" fillId="0" borderId="9" xfId="0" applyNumberFormat="1" applyFont="1" applyFill="1" applyBorder="1"/>
    <xf numFmtId="4" fontId="1" fillId="0" borderId="13" xfId="0" applyNumberFormat="1" applyFont="1" applyFill="1" applyBorder="1"/>
    <xf numFmtId="4" fontId="2" fillId="0" borderId="19" xfId="0" applyNumberFormat="1" applyFont="1" applyFill="1" applyBorder="1"/>
    <xf numFmtId="3" fontId="1" fillId="0" borderId="26" xfId="0" applyNumberFormat="1" applyFont="1" applyFill="1" applyBorder="1"/>
    <xf numFmtId="165" fontId="2" fillId="0" borderId="2" xfId="0" applyNumberFormat="1" applyFont="1" applyFill="1" applyBorder="1"/>
    <xf numFmtId="3" fontId="1" fillId="0" borderId="14" xfId="0" applyNumberFormat="1" applyFont="1" applyFill="1" applyBorder="1"/>
    <xf numFmtId="4" fontId="1" fillId="0" borderId="15" xfId="0" applyNumberFormat="1" applyFont="1" applyFill="1" applyBorder="1"/>
    <xf numFmtId="4" fontId="2" fillId="0" borderId="15" xfId="0" applyNumberFormat="1" applyFont="1" applyFill="1" applyBorder="1"/>
    <xf numFmtId="0" fontId="4" fillId="0" borderId="0" xfId="0" applyFont="1" applyFill="1"/>
    <xf numFmtId="0" fontId="5" fillId="0" borderId="0" xfId="0" applyFont="1" applyFill="1"/>
    <xf numFmtId="3" fontId="4" fillId="0" borderId="0" xfId="0" applyNumberFormat="1" applyFont="1" applyFill="1"/>
    <xf numFmtId="164" fontId="4" fillId="0" borderId="0" xfId="1" applyFont="1" applyFill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 wrapText="1"/>
    </xf>
    <xf numFmtId="164" fontId="4" fillId="0" borderId="15" xfId="1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/>
    <xf numFmtId="4" fontId="5" fillId="0" borderId="17" xfId="0" applyNumberFormat="1" applyFont="1" applyFill="1" applyBorder="1"/>
    <xf numFmtId="3" fontId="4" fillId="0" borderId="24" xfId="0" applyNumberFormat="1" applyFont="1" applyFill="1" applyBorder="1"/>
    <xf numFmtId="4" fontId="4" fillId="0" borderId="8" xfId="0" applyNumberFormat="1" applyFont="1" applyFill="1" applyBorder="1"/>
    <xf numFmtId="4" fontId="5" fillId="0" borderId="18" xfId="0" applyNumberFormat="1" applyFont="1" applyFill="1" applyBorder="1"/>
    <xf numFmtId="3" fontId="4" fillId="0" borderId="25" xfId="0" applyNumberFormat="1" applyFont="1" applyFill="1" applyBorder="1"/>
    <xf numFmtId="164" fontId="4" fillId="0" borderId="10" xfId="1" applyFont="1" applyFill="1" applyBorder="1" applyAlignment="1">
      <alignment horizontal="right"/>
    </xf>
    <xf numFmtId="165" fontId="5" fillId="0" borderId="3" xfId="0" applyNumberFormat="1" applyFont="1" applyFill="1" applyBorder="1"/>
    <xf numFmtId="3" fontId="4" fillId="0" borderId="11" xfId="0" applyNumberFormat="1" applyFont="1" applyFill="1" applyBorder="1"/>
    <xf numFmtId="4" fontId="5" fillId="0" borderId="22" xfId="0" applyNumberFormat="1" applyFont="1" applyFill="1" applyBorder="1"/>
    <xf numFmtId="0" fontId="4" fillId="0" borderId="6" xfId="0" applyFont="1" applyFill="1" applyBorder="1"/>
    <xf numFmtId="165" fontId="5" fillId="0" borderId="1" xfId="0" applyNumberFormat="1" applyFont="1" applyFill="1" applyBorder="1"/>
    <xf numFmtId="3" fontId="4" fillId="0" borderId="9" xfId="0" applyNumberFormat="1" applyFont="1" applyFill="1" applyBorder="1"/>
    <xf numFmtId="4" fontId="5" fillId="0" borderId="19" xfId="0" applyNumberFormat="1" applyFont="1" applyFill="1" applyBorder="1"/>
    <xf numFmtId="3" fontId="4" fillId="0" borderId="26" xfId="0" applyNumberFormat="1" applyFont="1" applyFill="1" applyBorder="1"/>
    <xf numFmtId="165" fontId="5" fillId="0" borderId="2" xfId="0" applyNumberFormat="1" applyFont="1" applyFill="1" applyBorder="1"/>
    <xf numFmtId="3" fontId="4" fillId="0" borderId="14" xfId="0" applyNumberFormat="1" applyFont="1" applyFill="1" applyBorder="1"/>
    <xf numFmtId="0" fontId="4" fillId="0" borderId="4" xfId="0" applyFont="1" applyFill="1" applyBorder="1"/>
    <xf numFmtId="4" fontId="4" fillId="0" borderId="0" xfId="0" applyNumberFormat="1" applyFont="1" applyFill="1"/>
    <xf numFmtId="0" fontId="0" fillId="0" borderId="0" xfId="0" applyFill="1"/>
    <xf numFmtId="0" fontId="4" fillId="0" borderId="15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/>
    <xf numFmtId="4" fontId="2" fillId="0" borderId="8" xfId="0" applyNumberFormat="1" applyFont="1" applyFill="1" applyBorder="1"/>
    <xf numFmtId="4" fontId="2" fillId="0" borderId="13" xfId="0" applyNumberFormat="1" applyFont="1" applyFill="1" applyBorder="1"/>
    <xf numFmtId="0" fontId="4" fillId="0" borderId="2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2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right"/>
    </xf>
    <xf numFmtId="4" fontId="4" fillId="0" borderId="33" xfId="0" applyNumberFormat="1" applyFont="1" applyFill="1" applyBorder="1"/>
    <xf numFmtId="0" fontId="4" fillId="0" borderId="5" xfId="0" applyFont="1" applyFill="1" applyBorder="1"/>
    <xf numFmtId="4" fontId="5" fillId="0" borderId="15" xfId="0" applyNumberFormat="1" applyFont="1" applyFill="1" applyBorder="1"/>
    <xf numFmtId="4" fontId="7" fillId="0" borderId="33" xfId="0" applyNumberFormat="1" applyFont="1" applyFill="1" applyBorder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M5" sqref="M5:O5"/>
    </sheetView>
  </sheetViews>
  <sheetFormatPr defaultRowHeight="15" x14ac:dyDescent="0.25"/>
  <cols>
    <col min="1" max="1" width="37" style="27" customWidth="1"/>
    <col min="2" max="2" width="13.42578125" style="27" customWidth="1"/>
    <col min="3" max="3" width="12.42578125" style="27" customWidth="1"/>
    <col min="4" max="4" width="9.85546875" style="29" customWidth="1"/>
    <col min="5" max="5" width="11.85546875" style="29" customWidth="1"/>
    <col min="6" max="6" width="11" style="29" customWidth="1"/>
    <col min="7" max="7" width="9.140625" style="27" customWidth="1"/>
    <col min="8" max="8" width="13.28515625" style="28" customWidth="1"/>
    <col min="9" max="9" width="10" style="29" customWidth="1"/>
    <col min="10" max="11" width="10.85546875" style="29" hidden="1" customWidth="1"/>
    <col min="12" max="12" width="9.42578125" style="29" hidden="1" customWidth="1"/>
    <col min="13" max="13" width="11" style="30" customWidth="1"/>
    <col min="14" max="14" width="11.7109375" style="29" customWidth="1"/>
    <col min="15" max="15" width="14" style="29" customWidth="1"/>
    <col min="16" max="16" width="15.7109375" style="27" customWidth="1"/>
    <col min="17" max="16384" width="9.140625" style="27"/>
  </cols>
  <sheetData>
    <row r="1" spans="1:16" x14ac:dyDescent="0.25">
      <c r="P1" s="86" t="s">
        <v>42</v>
      </c>
    </row>
    <row r="2" spans="1:16" x14ac:dyDescent="0.25">
      <c r="P2" s="86" t="s">
        <v>43</v>
      </c>
    </row>
    <row r="3" spans="1:16" x14ac:dyDescent="0.25">
      <c r="A3" s="65" t="s">
        <v>46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15.75" thickBot="1" x14ac:dyDescent="0.3"/>
    <row r="5" spans="1:16" s="31" customFormat="1" ht="124.5" customHeight="1" thickBot="1" x14ac:dyDescent="0.3">
      <c r="A5" s="66" t="s">
        <v>0</v>
      </c>
      <c r="B5" s="58" t="s">
        <v>49</v>
      </c>
      <c r="C5" s="62" t="s">
        <v>50</v>
      </c>
      <c r="D5" s="70" t="s">
        <v>51</v>
      </c>
      <c r="E5" s="71"/>
      <c r="F5" s="72"/>
      <c r="G5" s="70" t="s">
        <v>8</v>
      </c>
      <c r="H5" s="71"/>
      <c r="I5" s="71"/>
      <c r="J5" s="70" t="s">
        <v>7</v>
      </c>
      <c r="K5" s="71"/>
      <c r="L5" s="72"/>
      <c r="M5" s="73" t="s">
        <v>6</v>
      </c>
      <c r="N5" s="74"/>
      <c r="O5" s="75"/>
      <c r="P5" s="68" t="s">
        <v>4</v>
      </c>
    </row>
    <row r="6" spans="1:16" s="31" customFormat="1" ht="47.25" customHeight="1" thickBot="1" x14ac:dyDescent="0.3">
      <c r="A6" s="67"/>
      <c r="B6" s="32" t="s">
        <v>39</v>
      </c>
      <c r="C6" s="32" t="s">
        <v>13</v>
      </c>
      <c r="D6" s="32" t="s">
        <v>5</v>
      </c>
      <c r="E6" s="35" t="s">
        <v>3</v>
      </c>
      <c r="F6" s="34" t="s">
        <v>15</v>
      </c>
      <c r="G6" s="32" t="s">
        <v>12</v>
      </c>
      <c r="H6" s="33" t="s">
        <v>3</v>
      </c>
      <c r="I6" s="34" t="s">
        <v>1</v>
      </c>
      <c r="J6" s="32" t="s">
        <v>5</v>
      </c>
      <c r="K6" s="35" t="s">
        <v>3</v>
      </c>
      <c r="L6" s="34" t="s">
        <v>15</v>
      </c>
      <c r="M6" s="36" t="s">
        <v>14</v>
      </c>
      <c r="N6" s="35" t="s">
        <v>3</v>
      </c>
      <c r="O6" s="37" t="s">
        <v>9</v>
      </c>
      <c r="P6" s="69"/>
    </row>
    <row r="7" spans="1:16" x14ac:dyDescent="0.25">
      <c r="A7" s="88" t="s">
        <v>16</v>
      </c>
      <c r="B7" s="38"/>
      <c r="C7" s="38">
        <v>400</v>
      </c>
      <c r="D7" s="41">
        <f>0.605588718747296*F7</f>
        <v>404.53326412319376</v>
      </c>
      <c r="E7" s="42">
        <v>404.5</v>
      </c>
      <c r="F7" s="43">
        <v>668</v>
      </c>
      <c r="G7" s="38">
        <f>0.436062356917039*I7</f>
        <v>0</v>
      </c>
      <c r="H7" s="39"/>
      <c r="I7" s="40"/>
      <c r="J7" s="41">
        <f>0.605588718747296*L7</f>
        <v>404.53326412319376</v>
      </c>
      <c r="K7" s="42">
        <v>404.5</v>
      </c>
      <c r="L7" s="43">
        <v>668</v>
      </c>
      <c r="M7" s="44">
        <f>4500/1791916*O7</f>
        <v>126.59856823645751</v>
      </c>
      <c r="N7" s="45">
        <v>126.6</v>
      </c>
      <c r="O7" s="46">
        <v>50412</v>
      </c>
      <c r="P7" s="47">
        <f>+C7+H7+K7+N7+B7</f>
        <v>931.1</v>
      </c>
    </row>
    <row r="8" spans="1:16" x14ac:dyDescent="0.25">
      <c r="A8" s="48" t="s">
        <v>17</v>
      </c>
      <c r="B8" s="38"/>
      <c r="C8" s="38">
        <v>90</v>
      </c>
      <c r="D8" s="41">
        <f t="shared" ref="D8:D28" si="0">0.605588718747296*F8</f>
        <v>162.29777662427534</v>
      </c>
      <c r="E8" s="42">
        <v>162.30000000000001</v>
      </c>
      <c r="F8" s="43">
        <v>268</v>
      </c>
      <c r="G8" s="38">
        <f t="shared" ref="G8:G9" si="1">0.436062356917039*I8</f>
        <v>0</v>
      </c>
      <c r="H8" s="42"/>
      <c r="I8" s="43"/>
      <c r="J8" s="41">
        <f t="shared" ref="J8:J28" si="2">0.605588718747296*L8</f>
        <v>162.29777662427534</v>
      </c>
      <c r="K8" s="42">
        <v>162.30000000000001</v>
      </c>
      <c r="L8" s="43">
        <v>268</v>
      </c>
      <c r="M8" s="44">
        <f t="shared" ref="M8:M28" si="3">4500/1791916*O8</f>
        <v>0</v>
      </c>
      <c r="N8" s="49"/>
      <c r="O8" s="50"/>
      <c r="P8" s="47">
        <f t="shared" ref="P7:P28" si="4">+C8+H8+K8+N8+B8</f>
        <v>252.3</v>
      </c>
    </row>
    <row r="9" spans="1:16" x14ac:dyDescent="0.25">
      <c r="A9" s="48" t="s">
        <v>18</v>
      </c>
      <c r="B9" s="38"/>
      <c r="C9" s="38"/>
      <c r="D9" s="41">
        <f t="shared" si="0"/>
        <v>0</v>
      </c>
      <c r="E9" s="42"/>
      <c r="F9" s="43"/>
      <c r="G9" s="38">
        <f t="shared" si="1"/>
        <v>0</v>
      </c>
      <c r="H9" s="42"/>
      <c r="I9" s="43"/>
      <c r="J9" s="41">
        <f t="shared" si="2"/>
        <v>0</v>
      </c>
      <c r="K9" s="42"/>
      <c r="L9" s="43"/>
      <c r="M9" s="44">
        <f t="shared" si="3"/>
        <v>130.39310994488579</v>
      </c>
      <c r="N9" s="49">
        <v>130.4</v>
      </c>
      <c r="O9" s="50">
        <v>51923</v>
      </c>
      <c r="P9" s="47">
        <f t="shared" si="4"/>
        <v>130.4</v>
      </c>
    </row>
    <row r="10" spans="1:16" x14ac:dyDescent="0.25">
      <c r="A10" s="48" t="s">
        <v>19</v>
      </c>
      <c r="B10" s="90">
        <v>0</v>
      </c>
      <c r="C10" s="38">
        <v>300</v>
      </c>
      <c r="D10" s="41">
        <f t="shared" si="0"/>
        <v>320.96202093606689</v>
      </c>
      <c r="E10" s="42">
        <v>321</v>
      </c>
      <c r="F10" s="43">
        <v>530</v>
      </c>
      <c r="G10" s="38">
        <f>0.263921879123779*I10</f>
        <v>282.13248878331979</v>
      </c>
      <c r="H10" s="42">
        <v>282.10000000000002</v>
      </c>
      <c r="I10" s="43">
        <v>1069</v>
      </c>
      <c r="J10" s="41">
        <f t="shared" si="2"/>
        <v>320.96202093606689</v>
      </c>
      <c r="K10" s="42">
        <v>321</v>
      </c>
      <c r="L10" s="43">
        <v>530</v>
      </c>
      <c r="M10" s="44">
        <f t="shared" si="3"/>
        <v>229.19935979141877</v>
      </c>
      <c r="N10" s="49">
        <v>229.2</v>
      </c>
      <c r="O10" s="50">
        <v>91268</v>
      </c>
      <c r="P10" s="47">
        <f t="shared" si="4"/>
        <v>1132.3</v>
      </c>
    </row>
    <row r="11" spans="1:16" x14ac:dyDescent="0.25">
      <c r="A11" s="48" t="s">
        <v>20</v>
      </c>
      <c r="B11" s="90">
        <v>0</v>
      </c>
      <c r="C11" s="38">
        <v>370</v>
      </c>
      <c r="D11" s="41">
        <f t="shared" si="0"/>
        <v>482.65420884159494</v>
      </c>
      <c r="E11" s="42">
        <v>482.6</v>
      </c>
      <c r="F11" s="43">
        <v>797</v>
      </c>
      <c r="G11" s="38">
        <f t="shared" ref="G11:G28" si="5">0.263921879123779*I11</f>
        <v>860.64924782264336</v>
      </c>
      <c r="H11" s="42">
        <v>860.6</v>
      </c>
      <c r="I11" s="43">
        <v>3261</v>
      </c>
      <c r="J11" s="41">
        <f t="shared" si="2"/>
        <v>482.65420884159494</v>
      </c>
      <c r="K11" s="42">
        <v>482.6</v>
      </c>
      <c r="L11" s="43">
        <v>797</v>
      </c>
      <c r="M11" s="44">
        <f t="shared" si="3"/>
        <v>820.56776098879629</v>
      </c>
      <c r="N11" s="49">
        <v>820.5</v>
      </c>
      <c r="O11" s="50">
        <v>326753</v>
      </c>
      <c r="P11" s="47">
        <f t="shared" si="4"/>
        <v>2533.6999999999998</v>
      </c>
    </row>
    <row r="12" spans="1:16" x14ac:dyDescent="0.25">
      <c r="A12" s="48" t="s">
        <v>21</v>
      </c>
      <c r="B12" s="90">
        <v>0</v>
      </c>
      <c r="C12" s="38">
        <v>325</v>
      </c>
      <c r="D12" s="41">
        <f t="shared" si="0"/>
        <v>536.55160481010432</v>
      </c>
      <c r="E12" s="42">
        <v>536.5</v>
      </c>
      <c r="F12" s="43">
        <v>886</v>
      </c>
      <c r="G12" s="38">
        <f t="shared" si="5"/>
        <v>400.105568751649</v>
      </c>
      <c r="H12" s="42">
        <v>400.1</v>
      </c>
      <c r="I12" s="43">
        <v>1516</v>
      </c>
      <c r="J12" s="41">
        <f t="shared" si="2"/>
        <v>536.55160481010432</v>
      </c>
      <c r="K12" s="42">
        <v>536.5</v>
      </c>
      <c r="L12" s="43">
        <v>886</v>
      </c>
      <c r="M12" s="44">
        <f t="shared" si="3"/>
        <v>509.2018822310867</v>
      </c>
      <c r="N12" s="49">
        <v>509.2</v>
      </c>
      <c r="O12" s="50">
        <v>202766</v>
      </c>
      <c r="P12" s="47">
        <f t="shared" si="4"/>
        <v>1770.8</v>
      </c>
    </row>
    <row r="13" spans="1:16" x14ac:dyDescent="0.25">
      <c r="A13" s="48" t="s">
        <v>22</v>
      </c>
      <c r="B13" s="90">
        <v>0</v>
      </c>
      <c r="C13" s="38">
        <v>400</v>
      </c>
      <c r="D13" s="41">
        <f t="shared" si="0"/>
        <v>994.98226490180741</v>
      </c>
      <c r="E13" s="42">
        <v>995</v>
      </c>
      <c r="F13" s="43">
        <v>1643</v>
      </c>
      <c r="G13" s="38">
        <f t="shared" si="5"/>
        <v>694.37846397466262</v>
      </c>
      <c r="H13" s="42">
        <v>694.4</v>
      </c>
      <c r="I13" s="43">
        <v>2631</v>
      </c>
      <c r="J13" s="41">
        <f t="shared" si="2"/>
        <v>994.98226490180741</v>
      </c>
      <c r="K13" s="42">
        <v>995</v>
      </c>
      <c r="L13" s="43">
        <v>1643</v>
      </c>
      <c r="M13" s="44">
        <f t="shared" si="3"/>
        <v>616.81769681168089</v>
      </c>
      <c r="N13" s="49">
        <v>616.79999999999995</v>
      </c>
      <c r="O13" s="50">
        <v>245619</v>
      </c>
      <c r="P13" s="47">
        <f t="shared" si="4"/>
        <v>2706.2</v>
      </c>
    </row>
    <row r="14" spans="1:16" x14ac:dyDescent="0.25">
      <c r="A14" s="48" t="s">
        <v>23</v>
      </c>
      <c r="B14" s="90">
        <v>0</v>
      </c>
      <c r="C14" s="38">
        <v>122.5</v>
      </c>
      <c r="D14" s="41">
        <f t="shared" si="0"/>
        <v>234.36283415520356</v>
      </c>
      <c r="E14" s="42">
        <v>234.4</v>
      </c>
      <c r="F14" s="43">
        <v>387</v>
      </c>
      <c r="G14" s="38">
        <f t="shared" si="5"/>
        <v>0</v>
      </c>
      <c r="H14" s="42"/>
      <c r="I14" s="43"/>
      <c r="J14" s="41">
        <f t="shared" si="2"/>
        <v>234.36283415520356</v>
      </c>
      <c r="K14" s="42">
        <v>234.4</v>
      </c>
      <c r="L14" s="43">
        <v>387</v>
      </c>
      <c r="M14" s="44">
        <f t="shared" si="3"/>
        <v>0</v>
      </c>
      <c r="N14" s="49"/>
      <c r="O14" s="50"/>
      <c r="P14" s="47">
        <f t="shared" si="4"/>
        <v>356.9</v>
      </c>
    </row>
    <row r="15" spans="1:16" x14ac:dyDescent="0.25">
      <c r="A15" s="48" t="s">
        <v>24</v>
      </c>
      <c r="B15" s="90">
        <v>0</v>
      </c>
      <c r="C15" s="38"/>
      <c r="D15" s="41">
        <f t="shared" si="0"/>
        <v>0</v>
      </c>
      <c r="E15" s="42"/>
      <c r="F15" s="43"/>
      <c r="G15" s="38">
        <f t="shared" si="5"/>
        <v>0</v>
      </c>
      <c r="H15" s="42"/>
      <c r="I15" s="43"/>
      <c r="J15" s="41">
        <f t="shared" si="2"/>
        <v>0</v>
      </c>
      <c r="K15" s="42"/>
      <c r="L15" s="43"/>
      <c r="M15" s="44">
        <f t="shared" si="3"/>
        <v>197.63007864207918</v>
      </c>
      <c r="N15" s="49">
        <v>197.6</v>
      </c>
      <c r="O15" s="50">
        <v>78697</v>
      </c>
      <c r="P15" s="47">
        <f t="shared" si="4"/>
        <v>197.6</v>
      </c>
    </row>
    <row r="16" spans="1:16" x14ac:dyDescent="0.25">
      <c r="A16" s="48" t="s">
        <v>25</v>
      </c>
      <c r="B16" s="90">
        <v>0</v>
      </c>
      <c r="C16" s="38">
        <v>166.4</v>
      </c>
      <c r="D16" s="41">
        <f t="shared" si="0"/>
        <v>224.67341465524683</v>
      </c>
      <c r="E16" s="42">
        <v>224.7</v>
      </c>
      <c r="F16" s="43">
        <v>371</v>
      </c>
      <c r="G16" s="38">
        <f t="shared" si="5"/>
        <v>0</v>
      </c>
      <c r="H16" s="42"/>
      <c r="I16" s="43"/>
      <c r="J16" s="41">
        <f t="shared" si="2"/>
        <v>224.67341465524683</v>
      </c>
      <c r="K16" s="42">
        <v>224.7</v>
      </c>
      <c r="L16" s="43">
        <v>371</v>
      </c>
      <c r="M16" s="44">
        <f t="shared" si="3"/>
        <v>159.88305255380274</v>
      </c>
      <c r="N16" s="49">
        <v>159.9</v>
      </c>
      <c r="O16" s="50">
        <v>63666</v>
      </c>
      <c r="P16" s="47">
        <f t="shared" si="4"/>
        <v>551</v>
      </c>
    </row>
    <row r="17" spans="1:18" x14ac:dyDescent="0.25">
      <c r="A17" s="48" t="s">
        <v>26</v>
      </c>
      <c r="B17" s="87">
        <v>2500</v>
      </c>
      <c r="C17" s="38">
        <v>337.7</v>
      </c>
      <c r="D17" s="41">
        <f t="shared" si="0"/>
        <v>499.00510424777195</v>
      </c>
      <c r="E17" s="42">
        <v>499</v>
      </c>
      <c r="F17" s="43">
        <v>824</v>
      </c>
      <c r="G17" s="38">
        <f t="shared" si="5"/>
        <v>380.04750593824178</v>
      </c>
      <c r="H17" s="42">
        <v>380</v>
      </c>
      <c r="I17" s="43">
        <v>1440</v>
      </c>
      <c r="J17" s="41">
        <f t="shared" si="2"/>
        <v>499.00510424777195</v>
      </c>
      <c r="K17" s="42">
        <v>499</v>
      </c>
      <c r="L17" s="43">
        <v>824</v>
      </c>
      <c r="M17" s="44">
        <f t="shared" si="3"/>
        <v>263.89518258668375</v>
      </c>
      <c r="N17" s="49">
        <v>263.89999999999998</v>
      </c>
      <c r="O17" s="50">
        <v>105084</v>
      </c>
      <c r="P17" s="47">
        <f t="shared" si="4"/>
        <v>3980.6</v>
      </c>
    </row>
    <row r="18" spans="1:18" x14ac:dyDescent="0.25">
      <c r="A18" s="48" t="s">
        <v>27</v>
      </c>
      <c r="B18" s="90">
        <v>0</v>
      </c>
      <c r="C18" s="38">
        <v>750</v>
      </c>
      <c r="D18" s="41">
        <f t="shared" si="0"/>
        <v>297.94964962366964</v>
      </c>
      <c r="E18" s="42">
        <v>298</v>
      </c>
      <c r="F18" s="43">
        <v>492</v>
      </c>
      <c r="G18" s="38">
        <f t="shared" si="5"/>
        <v>130.11348640802305</v>
      </c>
      <c r="H18" s="42">
        <v>130.1</v>
      </c>
      <c r="I18" s="43">
        <v>493</v>
      </c>
      <c r="J18" s="41">
        <f t="shared" si="2"/>
        <v>297.94964962366964</v>
      </c>
      <c r="K18" s="42">
        <v>298</v>
      </c>
      <c r="L18" s="43">
        <v>492</v>
      </c>
      <c r="M18" s="44">
        <f t="shared" si="3"/>
        <v>73.387089573395173</v>
      </c>
      <c r="N18" s="49">
        <v>73.400000000000006</v>
      </c>
      <c r="O18" s="50">
        <v>29223</v>
      </c>
      <c r="P18" s="47">
        <f t="shared" si="4"/>
        <v>1251.5</v>
      </c>
    </row>
    <row r="19" spans="1:18" x14ac:dyDescent="0.25">
      <c r="A19" s="48" t="s">
        <v>28</v>
      </c>
      <c r="B19" s="90"/>
      <c r="C19" s="38">
        <v>400</v>
      </c>
      <c r="D19" s="41">
        <f t="shared" si="0"/>
        <v>295.52729474868045</v>
      </c>
      <c r="E19" s="42">
        <v>295.5</v>
      </c>
      <c r="F19" s="43">
        <v>488</v>
      </c>
      <c r="G19" s="38">
        <f t="shared" si="5"/>
        <v>248.87833201372362</v>
      </c>
      <c r="H19" s="42">
        <v>248.9</v>
      </c>
      <c r="I19" s="43">
        <v>943</v>
      </c>
      <c r="J19" s="41">
        <f t="shared" si="2"/>
        <v>295.52729474868045</v>
      </c>
      <c r="K19" s="42">
        <v>295.5</v>
      </c>
      <c r="L19" s="43">
        <v>488</v>
      </c>
      <c r="M19" s="44">
        <f t="shared" si="3"/>
        <v>175.4404224305157</v>
      </c>
      <c r="N19" s="49">
        <v>175.4</v>
      </c>
      <c r="O19" s="50">
        <v>69861</v>
      </c>
      <c r="P19" s="47">
        <f t="shared" si="4"/>
        <v>1119.8</v>
      </c>
    </row>
    <row r="20" spans="1:18" x14ac:dyDescent="0.25">
      <c r="A20" s="48" t="s">
        <v>29</v>
      </c>
      <c r="B20" s="90">
        <v>0</v>
      </c>
      <c r="C20" s="38">
        <v>297</v>
      </c>
      <c r="D20" s="41">
        <f t="shared" si="0"/>
        <v>268.27580240505216</v>
      </c>
      <c r="E20" s="42">
        <v>268.3</v>
      </c>
      <c r="F20" s="43">
        <v>443</v>
      </c>
      <c r="G20" s="38">
        <f t="shared" si="5"/>
        <v>0</v>
      </c>
      <c r="H20" s="42"/>
      <c r="I20" s="43"/>
      <c r="J20" s="41">
        <f t="shared" si="2"/>
        <v>268.27580240505216</v>
      </c>
      <c r="K20" s="42">
        <v>268.3</v>
      </c>
      <c r="L20" s="43">
        <v>443</v>
      </c>
      <c r="M20" s="44">
        <f t="shared" si="3"/>
        <v>186.12842343056258</v>
      </c>
      <c r="N20" s="49">
        <v>186.1</v>
      </c>
      <c r="O20" s="50">
        <v>74117</v>
      </c>
      <c r="P20" s="47">
        <f t="shared" si="4"/>
        <v>751.4</v>
      </c>
    </row>
    <row r="21" spans="1:18" x14ac:dyDescent="0.25">
      <c r="A21" s="48" t="s">
        <v>30</v>
      </c>
      <c r="B21" s="87"/>
      <c r="C21" s="38">
        <v>300</v>
      </c>
      <c r="D21" s="41">
        <f t="shared" si="0"/>
        <v>181.6766156241888</v>
      </c>
      <c r="E21" s="42">
        <v>181.7</v>
      </c>
      <c r="F21" s="43">
        <v>300</v>
      </c>
      <c r="G21" s="38">
        <f t="shared" si="5"/>
        <v>0</v>
      </c>
      <c r="H21" s="42"/>
      <c r="I21" s="43"/>
      <c r="J21" s="41">
        <f t="shared" si="2"/>
        <v>181.6766156241888</v>
      </c>
      <c r="K21" s="42">
        <v>181.7</v>
      </c>
      <c r="L21" s="43">
        <v>300</v>
      </c>
      <c r="M21" s="44">
        <f t="shared" si="3"/>
        <v>0</v>
      </c>
      <c r="N21" s="49"/>
      <c r="O21" s="50"/>
      <c r="P21" s="47">
        <f t="shared" si="4"/>
        <v>481.7</v>
      </c>
    </row>
    <row r="22" spans="1:18" x14ac:dyDescent="0.25">
      <c r="A22" s="48" t="s">
        <v>31</v>
      </c>
      <c r="B22" s="87"/>
      <c r="C22" s="38"/>
      <c r="D22" s="41">
        <f t="shared" si="0"/>
        <v>0</v>
      </c>
      <c r="E22" s="42"/>
      <c r="F22" s="43"/>
      <c r="G22" s="38">
        <f t="shared" si="5"/>
        <v>0</v>
      </c>
      <c r="H22" s="42"/>
      <c r="I22" s="43"/>
      <c r="J22" s="41">
        <f t="shared" si="2"/>
        <v>0</v>
      </c>
      <c r="K22" s="42"/>
      <c r="L22" s="43"/>
      <c r="M22" s="44">
        <f t="shared" si="3"/>
        <v>74.665330294500407</v>
      </c>
      <c r="N22" s="49">
        <v>74.7</v>
      </c>
      <c r="O22" s="50">
        <v>29732</v>
      </c>
      <c r="P22" s="47">
        <f t="shared" si="4"/>
        <v>74.7</v>
      </c>
    </row>
    <row r="23" spans="1:18" x14ac:dyDescent="0.25">
      <c r="A23" s="48" t="s">
        <v>32</v>
      </c>
      <c r="B23" s="87"/>
      <c r="C23" s="38">
        <v>381</v>
      </c>
      <c r="D23" s="41">
        <f t="shared" si="0"/>
        <v>233.15165671770896</v>
      </c>
      <c r="E23" s="42">
        <v>233.1</v>
      </c>
      <c r="F23" s="43">
        <v>385</v>
      </c>
      <c r="G23" s="38">
        <f t="shared" si="5"/>
        <v>177.09158089205573</v>
      </c>
      <c r="H23" s="42">
        <v>177.1</v>
      </c>
      <c r="I23" s="43">
        <v>671</v>
      </c>
      <c r="J23" s="41">
        <f t="shared" si="2"/>
        <v>233.15165671770896</v>
      </c>
      <c r="K23" s="42">
        <v>233.1</v>
      </c>
      <c r="L23" s="43">
        <v>385</v>
      </c>
      <c r="M23" s="44">
        <f t="shared" si="3"/>
        <v>155.79720254744083</v>
      </c>
      <c r="N23" s="49">
        <v>155.80000000000001</v>
      </c>
      <c r="O23" s="50">
        <v>62039</v>
      </c>
      <c r="P23" s="47">
        <f t="shared" si="4"/>
        <v>947</v>
      </c>
    </row>
    <row r="24" spans="1:18" x14ac:dyDescent="0.25">
      <c r="A24" s="48" t="s">
        <v>33</v>
      </c>
      <c r="B24" s="87"/>
      <c r="C24" s="38">
        <v>400</v>
      </c>
      <c r="D24" s="41">
        <f t="shared" si="0"/>
        <v>0</v>
      </c>
      <c r="E24" s="42"/>
      <c r="F24" s="43"/>
      <c r="G24" s="38">
        <f t="shared" si="5"/>
        <v>0</v>
      </c>
      <c r="H24" s="42"/>
      <c r="I24" s="43"/>
      <c r="J24" s="41">
        <f t="shared" si="2"/>
        <v>0</v>
      </c>
      <c r="K24" s="42"/>
      <c r="L24" s="43"/>
      <c r="M24" s="44">
        <f t="shared" si="3"/>
        <v>0</v>
      </c>
      <c r="N24" s="49"/>
      <c r="O24" s="50"/>
      <c r="P24" s="47">
        <f t="shared" si="4"/>
        <v>400</v>
      </c>
    </row>
    <row r="25" spans="1:18" x14ac:dyDescent="0.25">
      <c r="A25" s="48" t="s">
        <v>34</v>
      </c>
      <c r="B25" s="87"/>
      <c r="C25" s="38"/>
      <c r="D25" s="41">
        <f t="shared" si="0"/>
        <v>142.31334890561456</v>
      </c>
      <c r="E25" s="42">
        <v>142.30000000000001</v>
      </c>
      <c r="F25" s="43">
        <v>235</v>
      </c>
      <c r="G25" s="38">
        <f t="shared" si="5"/>
        <v>0</v>
      </c>
      <c r="H25" s="42"/>
      <c r="I25" s="43"/>
      <c r="J25" s="41">
        <f t="shared" si="2"/>
        <v>142.31334890561456</v>
      </c>
      <c r="K25" s="42">
        <v>142.30000000000001</v>
      </c>
      <c r="L25" s="43">
        <v>235</v>
      </c>
      <c r="M25" s="44">
        <f t="shared" si="3"/>
        <v>108.56005527044795</v>
      </c>
      <c r="N25" s="49">
        <v>108.6</v>
      </c>
      <c r="O25" s="50">
        <v>43229</v>
      </c>
      <c r="P25" s="47">
        <f t="shared" si="4"/>
        <v>250.9</v>
      </c>
    </row>
    <row r="26" spans="1:18" x14ac:dyDescent="0.25">
      <c r="A26" s="48" t="s">
        <v>36</v>
      </c>
      <c r="B26" s="38"/>
      <c r="C26" s="38">
        <v>512</v>
      </c>
      <c r="D26" s="41">
        <f t="shared" si="0"/>
        <v>475.38714421662741</v>
      </c>
      <c r="E26" s="42">
        <v>475.4</v>
      </c>
      <c r="F26" s="43">
        <v>785</v>
      </c>
      <c r="G26" s="38">
        <f t="shared" si="5"/>
        <v>198.99709685932939</v>
      </c>
      <c r="H26" s="42">
        <v>199</v>
      </c>
      <c r="I26" s="43">
        <v>754</v>
      </c>
      <c r="J26" s="41">
        <f t="shared" si="2"/>
        <v>475.38714421662741</v>
      </c>
      <c r="K26" s="42">
        <v>475.4</v>
      </c>
      <c r="L26" s="43">
        <v>785</v>
      </c>
      <c r="M26" s="44">
        <f t="shared" si="3"/>
        <v>0</v>
      </c>
      <c r="N26" s="49"/>
      <c r="O26" s="50"/>
      <c r="P26" s="47">
        <f t="shared" si="4"/>
        <v>1186.4000000000001</v>
      </c>
    </row>
    <row r="27" spans="1:18" x14ac:dyDescent="0.25">
      <c r="A27" s="48" t="s">
        <v>37</v>
      </c>
      <c r="B27" s="38"/>
      <c r="C27" s="38"/>
      <c r="D27" s="41">
        <f t="shared" si="0"/>
        <v>0</v>
      </c>
      <c r="E27" s="51"/>
      <c r="F27" s="52"/>
      <c r="G27" s="38">
        <f t="shared" si="5"/>
        <v>0</v>
      </c>
      <c r="H27" s="51"/>
      <c r="I27" s="52"/>
      <c r="J27" s="41">
        <f t="shared" si="2"/>
        <v>0</v>
      </c>
      <c r="K27" s="51"/>
      <c r="L27" s="52"/>
      <c r="M27" s="44">
        <f t="shared" si="3"/>
        <v>175.28723444625751</v>
      </c>
      <c r="N27" s="53">
        <v>175.3</v>
      </c>
      <c r="O27" s="54">
        <v>69800</v>
      </c>
      <c r="P27" s="47">
        <f t="shared" si="4"/>
        <v>175.3</v>
      </c>
    </row>
    <row r="28" spans="1:18" x14ac:dyDescent="0.25">
      <c r="A28" s="48" t="s">
        <v>38</v>
      </c>
      <c r="B28" s="38"/>
      <c r="C28" s="38">
        <v>300</v>
      </c>
      <c r="D28" s="41">
        <f t="shared" si="0"/>
        <v>765.46414049658222</v>
      </c>
      <c r="E28" s="51">
        <v>765.5</v>
      </c>
      <c r="F28" s="52">
        <v>1264</v>
      </c>
      <c r="G28" s="38">
        <f t="shared" si="5"/>
        <v>353.65531802586389</v>
      </c>
      <c r="H28" s="51">
        <v>353.7</v>
      </c>
      <c r="I28" s="52">
        <v>1340</v>
      </c>
      <c r="J28" s="41">
        <f t="shared" si="2"/>
        <v>765.46414049658222</v>
      </c>
      <c r="K28" s="51">
        <v>765.5</v>
      </c>
      <c r="L28" s="52">
        <v>1264</v>
      </c>
      <c r="M28" s="44">
        <f t="shared" si="3"/>
        <v>325.66760941919154</v>
      </c>
      <c r="N28" s="53">
        <v>325.7</v>
      </c>
      <c r="O28" s="54">
        <v>129682</v>
      </c>
      <c r="P28" s="47">
        <f t="shared" si="4"/>
        <v>1744.9</v>
      </c>
    </row>
    <row r="29" spans="1:18" ht="15.75" thickBot="1" x14ac:dyDescent="0.3">
      <c r="A29" s="48" t="s">
        <v>35</v>
      </c>
      <c r="B29" s="90">
        <v>0</v>
      </c>
      <c r="C29" s="38">
        <v>415</v>
      </c>
      <c r="D29" s="41">
        <f>0.605588718747296*F29</f>
        <v>480.23185396660574</v>
      </c>
      <c r="E29" s="42">
        <v>480.2</v>
      </c>
      <c r="F29" s="43">
        <v>793</v>
      </c>
      <c r="G29" s="38">
        <f>0.263921879123779*I29</f>
        <v>273.95091053048259</v>
      </c>
      <c r="H29" s="42">
        <v>274</v>
      </c>
      <c r="I29" s="43">
        <v>1038</v>
      </c>
      <c r="J29" s="41">
        <f>0.605588718747296*L29</f>
        <v>480.23185396660574</v>
      </c>
      <c r="K29" s="42">
        <v>480.2</v>
      </c>
      <c r="L29" s="43">
        <v>793</v>
      </c>
      <c r="M29" s="44">
        <f>4500/1791916*O29</f>
        <v>170.87994080079645</v>
      </c>
      <c r="N29" s="49">
        <v>170.9</v>
      </c>
      <c r="O29" s="50">
        <v>68045</v>
      </c>
      <c r="P29" s="47">
        <f>+C29+H29+K29+N29+B29</f>
        <v>1340.1000000000001</v>
      </c>
    </row>
    <row r="30" spans="1:18" ht="15.75" thickBot="1" x14ac:dyDescent="0.3">
      <c r="A30" s="55"/>
      <c r="B30" s="89">
        <f>SUM(B7:B29)</f>
        <v>2500</v>
      </c>
      <c r="C30" s="89">
        <f t="shared" ref="C30:P30" si="6">SUM(C7:C29)</f>
        <v>6266.6</v>
      </c>
      <c r="D30" s="89">
        <f t="shared" ref="D30:F30" si="7">SUM(D7:D29)</f>
        <v>6999.9999999999945</v>
      </c>
      <c r="E30" s="89">
        <f t="shared" si="7"/>
        <v>7000</v>
      </c>
      <c r="F30" s="89">
        <f t="shared" si="7"/>
        <v>11559</v>
      </c>
      <c r="G30" s="89">
        <f t="shared" si="6"/>
        <v>3999.9999999999955</v>
      </c>
      <c r="H30" s="89">
        <f t="shared" si="6"/>
        <v>4000</v>
      </c>
      <c r="I30" s="89">
        <f t="shared" si="6"/>
        <v>15156</v>
      </c>
      <c r="J30" s="89">
        <f t="shared" si="6"/>
        <v>6999.9999999999945</v>
      </c>
      <c r="K30" s="89">
        <f t="shared" si="6"/>
        <v>7000</v>
      </c>
      <c r="L30" s="89">
        <f t="shared" si="6"/>
        <v>11559</v>
      </c>
      <c r="M30" s="89">
        <f t="shared" si="6"/>
        <v>4500.0000000000009</v>
      </c>
      <c r="N30" s="89">
        <f t="shared" si="6"/>
        <v>4500</v>
      </c>
      <c r="O30" s="89">
        <f t="shared" si="6"/>
        <v>1791916</v>
      </c>
      <c r="P30" s="89">
        <f>SUM(P7:P29)</f>
        <v>24266.600000000006</v>
      </c>
      <c r="R30" s="56"/>
    </row>
    <row r="31" spans="1:18" x14ac:dyDescent="0.25">
      <c r="P31" s="56"/>
    </row>
    <row r="32" spans="1:18" x14ac:dyDescent="0.25">
      <c r="A32" s="27" t="s">
        <v>2</v>
      </c>
      <c r="C32" s="56"/>
      <c r="P32" s="56"/>
    </row>
    <row r="34" spans="1:1" x14ac:dyDescent="0.25">
      <c r="A34" s="27" t="s">
        <v>11</v>
      </c>
    </row>
  </sheetData>
  <mergeCells count="7">
    <mergeCell ref="A3:P3"/>
    <mergeCell ref="A5:A6"/>
    <mergeCell ref="P5:P6"/>
    <mergeCell ref="G5:I5"/>
    <mergeCell ref="J5:L5"/>
    <mergeCell ref="M5:O5"/>
    <mergeCell ref="D5:F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workbookViewId="0">
      <selection activeCell="B5" sqref="B5:F5"/>
    </sheetView>
  </sheetViews>
  <sheetFormatPr defaultRowHeight="15" x14ac:dyDescent="0.25"/>
  <cols>
    <col min="1" max="1" width="39" style="57" customWidth="1"/>
    <col min="2" max="2" width="13.7109375" style="57" customWidth="1"/>
    <col min="3" max="3" width="11.42578125" style="57" customWidth="1"/>
    <col min="4" max="4" width="9.140625" style="57"/>
    <col min="5" max="5" width="11.7109375" style="57" customWidth="1"/>
    <col min="6" max="6" width="11.85546875" style="57" customWidth="1"/>
    <col min="7" max="7" width="9.140625" style="57"/>
    <col min="8" max="8" width="12.85546875" style="57" customWidth="1"/>
    <col min="9" max="9" width="12.28515625" style="57" customWidth="1"/>
    <col min="10" max="11" width="0" style="57" hidden="1" customWidth="1"/>
    <col min="12" max="12" width="11.85546875" style="57" hidden="1" customWidth="1"/>
    <col min="13" max="13" width="11" style="57" bestFit="1" customWidth="1"/>
    <col min="14" max="14" width="11.140625" style="57" customWidth="1"/>
    <col min="15" max="15" width="12.7109375" style="57" customWidth="1"/>
    <col min="16" max="16" width="11.5703125" style="57" customWidth="1"/>
    <col min="17" max="16384" width="9.140625" style="57"/>
  </cols>
  <sheetData>
    <row r="1" spans="1:16" x14ac:dyDescent="0.25">
      <c r="P1" s="86" t="s">
        <v>42</v>
      </c>
    </row>
    <row r="2" spans="1:16" x14ac:dyDescent="0.25">
      <c r="P2" s="86" t="s">
        <v>44</v>
      </c>
    </row>
    <row r="3" spans="1:16" s="27" customFormat="1" ht="24.75" customHeight="1" x14ac:dyDescent="0.25">
      <c r="A3" s="65" t="s">
        <v>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7" customFormat="1" ht="16.5" customHeight="1" thickBot="1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126.75" customHeight="1" thickBot="1" x14ac:dyDescent="0.3">
      <c r="A5" s="76" t="s">
        <v>0</v>
      </c>
      <c r="B5" s="58" t="s">
        <v>49</v>
      </c>
      <c r="C5" s="64" t="s">
        <v>50</v>
      </c>
      <c r="D5" s="70" t="s">
        <v>51</v>
      </c>
      <c r="E5" s="71"/>
      <c r="F5" s="72"/>
      <c r="G5" s="78" t="s">
        <v>8</v>
      </c>
      <c r="H5" s="79"/>
      <c r="I5" s="79"/>
      <c r="J5" s="78" t="s">
        <v>7</v>
      </c>
      <c r="K5" s="79"/>
      <c r="L5" s="80"/>
      <c r="M5" s="81" t="s">
        <v>6</v>
      </c>
      <c r="N5" s="82"/>
      <c r="O5" s="83"/>
      <c r="P5" s="84" t="s">
        <v>4</v>
      </c>
    </row>
    <row r="6" spans="1:16" ht="45.75" thickBot="1" x14ac:dyDescent="0.3">
      <c r="A6" s="77"/>
      <c r="B6" s="32" t="s">
        <v>40</v>
      </c>
      <c r="C6" s="32" t="s">
        <v>40</v>
      </c>
      <c r="D6" s="2" t="s">
        <v>5</v>
      </c>
      <c r="E6" s="5" t="s">
        <v>3</v>
      </c>
      <c r="F6" s="4" t="s">
        <v>10</v>
      </c>
      <c r="G6" s="2" t="s">
        <v>5</v>
      </c>
      <c r="H6" s="3" t="s">
        <v>3</v>
      </c>
      <c r="I6" s="4" t="s">
        <v>1</v>
      </c>
      <c r="J6" s="2" t="s">
        <v>5</v>
      </c>
      <c r="K6" s="5" t="s">
        <v>3</v>
      </c>
      <c r="L6" s="4" t="s">
        <v>10</v>
      </c>
      <c r="M6" s="6" t="s">
        <v>5</v>
      </c>
      <c r="N6" s="5" t="s">
        <v>3</v>
      </c>
      <c r="O6" s="7" t="s">
        <v>9</v>
      </c>
      <c r="P6" s="85"/>
    </row>
    <row r="7" spans="1:16" x14ac:dyDescent="0.25">
      <c r="A7" s="48" t="s">
        <v>16</v>
      </c>
      <c r="B7" s="59"/>
      <c r="C7" s="8"/>
      <c r="D7" s="11">
        <f>0.605588718747296*F7</f>
        <v>404.53326412319376</v>
      </c>
      <c r="E7" s="12">
        <v>404.5</v>
      </c>
      <c r="F7" s="13">
        <v>668</v>
      </c>
      <c r="G7" s="8">
        <f>0.263921879123779*I7</f>
        <v>0</v>
      </c>
      <c r="H7" s="9"/>
      <c r="I7" s="10"/>
      <c r="J7" s="11">
        <f>0.605588718747296*L7</f>
        <v>404.53326412319376</v>
      </c>
      <c r="K7" s="12">
        <v>404.5</v>
      </c>
      <c r="L7" s="13">
        <v>668</v>
      </c>
      <c r="M7" s="14">
        <f>9000/1791916*O7</f>
        <v>253.19713647291502</v>
      </c>
      <c r="N7" s="15">
        <v>253.2</v>
      </c>
      <c r="O7" s="16">
        <v>50412</v>
      </c>
      <c r="P7" s="17">
        <f t="shared" ref="P7:P28" si="0">+C7+H7+K7+N7+B7</f>
        <v>657.7</v>
      </c>
    </row>
    <row r="8" spans="1:16" x14ac:dyDescent="0.25">
      <c r="A8" s="48" t="s">
        <v>17</v>
      </c>
      <c r="B8" s="60"/>
      <c r="C8" s="8"/>
      <c r="D8" s="11">
        <f t="shared" ref="D8:D28" si="1">0.605588718747296*F8</f>
        <v>162.29777662427534</v>
      </c>
      <c r="E8" s="12">
        <v>162.30000000000001</v>
      </c>
      <c r="F8" s="13">
        <v>268</v>
      </c>
      <c r="G8" s="8">
        <f t="shared" ref="G8:G28" si="2">0.263921879123779*I8</f>
        <v>0</v>
      </c>
      <c r="H8" s="12"/>
      <c r="I8" s="13"/>
      <c r="J8" s="11">
        <f t="shared" ref="J8:J28" si="3">0.605588718747296*L8</f>
        <v>162.29777662427534</v>
      </c>
      <c r="K8" s="12">
        <v>162.30000000000001</v>
      </c>
      <c r="L8" s="13">
        <v>268</v>
      </c>
      <c r="M8" s="14">
        <f t="shared" ref="M8" si="4">4500/1791916*O8</f>
        <v>0</v>
      </c>
      <c r="N8" s="18"/>
      <c r="O8" s="19"/>
      <c r="P8" s="17">
        <f t="shared" si="0"/>
        <v>162.30000000000001</v>
      </c>
    </row>
    <row r="9" spans="1:16" x14ac:dyDescent="0.25">
      <c r="A9" s="48" t="s">
        <v>18</v>
      </c>
      <c r="B9" s="60"/>
      <c r="C9" s="8"/>
      <c r="D9" s="11">
        <f t="shared" si="1"/>
        <v>0</v>
      </c>
      <c r="E9" s="12"/>
      <c r="F9" s="13"/>
      <c r="G9" s="8">
        <f t="shared" si="2"/>
        <v>0</v>
      </c>
      <c r="H9" s="12"/>
      <c r="I9" s="13"/>
      <c r="J9" s="11">
        <f t="shared" si="3"/>
        <v>0</v>
      </c>
      <c r="K9" s="12"/>
      <c r="L9" s="13"/>
      <c r="M9" s="14">
        <f t="shared" ref="M9:M28" si="5">9000/1791916*O9</f>
        <v>260.78621988977159</v>
      </c>
      <c r="N9" s="18">
        <v>260.8</v>
      </c>
      <c r="O9" s="19">
        <v>51923</v>
      </c>
      <c r="P9" s="17">
        <f t="shared" si="0"/>
        <v>260.8</v>
      </c>
    </row>
    <row r="10" spans="1:16" x14ac:dyDescent="0.25">
      <c r="A10" s="48" t="s">
        <v>19</v>
      </c>
      <c r="B10" s="60">
        <v>2500</v>
      </c>
      <c r="C10" s="8"/>
      <c r="D10" s="11">
        <f t="shared" si="1"/>
        <v>320.96202093606689</v>
      </c>
      <c r="E10" s="12">
        <v>321</v>
      </c>
      <c r="F10" s="13">
        <v>530</v>
      </c>
      <c r="G10" s="8">
        <f t="shared" si="2"/>
        <v>282.13248878331979</v>
      </c>
      <c r="H10" s="12">
        <v>282.10000000000002</v>
      </c>
      <c r="I10" s="13">
        <v>1069</v>
      </c>
      <c r="J10" s="11">
        <f t="shared" si="3"/>
        <v>320.96202093606689</v>
      </c>
      <c r="K10" s="12">
        <v>321</v>
      </c>
      <c r="L10" s="13">
        <v>530</v>
      </c>
      <c r="M10" s="14">
        <f t="shared" si="5"/>
        <v>458.39871958283754</v>
      </c>
      <c r="N10" s="18">
        <v>458.4</v>
      </c>
      <c r="O10" s="19">
        <v>91268</v>
      </c>
      <c r="P10" s="17">
        <f t="shared" si="0"/>
        <v>3561.5</v>
      </c>
    </row>
    <row r="11" spans="1:16" x14ac:dyDescent="0.25">
      <c r="A11" s="48" t="s">
        <v>20</v>
      </c>
      <c r="B11" s="60"/>
      <c r="C11" s="8"/>
      <c r="D11" s="11">
        <f t="shared" si="1"/>
        <v>482.65420884159494</v>
      </c>
      <c r="E11" s="12">
        <v>482.6</v>
      </c>
      <c r="F11" s="13">
        <v>797</v>
      </c>
      <c r="G11" s="8">
        <f t="shared" si="2"/>
        <v>860.64924782264336</v>
      </c>
      <c r="H11" s="12">
        <v>860.6</v>
      </c>
      <c r="I11" s="13">
        <v>3261</v>
      </c>
      <c r="J11" s="11">
        <f t="shared" si="3"/>
        <v>482.65420884159494</v>
      </c>
      <c r="K11" s="12">
        <v>482.6</v>
      </c>
      <c r="L11" s="13">
        <v>797</v>
      </c>
      <c r="M11" s="14">
        <f t="shared" si="5"/>
        <v>1641.1355219775926</v>
      </c>
      <c r="N11" s="18">
        <v>1641</v>
      </c>
      <c r="O11" s="19">
        <v>326753</v>
      </c>
      <c r="P11" s="17">
        <f t="shared" si="0"/>
        <v>2984.2</v>
      </c>
    </row>
    <row r="12" spans="1:16" x14ac:dyDescent="0.25">
      <c r="A12" s="48" t="s">
        <v>21</v>
      </c>
      <c r="B12" s="60"/>
      <c r="C12" s="8"/>
      <c r="D12" s="11">
        <f t="shared" si="1"/>
        <v>536.55160481010432</v>
      </c>
      <c r="E12" s="12">
        <v>536.5</v>
      </c>
      <c r="F12" s="13">
        <v>886</v>
      </c>
      <c r="G12" s="8">
        <f t="shared" si="2"/>
        <v>400.105568751649</v>
      </c>
      <c r="H12" s="12">
        <v>400.1</v>
      </c>
      <c r="I12" s="13">
        <v>1516</v>
      </c>
      <c r="J12" s="11">
        <f t="shared" si="3"/>
        <v>536.55160481010432</v>
      </c>
      <c r="K12" s="12">
        <v>536.5</v>
      </c>
      <c r="L12" s="13">
        <v>886</v>
      </c>
      <c r="M12" s="14">
        <f t="shared" si="5"/>
        <v>1018.4037644621734</v>
      </c>
      <c r="N12" s="18">
        <v>1018.4</v>
      </c>
      <c r="O12" s="19">
        <v>202766</v>
      </c>
      <c r="P12" s="17">
        <f t="shared" si="0"/>
        <v>1955</v>
      </c>
    </row>
    <row r="13" spans="1:16" x14ac:dyDescent="0.25">
      <c r="A13" s="48" t="s">
        <v>22</v>
      </c>
      <c r="B13" s="60"/>
      <c r="C13" s="8"/>
      <c r="D13" s="11">
        <f t="shared" si="1"/>
        <v>994.98226490180741</v>
      </c>
      <c r="E13" s="12">
        <v>995</v>
      </c>
      <c r="F13" s="13">
        <v>1643</v>
      </c>
      <c r="G13" s="8">
        <f t="shared" si="2"/>
        <v>694.37846397466262</v>
      </c>
      <c r="H13" s="12">
        <v>694.4</v>
      </c>
      <c r="I13" s="13">
        <v>2631</v>
      </c>
      <c r="J13" s="11">
        <f t="shared" si="3"/>
        <v>994.98226490180741</v>
      </c>
      <c r="K13" s="12">
        <v>995</v>
      </c>
      <c r="L13" s="13">
        <v>1643</v>
      </c>
      <c r="M13" s="14">
        <f t="shared" si="5"/>
        <v>1233.6353936233618</v>
      </c>
      <c r="N13" s="18">
        <v>1233.5999999999999</v>
      </c>
      <c r="O13" s="19">
        <v>245619</v>
      </c>
      <c r="P13" s="17">
        <f t="shared" si="0"/>
        <v>2923</v>
      </c>
    </row>
    <row r="14" spans="1:16" x14ac:dyDescent="0.25">
      <c r="A14" s="48" t="s">
        <v>23</v>
      </c>
      <c r="B14" s="60"/>
      <c r="C14" s="8"/>
      <c r="D14" s="11">
        <f t="shared" si="1"/>
        <v>234.36283415520356</v>
      </c>
      <c r="E14" s="12">
        <v>234.4</v>
      </c>
      <c r="F14" s="13">
        <v>387</v>
      </c>
      <c r="G14" s="8">
        <f t="shared" si="2"/>
        <v>0</v>
      </c>
      <c r="H14" s="12"/>
      <c r="I14" s="13"/>
      <c r="J14" s="11">
        <f t="shared" si="3"/>
        <v>234.36283415520356</v>
      </c>
      <c r="K14" s="12">
        <v>234.4</v>
      </c>
      <c r="L14" s="13">
        <v>387</v>
      </c>
      <c r="M14" s="14">
        <f t="shared" si="5"/>
        <v>0</v>
      </c>
      <c r="N14" s="18"/>
      <c r="O14" s="19"/>
      <c r="P14" s="17">
        <f t="shared" si="0"/>
        <v>234.4</v>
      </c>
    </row>
    <row r="15" spans="1:16" x14ac:dyDescent="0.25">
      <c r="A15" s="48" t="s">
        <v>24</v>
      </c>
      <c r="B15" s="60"/>
      <c r="C15" s="8"/>
      <c r="D15" s="11">
        <f t="shared" si="1"/>
        <v>0</v>
      </c>
      <c r="E15" s="12"/>
      <c r="F15" s="13"/>
      <c r="G15" s="8">
        <f t="shared" si="2"/>
        <v>0</v>
      </c>
      <c r="H15" s="12"/>
      <c r="I15" s="13"/>
      <c r="J15" s="11">
        <f t="shared" si="3"/>
        <v>0</v>
      </c>
      <c r="K15" s="12"/>
      <c r="L15" s="13"/>
      <c r="M15" s="14">
        <f t="shared" si="5"/>
        <v>395.26015728415837</v>
      </c>
      <c r="N15" s="18">
        <v>395.3</v>
      </c>
      <c r="O15" s="19">
        <v>78697</v>
      </c>
      <c r="P15" s="17">
        <f t="shared" si="0"/>
        <v>395.3</v>
      </c>
    </row>
    <row r="16" spans="1:16" x14ac:dyDescent="0.25">
      <c r="A16" s="48" t="s">
        <v>25</v>
      </c>
      <c r="B16" s="60"/>
      <c r="C16" s="8"/>
      <c r="D16" s="11">
        <f t="shared" si="1"/>
        <v>224.67341465524683</v>
      </c>
      <c r="E16" s="12">
        <v>224.7</v>
      </c>
      <c r="F16" s="13">
        <v>371</v>
      </c>
      <c r="G16" s="8">
        <f t="shared" si="2"/>
        <v>0</v>
      </c>
      <c r="H16" s="12"/>
      <c r="I16" s="13"/>
      <c r="J16" s="11">
        <f t="shared" si="3"/>
        <v>224.67341465524683</v>
      </c>
      <c r="K16" s="12">
        <v>224.7</v>
      </c>
      <c r="L16" s="13">
        <v>371</v>
      </c>
      <c r="M16" s="14">
        <f t="shared" si="5"/>
        <v>319.76610510760548</v>
      </c>
      <c r="N16" s="18">
        <v>319.8</v>
      </c>
      <c r="O16" s="19">
        <v>63666</v>
      </c>
      <c r="P16" s="17">
        <f t="shared" si="0"/>
        <v>544.5</v>
      </c>
    </row>
    <row r="17" spans="1:16" x14ac:dyDescent="0.25">
      <c r="A17" s="48" t="s">
        <v>26</v>
      </c>
      <c r="B17" s="60"/>
      <c r="C17" s="8"/>
      <c r="D17" s="11">
        <f t="shared" si="1"/>
        <v>499.00510424777195</v>
      </c>
      <c r="E17" s="12">
        <v>499</v>
      </c>
      <c r="F17" s="13">
        <v>824</v>
      </c>
      <c r="G17" s="8">
        <f t="shared" si="2"/>
        <v>380.04750593824178</v>
      </c>
      <c r="H17" s="12">
        <v>380</v>
      </c>
      <c r="I17" s="13">
        <v>1440</v>
      </c>
      <c r="J17" s="11">
        <f t="shared" si="3"/>
        <v>499.00510424777195</v>
      </c>
      <c r="K17" s="12">
        <v>499</v>
      </c>
      <c r="L17" s="13">
        <v>824</v>
      </c>
      <c r="M17" s="14">
        <f t="shared" si="5"/>
        <v>527.79036517336749</v>
      </c>
      <c r="N17" s="18">
        <v>527.79999999999995</v>
      </c>
      <c r="O17" s="19">
        <v>105084</v>
      </c>
      <c r="P17" s="17">
        <f t="shared" si="0"/>
        <v>1406.8</v>
      </c>
    </row>
    <row r="18" spans="1:16" x14ac:dyDescent="0.25">
      <c r="A18" s="48" t="s">
        <v>27</v>
      </c>
      <c r="B18" s="60"/>
      <c r="C18" s="8"/>
      <c r="D18" s="11">
        <f t="shared" si="1"/>
        <v>297.94964962366964</v>
      </c>
      <c r="E18" s="12">
        <v>297.89999999999998</v>
      </c>
      <c r="F18" s="13">
        <v>492</v>
      </c>
      <c r="G18" s="8">
        <f t="shared" si="2"/>
        <v>130.11348640802305</v>
      </c>
      <c r="H18" s="12">
        <v>130.1</v>
      </c>
      <c r="I18" s="13">
        <v>493</v>
      </c>
      <c r="J18" s="11">
        <f t="shared" si="3"/>
        <v>297.94964962366964</v>
      </c>
      <c r="K18" s="12">
        <v>297.89999999999998</v>
      </c>
      <c r="L18" s="13">
        <v>492</v>
      </c>
      <c r="M18" s="14">
        <f t="shared" si="5"/>
        <v>146.77417914679035</v>
      </c>
      <c r="N18" s="18">
        <v>146.80000000000001</v>
      </c>
      <c r="O18" s="19">
        <v>29223</v>
      </c>
      <c r="P18" s="17">
        <f t="shared" si="0"/>
        <v>574.79999999999995</v>
      </c>
    </row>
    <row r="19" spans="1:16" x14ac:dyDescent="0.25">
      <c r="A19" s="48" t="s">
        <v>28</v>
      </c>
      <c r="B19" s="60"/>
      <c r="C19" s="8"/>
      <c r="D19" s="11">
        <f t="shared" si="1"/>
        <v>295.52729474868045</v>
      </c>
      <c r="E19" s="12">
        <v>295.5</v>
      </c>
      <c r="F19" s="13">
        <v>488</v>
      </c>
      <c r="G19" s="8">
        <f t="shared" si="2"/>
        <v>248.87833201372362</v>
      </c>
      <c r="H19" s="12">
        <v>248.9</v>
      </c>
      <c r="I19" s="13">
        <v>943</v>
      </c>
      <c r="J19" s="11">
        <f t="shared" si="3"/>
        <v>295.52729474868045</v>
      </c>
      <c r="K19" s="12">
        <v>295.5</v>
      </c>
      <c r="L19" s="13">
        <v>488</v>
      </c>
      <c r="M19" s="14">
        <f t="shared" si="5"/>
        <v>350.88084486103139</v>
      </c>
      <c r="N19" s="18">
        <v>350.9</v>
      </c>
      <c r="O19" s="19">
        <v>69861</v>
      </c>
      <c r="P19" s="17">
        <f t="shared" si="0"/>
        <v>895.3</v>
      </c>
    </row>
    <row r="20" spans="1:16" x14ac:dyDescent="0.25">
      <c r="A20" s="48" t="s">
        <v>29</v>
      </c>
      <c r="B20" s="60"/>
      <c r="C20" s="8"/>
      <c r="D20" s="11">
        <f t="shared" si="1"/>
        <v>268.27580240505216</v>
      </c>
      <c r="E20" s="12">
        <v>268.3</v>
      </c>
      <c r="F20" s="13">
        <v>443</v>
      </c>
      <c r="G20" s="8">
        <f t="shared" si="2"/>
        <v>0</v>
      </c>
      <c r="H20" s="12"/>
      <c r="I20" s="13"/>
      <c r="J20" s="11">
        <f t="shared" si="3"/>
        <v>268.27580240505216</v>
      </c>
      <c r="K20" s="12">
        <v>268.3</v>
      </c>
      <c r="L20" s="13">
        <v>443</v>
      </c>
      <c r="M20" s="14">
        <f t="shared" si="5"/>
        <v>372.25684686112515</v>
      </c>
      <c r="N20" s="18">
        <v>372.3</v>
      </c>
      <c r="O20" s="19">
        <v>74117</v>
      </c>
      <c r="P20" s="17">
        <f t="shared" si="0"/>
        <v>640.6</v>
      </c>
    </row>
    <row r="21" spans="1:16" x14ac:dyDescent="0.25">
      <c r="A21" s="48" t="s">
        <v>30</v>
      </c>
      <c r="B21" s="60"/>
      <c r="C21" s="8"/>
      <c r="D21" s="11">
        <f t="shared" si="1"/>
        <v>181.6766156241888</v>
      </c>
      <c r="E21" s="12">
        <v>181.7</v>
      </c>
      <c r="F21" s="13">
        <v>300</v>
      </c>
      <c r="G21" s="8">
        <f t="shared" si="2"/>
        <v>0</v>
      </c>
      <c r="H21" s="12"/>
      <c r="I21" s="13"/>
      <c r="J21" s="11">
        <f t="shared" si="3"/>
        <v>181.6766156241888</v>
      </c>
      <c r="K21" s="12">
        <v>181.7</v>
      </c>
      <c r="L21" s="13">
        <v>300</v>
      </c>
      <c r="M21" s="14">
        <f t="shared" si="5"/>
        <v>0</v>
      </c>
      <c r="N21" s="18"/>
      <c r="O21" s="19"/>
      <c r="P21" s="17">
        <f t="shared" si="0"/>
        <v>181.7</v>
      </c>
    </row>
    <row r="22" spans="1:16" x14ac:dyDescent="0.25">
      <c r="A22" s="48" t="s">
        <v>31</v>
      </c>
      <c r="B22" s="60"/>
      <c r="C22" s="8"/>
      <c r="D22" s="11">
        <f t="shared" si="1"/>
        <v>0</v>
      </c>
      <c r="E22" s="12"/>
      <c r="F22" s="13"/>
      <c r="G22" s="8">
        <f t="shared" si="2"/>
        <v>0</v>
      </c>
      <c r="H22" s="12"/>
      <c r="I22" s="13"/>
      <c r="J22" s="11">
        <f t="shared" si="3"/>
        <v>0</v>
      </c>
      <c r="K22" s="12"/>
      <c r="L22" s="13"/>
      <c r="M22" s="14">
        <f t="shared" si="5"/>
        <v>149.33066058900081</v>
      </c>
      <c r="N22" s="18">
        <v>149.30000000000001</v>
      </c>
      <c r="O22" s="19">
        <v>29732</v>
      </c>
      <c r="P22" s="17">
        <f t="shared" si="0"/>
        <v>149.30000000000001</v>
      </c>
    </row>
    <row r="23" spans="1:16" x14ac:dyDescent="0.25">
      <c r="A23" s="48" t="s">
        <v>32</v>
      </c>
      <c r="B23" s="60"/>
      <c r="C23" s="8"/>
      <c r="D23" s="11">
        <f t="shared" si="1"/>
        <v>233.15165671770896</v>
      </c>
      <c r="E23" s="12">
        <v>233.2</v>
      </c>
      <c r="F23" s="13">
        <v>385</v>
      </c>
      <c r="G23" s="8">
        <f t="shared" si="2"/>
        <v>177.09158089205573</v>
      </c>
      <c r="H23" s="12">
        <v>177.1</v>
      </c>
      <c r="I23" s="13">
        <v>671</v>
      </c>
      <c r="J23" s="11">
        <f t="shared" si="3"/>
        <v>233.15165671770896</v>
      </c>
      <c r="K23" s="12">
        <v>233.2</v>
      </c>
      <c r="L23" s="13">
        <v>385</v>
      </c>
      <c r="M23" s="14">
        <f t="shared" si="5"/>
        <v>311.59440509488167</v>
      </c>
      <c r="N23" s="18">
        <v>311.60000000000002</v>
      </c>
      <c r="O23" s="19">
        <v>62039</v>
      </c>
      <c r="P23" s="17">
        <f t="shared" si="0"/>
        <v>721.9</v>
      </c>
    </row>
    <row r="24" spans="1:16" x14ac:dyDescent="0.25">
      <c r="A24" s="48" t="s">
        <v>33</v>
      </c>
      <c r="B24" s="60"/>
      <c r="C24" s="8"/>
      <c r="D24" s="11">
        <f t="shared" si="1"/>
        <v>142.31334890561456</v>
      </c>
      <c r="E24" s="12">
        <v>142.30000000000001</v>
      </c>
      <c r="F24" s="13">
        <v>235</v>
      </c>
      <c r="G24" s="8">
        <f t="shared" si="2"/>
        <v>0</v>
      </c>
      <c r="H24" s="12"/>
      <c r="I24" s="13"/>
      <c r="J24" s="11">
        <f t="shared" si="3"/>
        <v>142.31334890561456</v>
      </c>
      <c r="K24" s="12">
        <v>142.30000000000001</v>
      </c>
      <c r="L24" s="13">
        <v>235</v>
      </c>
      <c r="M24" s="14">
        <f t="shared" si="5"/>
        <v>0</v>
      </c>
      <c r="N24" s="18"/>
      <c r="O24" s="19"/>
      <c r="P24" s="17">
        <f t="shared" si="0"/>
        <v>142.30000000000001</v>
      </c>
    </row>
    <row r="25" spans="1:16" x14ac:dyDescent="0.25">
      <c r="A25" s="48" t="s">
        <v>34</v>
      </c>
      <c r="B25" s="60"/>
      <c r="C25" s="8"/>
      <c r="D25" s="11">
        <f t="shared" si="1"/>
        <v>0</v>
      </c>
      <c r="E25" s="12"/>
      <c r="F25" s="13"/>
      <c r="G25" s="8">
        <f t="shared" si="2"/>
        <v>0</v>
      </c>
      <c r="H25" s="12"/>
      <c r="I25" s="13"/>
      <c r="J25" s="11">
        <f t="shared" si="3"/>
        <v>0</v>
      </c>
      <c r="K25" s="12"/>
      <c r="L25" s="13"/>
      <c r="M25" s="14">
        <f t="shared" si="5"/>
        <v>217.12011054089589</v>
      </c>
      <c r="N25" s="18">
        <v>217.1</v>
      </c>
      <c r="O25" s="19">
        <v>43229</v>
      </c>
      <c r="P25" s="17">
        <f t="shared" si="0"/>
        <v>217.1</v>
      </c>
    </row>
    <row r="26" spans="1:16" x14ac:dyDescent="0.25">
      <c r="A26" s="48" t="s">
        <v>36</v>
      </c>
      <c r="B26" s="60"/>
      <c r="C26" s="8"/>
      <c r="D26" s="11">
        <f t="shared" si="1"/>
        <v>475.38714421662741</v>
      </c>
      <c r="E26" s="12">
        <v>475.4</v>
      </c>
      <c r="F26" s="13">
        <v>785</v>
      </c>
      <c r="G26" s="8">
        <f t="shared" si="2"/>
        <v>198.99709685932939</v>
      </c>
      <c r="H26" s="12">
        <v>199</v>
      </c>
      <c r="I26" s="13">
        <v>754</v>
      </c>
      <c r="J26" s="11">
        <f t="shared" si="3"/>
        <v>475.38714421662741</v>
      </c>
      <c r="K26" s="12">
        <v>475.4</v>
      </c>
      <c r="L26" s="13">
        <v>785</v>
      </c>
      <c r="M26" s="14">
        <f t="shared" si="5"/>
        <v>0</v>
      </c>
      <c r="N26" s="18"/>
      <c r="O26" s="19"/>
      <c r="P26" s="17">
        <f t="shared" si="0"/>
        <v>674.4</v>
      </c>
    </row>
    <row r="27" spans="1:16" x14ac:dyDescent="0.25">
      <c r="A27" s="48" t="s">
        <v>37</v>
      </c>
      <c r="B27" s="61"/>
      <c r="C27" s="8"/>
      <c r="D27" s="11">
        <f t="shared" si="1"/>
        <v>0</v>
      </c>
      <c r="E27" s="21"/>
      <c r="F27" s="22"/>
      <c r="G27" s="8">
        <f t="shared" si="2"/>
        <v>0</v>
      </c>
      <c r="H27" s="21"/>
      <c r="I27" s="22"/>
      <c r="J27" s="11">
        <f t="shared" si="3"/>
        <v>0</v>
      </c>
      <c r="K27" s="21"/>
      <c r="L27" s="22"/>
      <c r="M27" s="14">
        <f t="shared" si="5"/>
        <v>350.57446889251503</v>
      </c>
      <c r="N27" s="23">
        <v>350.6</v>
      </c>
      <c r="O27" s="24">
        <v>69800</v>
      </c>
      <c r="P27" s="17">
        <f t="shared" si="0"/>
        <v>350.6</v>
      </c>
    </row>
    <row r="28" spans="1:16" x14ac:dyDescent="0.25">
      <c r="A28" s="48" t="s">
        <v>38</v>
      </c>
      <c r="B28" s="61"/>
      <c r="C28" s="8"/>
      <c r="D28" s="11">
        <f t="shared" si="1"/>
        <v>765.46414049658222</v>
      </c>
      <c r="E28" s="21">
        <v>765.5</v>
      </c>
      <c r="F28" s="22">
        <v>1264</v>
      </c>
      <c r="G28" s="8">
        <f t="shared" si="2"/>
        <v>353.65531802586389</v>
      </c>
      <c r="H28" s="21">
        <v>353.7</v>
      </c>
      <c r="I28" s="22">
        <v>1340</v>
      </c>
      <c r="J28" s="11">
        <f t="shared" si="3"/>
        <v>765.46414049658222</v>
      </c>
      <c r="K28" s="21">
        <v>765.5</v>
      </c>
      <c r="L28" s="22">
        <v>1264</v>
      </c>
      <c r="M28" s="14">
        <f t="shared" si="5"/>
        <v>651.33521883838307</v>
      </c>
      <c r="N28" s="23">
        <v>651.29999999999995</v>
      </c>
      <c r="O28" s="24">
        <v>129682</v>
      </c>
      <c r="P28" s="17">
        <f t="shared" si="0"/>
        <v>1770.5</v>
      </c>
    </row>
    <row r="29" spans="1:16" ht="15.75" thickBot="1" x14ac:dyDescent="0.3">
      <c r="A29" s="48" t="s">
        <v>35</v>
      </c>
      <c r="B29" s="60"/>
      <c r="C29" s="8"/>
      <c r="D29" s="11">
        <f>0.605588718747296*F29</f>
        <v>480.23185396660574</v>
      </c>
      <c r="E29" s="12">
        <v>480.2</v>
      </c>
      <c r="F29" s="13">
        <v>793</v>
      </c>
      <c r="G29" s="8">
        <f>0.263921879123779*I29</f>
        <v>273.95091053048259</v>
      </c>
      <c r="H29" s="12">
        <v>274</v>
      </c>
      <c r="I29" s="13">
        <v>1038</v>
      </c>
      <c r="J29" s="11">
        <f>0.605588718747296*L29</f>
        <v>480.23185396660574</v>
      </c>
      <c r="K29" s="12">
        <v>480.2</v>
      </c>
      <c r="L29" s="13">
        <v>793</v>
      </c>
      <c r="M29" s="14">
        <f>9000/1791916*O29</f>
        <v>341.75988160159289</v>
      </c>
      <c r="N29" s="18">
        <v>341.8</v>
      </c>
      <c r="O29" s="19">
        <v>68045</v>
      </c>
      <c r="P29" s="17">
        <f>+C29+H29+K29+N29+B29</f>
        <v>1096</v>
      </c>
    </row>
    <row r="30" spans="1:16" ht="15.75" thickBot="1" x14ac:dyDescent="0.3">
      <c r="A30" s="1"/>
      <c r="B30" s="26">
        <f>SUM(B7:B29)</f>
        <v>2500</v>
      </c>
      <c r="C30" s="26">
        <f t="shared" ref="C30:P30" si="6">SUM(C7:C29)</f>
        <v>0</v>
      </c>
      <c r="D30" s="26">
        <f t="shared" ref="D30:F30" si="7">SUM(D7:D29)</f>
        <v>6999.9999999999945</v>
      </c>
      <c r="E30" s="26">
        <f t="shared" si="7"/>
        <v>6999.9999999999991</v>
      </c>
      <c r="F30" s="26">
        <f t="shared" si="7"/>
        <v>11559</v>
      </c>
      <c r="G30" s="26">
        <f t="shared" si="6"/>
        <v>3999.9999999999955</v>
      </c>
      <c r="H30" s="26">
        <f t="shared" si="6"/>
        <v>4000</v>
      </c>
      <c r="I30" s="26">
        <f t="shared" si="6"/>
        <v>15156</v>
      </c>
      <c r="J30" s="26">
        <f t="shared" si="6"/>
        <v>6999.9999999999945</v>
      </c>
      <c r="K30" s="26">
        <f t="shared" si="6"/>
        <v>6999.9999999999991</v>
      </c>
      <c r="L30" s="26">
        <f t="shared" si="6"/>
        <v>11559</v>
      </c>
      <c r="M30" s="26">
        <f t="shared" si="6"/>
        <v>9000.0000000000018</v>
      </c>
      <c r="N30" s="26">
        <f t="shared" si="6"/>
        <v>9000</v>
      </c>
      <c r="O30" s="26">
        <f t="shared" si="6"/>
        <v>1791916</v>
      </c>
      <c r="P30" s="26">
        <f t="shared" si="6"/>
        <v>22499.999999999996</v>
      </c>
    </row>
  </sheetData>
  <mergeCells count="7">
    <mergeCell ref="A3:P3"/>
    <mergeCell ref="A5:A6"/>
    <mergeCell ref="G5:I5"/>
    <mergeCell ref="J5:L5"/>
    <mergeCell ref="M5:O5"/>
    <mergeCell ref="P5:P6"/>
    <mergeCell ref="D5:F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C22" sqref="C22"/>
    </sheetView>
  </sheetViews>
  <sheetFormatPr defaultRowHeight="15" x14ac:dyDescent="0.25"/>
  <cols>
    <col min="1" max="1" width="42" style="57" customWidth="1"/>
    <col min="2" max="2" width="13.7109375" style="57" customWidth="1"/>
    <col min="3" max="3" width="11.5703125" style="57" customWidth="1"/>
    <col min="4" max="4" width="9.140625" style="57"/>
    <col min="5" max="5" width="11.85546875" style="57" customWidth="1"/>
    <col min="6" max="6" width="11.5703125" style="57" customWidth="1"/>
    <col min="7" max="7" width="9.140625" style="57"/>
    <col min="8" max="8" width="13.7109375" style="57" customWidth="1"/>
    <col min="9" max="9" width="10.7109375" style="57" customWidth="1"/>
    <col min="10" max="12" width="0" style="57" hidden="1" customWidth="1"/>
    <col min="13" max="13" width="12.42578125" style="57" customWidth="1"/>
    <col min="14" max="14" width="11.7109375" style="57" customWidth="1"/>
    <col min="15" max="15" width="12.42578125" style="57" customWidth="1"/>
    <col min="16" max="16" width="10.140625" style="57" bestFit="1" customWidth="1"/>
    <col min="17" max="16384" width="9.140625" style="57"/>
  </cols>
  <sheetData>
    <row r="1" spans="1:16" x14ac:dyDescent="0.25">
      <c r="P1" s="86" t="s">
        <v>42</v>
      </c>
    </row>
    <row r="2" spans="1:16" x14ac:dyDescent="0.25">
      <c r="P2" s="86" t="s">
        <v>45</v>
      </c>
    </row>
    <row r="3" spans="1:16" s="27" customFormat="1" ht="18" customHeight="1" x14ac:dyDescent="0.25">
      <c r="A3" s="65" t="s">
        <v>48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7" customFormat="1" ht="22.5" customHeight="1" thickBot="1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121.5" customHeight="1" thickBot="1" x14ac:dyDescent="0.3">
      <c r="A5" s="76" t="s">
        <v>0</v>
      </c>
      <c r="B5" s="58" t="s">
        <v>49</v>
      </c>
      <c r="C5" s="64" t="s">
        <v>50</v>
      </c>
      <c r="D5" s="70" t="s">
        <v>51</v>
      </c>
      <c r="E5" s="71"/>
      <c r="F5" s="72"/>
      <c r="G5" s="78" t="s">
        <v>8</v>
      </c>
      <c r="H5" s="79"/>
      <c r="I5" s="79"/>
      <c r="J5" s="78" t="s">
        <v>7</v>
      </c>
      <c r="K5" s="79"/>
      <c r="L5" s="80"/>
      <c r="M5" s="81" t="s">
        <v>6</v>
      </c>
      <c r="N5" s="82"/>
      <c r="O5" s="83"/>
      <c r="P5" s="84" t="s">
        <v>4</v>
      </c>
    </row>
    <row r="6" spans="1:16" ht="45.75" thickBot="1" x14ac:dyDescent="0.3">
      <c r="A6" s="77"/>
      <c r="B6" s="32" t="s">
        <v>41</v>
      </c>
      <c r="C6" s="32" t="s">
        <v>41</v>
      </c>
      <c r="D6" s="2" t="s">
        <v>5</v>
      </c>
      <c r="E6" s="5" t="s">
        <v>3</v>
      </c>
      <c r="F6" s="4" t="s">
        <v>10</v>
      </c>
      <c r="G6" s="2" t="s">
        <v>5</v>
      </c>
      <c r="H6" s="3" t="s">
        <v>3</v>
      </c>
      <c r="I6" s="4" t="s">
        <v>1</v>
      </c>
      <c r="J6" s="2" t="s">
        <v>5</v>
      </c>
      <c r="K6" s="5" t="s">
        <v>3</v>
      </c>
      <c r="L6" s="4" t="s">
        <v>10</v>
      </c>
      <c r="M6" s="6" t="s">
        <v>5</v>
      </c>
      <c r="N6" s="5" t="s">
        <v>3</v>
      </c>
      <c r="O6" s="7" t="s">
        <v>9</v>
      </c>
      <c r="P6" s="85"/>
    </row>
    <row r="7" spans="1:16" x14ac:dyDescent="0.25">
      <c r="A7" s="48" t="s">
        <v>16</v>
      </c>
      <c r="B7" s="8"/>
      <c r="C7" s="8"/>
      <c r="D7" s="11">
        <f>0.605588718747296*F7</f>
        <v>404.53326412319376</v>
      </c>
      <c r="E7" s="12">
        <v>404.5</v>
      </c>
      <c r="F7" s="13">
        <v>668</v>
      </c>
      <c r="G7" s="8">
        <f>0.263921879123779*I7</f>
        <v>0</v>
      </c>
      <c r="H7" s="9"/>
      <c r="I7" s="10"/>
      <c r="J7" s="11">
        <f>0.605588718747296*L7</f>
        <v>404.53326412319376</v>
      </c>
      <c r="K7" s="12">
        <v>404.5</v>
      </c>
      <c r="L7" s="13">
        <v>668</v>
      </c>
      <c r="M7" s="14">
        <f>15000/1791916*O7</f>
        <v>421.99522745485837</v>
      </c>
      <c r="N7" s="15">
        <v>422</v>
      </c>
      <c r="O7" s="16">
        <v>50412</v>
      </c>
      <c r="P7" s="17">
        <f t="shared" ref="P7:P28" si="0">+C7+H7+K7+N7+B7</f>
        <v>826.5</v>
      </c>
    </row>
    <row r="8" spans="1:16" x14ac:dyDescent="0.25">
      <c r="A8" s="48" t="s">
        <v>17</v>
      </c>
      <c r="B8" s="11"/>
      <c r="C8" s="8"/>
      <c r="D8" s="11">
        <f t="shared" ref="D8:D28" si="1">0.605588718747296*F8</f>
        <v>162.29777662427534</v>
      </c>
      <c r="E8" s="12">
        <v>162.30000000000001</v>
      </c>
      <c r="F8" s="13">
        <v>268</v>
      </c>
      <c r="G8" s="8">
        <f t="shared" ref="G8:G28" si="2">0.263921879123779*I8</f>
        <v>0</v>
      </c>
      <c r="H8" s="12"/>
      <c r="I8" s="13"/>
      <c r="J8" s="11">
        <f t="shared" ref="J8:J28" si="3">0.605588718747296*L8</f>
        <v>162.29777662427534</v>
      </c>
      <c r="K8" s="12">
        <v>162.30000000000001</v>
      </c>
      <c r="L8" s="13">
        <v>268</v>
      </c>
      <c r="M8" s="14">
        <f t="shared" ref="M8:M28" si="4">15000/1791916*O8</f>
        <v>0</v>
      </c>
      <c r="N8" s="18"/>
      <c r="O8" s="19"/>
      <c r="P8" s="17">
        <f t="shared" si="0"/>
        <v>162.30000000000001</v>
      </c>
    </row>
    <row r="9" spans="1:16" x14ac:dyDescent="0.25">
      <c r="A9" s="48" t="s">
        <v>18</v>
      </c>
      <c r="B9" s="11"/>
      <c r="C9" s="8"/>
      <c r="D9" s="11">
        <f t="shared" si="1"/>
        <v>0</v>
      </c>
      <c r="E9" s="12"/>
      <c r="F9" s="13"/>
      <c r="G9" s="8">
        <f t="shared" si="2"/>
        <v>0</v>
      </c>
      <c r="H9" s="12"/>
      <c r="I9" s="13"/>
      <c r="J9" s="11">
        <f t="shared" si="3"/>
        <v>0</v>
      </c>
      <c r="K9" s="12"/>
      <c r="L9" s="13"/>
      <c r="M9" s="14">
        <f t="shared" si="4"/>
        <v>434.64369981628602</v>
      </c>
      <c r="N9" s="18">
        <v>434.6</v>
      </c>
      <c r="O9" s="19">
        <v>51923</v>
      </c>
      <c r="P9" s="17">
        <f t="shared" si="0"/>
        <v>434.6</v>
      </c>
    </row>
    <row r="10" spans="1:16" x14ac:dyDescent="0.25">
      <c r="A10" s="48" t="s">
        <v>19</v>
      </c>
      <c r="B10" s="11"/>
      <c r="C10" s="8"/>
      <c r="D10" s="11">
        <f t="shared" si="1"/>
        <v>320.96202093606689</v>
      </c>
      <c r="E10" s="12">
        <v>321</v>
      </c>
      <c r="F10" s="13">
        <v>530</v>
      </c>
      <c r="G10" s="8">
        <f t="shared" si="2"/>
        <v>282.13248878331979</v>
      </c>
      <c r="H10" s="12">
        <v>282.10000000000002</v>
      </c>
      <c r="I10" s="13">
        <v>1069</v>
      </c>
      <c r="J10" s="11">
        <f t="shared" si="3"/>
        <v>320.96202093606689</v>
      </c>
      <c r="K10" s="12">
        <v>321</v>
      </c>
      <c r="L10" s="13">
        <v>530</v>
      </c>
      <c r="M10" s="14">
        <f t="shared" si="4"/>
        <v>763.99786597139598</v>
      </c>
      <c r="N10" s="18">
        <v>764</v>
      </c>
      <c r="O10" s="19">
        <v>91268</v>
      </c>
      <c r="P10" s="17">
        <f t="shared" si="0"/>
        <v>1367.1</v>
      </c>
    </row>
    <row r="11" spans="1:16" x14ac:dyDescent="0.25">
      <c r="A11" s="48" t="s">
        <v>20</v>
      </c>
      <c r="B11" s="11"/>
      <c r="C11" s="8"/>
      <c r="D11" s="11">
        <f t="shared" si="1"/>
        <v>482.65420884159494</v>
      </c>
      <c r="E11" s="12">
        <v>482.6</v>
      </c>
      <c r="F11" s="13">
        <v>797</v>
      </c>
      <c r="G11" s="8">
        <f t="shared" si="2"/>
        <v>860.64924782264336</v>
      </c>
      <c r="H11" s="12">
        <v>860.6</v>
      </c>
      <c r="I11" s="13">
        <v>3261</v>
      </c>
      <c r="J11" s="11">
        <f t="shared" si="3"/>
        <v>482.65420884159494</v>
      </c>
      <c r="K11" s="12">
        <v>482.6</v>
      </c>
      <c r="L11" s="13">
        <v>797</v>
      </c>
      <c r="M11" s="14">
        <f t="shared" si="4"/>
        <v>2735.2258699626545</v>
      </c>
      <c r="N11" s="18">
        <v>2735.2</v>
      </c>
      <c r="O11" s="19">
        <v>326753</v>
      </c>
      <c r="P11" s="17">
        <f t="shared" si="0"/>
        <v>4078.3999999999996</v>
      </c>
    </row>
    <row r="12" spans="1:16" x14ac:dyDescent="0.25">
      <c r="A12" s="48" t="s">
        <v>21</v>
      </c>
      <c r="B12" s="11"/>
      <c r="C12" s="8"/>
      <c r="D12" s="11">
        <f t="shared" si="1"/>
        <v>536.55160481010432</v>
      </c>
      <c r="E12" s="12">
        <v>536.5</v>
      </c>
      <c r="F12" s="13">
        <v>886</v>
      </c>
      <c r="G12" s="8">
        <f t="shared" si="2"/>
        <v>400.105568751649</v>
      </c>
      <c r="H12" s="12">
        <v>400.1</v>
      </c>
      <c r="I12" s="13">
        <v>1516</v>
      </c>
      <c r="J12" s="11">
        <f t="shared" si="3"/>
        <v>536.55160481010432</v>
      </c>
      <c r="K12" s="12">
        <v>536.5</v>
      </c>
      <c r="L12" s="13">
        <v>886</v>
      </c>
      <c r="M12" s="14">
        <f t="shared" si="4"/>
        <v>1697.3396074369557</v>
      </c>
      <c r="N12" s="18">
        <v>1697.3</v>
      </c>
      <c r="O12" s="19">
        <v>202766</v>
      </c>
      <c r="P12" s="17">
        <f t="shared" si="0"/>
        <v>2633.9</v>
      </c>
    </row>
    <row r="13" spans="1:16" x14ac:dyDescent="0.25">
      <c r="A13" s="48" t="s">
        <v>22</v>
      </c>
      <c r="B13" s="11"/>
      <c r="C13" s="8"/>
      <c r="D13" s="11">
        <f t="shared" si="1"/>
        <v>994.98226490180741</v>
      </c>
      <c r="E13" s="12">
        <v>995</v>
      </c>
      <c r="F13" s="13">
        <v>1643</v>
      </c>
      <c r="G13" s="8">
        <f t="shared" si="2"/>
        <v>694.37846397466262</v>
      </c>
      <c r="H13" s="12">
        <v>694.4</v>
      </c>
      <c r="I13" s="13">
        <v>2631</v>
      </c>
      <c r="J13" s="11">
        <f t="shared" si="3"/>
        <v>994.98226490180741</v>
      </c>
      <c r="K13" s="12">
        <v>995</v>
      </c>
      <c r="L13" s="13">
        <v>1643</v>
      </c>
      <c r="M13" s="14">
        <f t="shared" si="4"/>
        <v>2056.0589893722695</v>
      </c>
      <c r="N13" s="18">
        <v>2056.1</v>
      </c>
      <c r="O13" s="19">
        <v>245619</v>
      </c>
      <c r="P13" s="17">
        <f t="shared" si="0"/>
        <v>3745.5</v>
      </c>
    </row>
    <row r="14" spans="1:16" x14ac:dyDescent="0.25">
      <c r="A14" s="48" t="s">
        <v>23</v>
      </c>
      <c r="B14" s="11"/>
      <c r="C14" s="8"/>
      <c r="D14" s="11">
        <f t="shared" si="1"/>
        <v>234.36283415520356</v>
      </c>
      <c r="E14" s="12">
        <v>234.4</v>
      </c>
      <c r="F14" s="13">
        <v>387</v>
      </c>
      <c r="G14" s="8">
        <f t="shared" si="2"/>
        <v>0</v>
      </c>
      <c r="H14" s="12"/>
      <c r="I14" s="13"/>
      <c r="J14" s="11">
        <f t="shared" si="3"/>
        <v>234.36283415520356</v>
      </c>
      <c r="K14" s="12">
        <v>234.4</v>
      </c>
      <c r="L14" s="13">
        <v>387</v>
      </c>
      <c r="M14" s="14">
        <f t="shared" si="4"/>
        <v>0</v>
      </c>
      <c r="N14" s="18"/>
      <c r="O14" s="19"/>
      <c r="P14" s="17">
        <f t="shared" si="0"/>
        <v>234.4</v>
      </c>
    </row>
    <row r="15" spans="1:16" x14ac:dyDescent="0.25">
      <c r="A15" s="48" t="s">
        <v>24</v>
      </c>
      <c r="B15" s="11"/>
      <c r="C15" s="8"/>
      <c r="D15" s="11">
        <f t="shared" si="1"/>
        <v>0</v>
      </c>
      <c r="E15" s="12"/>
      <c r="F15" s="13"/>
      <c r="G15" s="8">
        <f t="shared" si="2"/>
        <v>0</v>
      </c>
      <c r="H15" s="12"/>
      <c r="I15" s="13"/>
      <c r="J15" s="11">
        <f t="shared" si="3"/>
        <v>0</v>
      </c>
      <c r="K15" s="12"/>
      <c r="L15" s="13"/>
      <c r="M15" s="14">
        <f t="shared" si="4"/>
        <v>658.76692880693065</v>
      </c>
      <c r="N15" s="18">
        <v>658.8</v>
      </c>
      <c r="O15" s="19">
        <v>78697</v>
      </c>
      <c r="P15" s="17">
        <f t="shared" si="0"/>
        <v>658.8</v>
      </c>
    </row>
    <row r="16" spans="1:16" x14ac:dyDescent="0.25">
      <c r="A16" s="48" t="s">
        <v>25</v>
      </c>
      <c r="B16" s="11"/>
      <c r="C16" s="8"/>
      <c r="D16" s="11">
        <f t="shared" si="1"/>
        <v>224.67341465524683</v>
      </c>
      <c r="E16" s="12">
        <v>224.7</v>
      </c>
      <c r="F16" s="13">
        <v>371</v>
      </c>
      <c r="G16" s="8">
        <f t="shared" si="2"/>
        <v>0</v>
      </c>
      <c r="H16" s="12"/>
      <c r="I16" s="13"/>
      <c r="J16" s="11">
        <f t="shared" si="3"/>
        <v>224.67341465524683</v>
      </c>
      <c r="K16" s="12">
        <v>224.7</v>
      </c>
      <c r="L16" s="13">
        <v>371</v>
      </c>
      <c r="M16" s="14">
        <f t="shared" si="4"/>
        <v>532.94350851267575</v>
      </c>
      <c r="N16" s="18">
        <v>532.9</v>
      </c>
      <c r="O16" s="19">
        <v>63666</v>
      </c>
      <c r="P16" s="17">
        <f t="shared" si="0"/>
        <v>757.59999999999991</v>
      </c>
    </row>
    <row r="17" spans="1:16" x14ac:dyDescent="0.25">
      <c r="A17" s="48" t="s">
        <v>26</v>
      </c>
      <c r="B17" s="11"/>
      <c r="C17" s="8"/>
      <c r="D17" s="11">
        <f t="shared" si="1"/>
        <v>499.00510424777195</v>
      </c>
      <c r="E17" s="12">
        <v>499</v>
      </c>
      <c r="F17" s="13">
        <v>824</v>
      </c>
      <c r="G17" s="8">
        <f t="shared" si="2"/>
        <v>380.04750593824178</v>
      </c>
      <c r="H17" s="12">
        <v>380</v>
      </c>
      <c r="I17" s="13">
        <v>1440</v>
      </c>
      <c r="J17" s="11">
        <f t="shared" si="3"/>
        <v>499.00510424777195</v>
      </c>
      <c r="K17" s="12">
        <v>499</v>
      </c>
      <c r="L17" s="13">
        <v>824</v>
      </c>
      <c r="M17" s="14">
        <f t="shared" si="4"/>
        <v>879.65060862227915</v>
      </c>
      <c r="N17" s="18">
        <v>879.7</v>
      </c>
      <c r="O17" s="19">
        <v>105084</v>
      </c>
      <c r="P17" s="17">
        <f t="shared" si="0"/>
        <v>1758.7</v>
      </c>
    </row>
    <row r="18" spans="1:16" x14ac:dyDescent="0.25">
      <c r="A18" s="48" t="s">
        <v>27</v>
      </c>
      <c r="B18" s="11"/>
      <c r="C18" s="8"/>
      <c r="D18" s="11">
        <f t="shared" si="1"/>
        <v>297.94964962366964</v>
      </c>
      <c r="E18" s="12">
        <v>297.89999999999998</v>
      </c>
      <c r="F18" s="13">
        <v>492</v>
      </c>
      <c r="G18" s="8">
        <f t="shared" si="2"/>
        <v>130.11348640802305</v>
      </c>
      <c r="H18" s="12">
        <v>130.1</v>
      </c>
      <c r="I18" s="13">
        <v>493</v>
      </c>
      <c r="J18" s="11">
        <f t="shared" si="3"/>
        <v>297.94964962366964</v>
      </c>
      <c r="K18" s="12">
        <v>297.89999999999998</v>
      </c>
      <c r="L18" s="13">
        <v>492</v>
      </c>
      <c r="M18" s="14">
        <f t="shared" si="4"/>
        <v>244.62363191131726</v>
      </c>
      <c r="N18" s="18">
        <v>244.6</v>
      </c>
      <c r="O18" s="19">
        <v>29223</v>
      </c>
      <c r="P18" s="17">
        <f t="shared" si="0"/>
        <v>672.6</v>
      </c>
    </row>
    <row r="19" spans="1:16" x14ac:dyDescent="0.25">
      <c r="A19" s="48" t="s">
        <v>28</v>
      </c>
      <c r="B19" s="11"/>
      <c r="C19" s="8"/>
      <c r="D19" s="11">
        <f t="shared" si="1"/>
        <v>295.52729474868045</v>
      </c>
      <c r="E19" s="12">
        <v>295.5</v>
      </c>
      <c r="F19" s="13">
        <v>488</v>
      </c>
      <c r="G19" s="8">
        <f t="shared" si="2"/>
        <v>248.87833201372362</v>
      </c>
      <c r="H19" s="12">
        <v>248.9</v>
      </c>
      <c r="I19" s="13">
        <v>943</v>
      </c>
      <c r="J19" s="11">
        <f t="shared" si="3"/>
        <v>295.52729474868045</v>
      </c>
      <c r="K19" s="12">
        <v>295.5</v>
      </c>
      <c r="L19" s="13">
        <v>488</v>
      </c>
      <c r="M19" s="14">
        <f t="shared" si="4"/>
        <v>584.80140810171906</v>
      </c>
      <c r="N19" s="18">
        <v>584.79999999999995</v>
      </c>
      <c r="O19" s="19">
        <v>69861</v>
      </c>
      <c r="P19" s="17">
        <f t="shared" si="0"/>
        <v>1129.1999999999998</v>
      </c>
    </row>
    <row r="20" spans="1:16" x14ac:dyDescent="0.25">
      <c r="A20" s="48" t="s">
        <v>29</v>
      </c>
      <c r="B20" s="11"/>
      <c r="C20" s="8"/>
      <c r="D20" s="11">
        <f t="shared" si="1"/>
        <v>268.27580240505216</v>
      </c>
      <c r="E20" s="12">
        <v>268.3</v>
      </c>
      <c r="F20" s="13">
        <v>443</v>
      </c>
      <c r="G20" s="8">
        <f t="shared" si="2"/>
        <v>0</v>
      </c>
      <c r="H20" s="12"/>
      <c r="I20" s="13"/>
      <c r="J20" s="11">
        <f t="shared" si="3"/>
        <v>268.27580240505216</v>
      </c>
      <c r="K20" s="12">
        <v>268.3</v>
      </c>
      <c r="L20" s="13">
        <v>443</v>
      </c>
      <c r="M20" s="14">
        <f t="shared" si="4"/>
        <v>620.42807810187526</v>
      </c>
      <c r="N20" s="18">
        <v>620.4</v>
      </c>
      <c r="O20" s="19">
        <v>74117</v>
      </c>
      <c r="P20" s="17">
        <f t="shared" si="0"/>
        <v>888.7</v>
      </c>
    </row>
    <row r="21" spans="1:16" x14ac:dyDescent="0.25">
      <c r="A21" s="48" t="s">
        <v>30</v>
      </c>
      <c r="B21" s="11"/>
      <c r="C21" s="8"/>
      <c r="D21" s="11">
        <f t="shared" si="1"/>
        <v>181.6766156241888</v>
      </c>
      <c r="E21" s="12">
        <v>181.7</v>
      </c>
      <c r="F21" s="13">
        <v>300</v>
      </c>
      <c r="G21" s="8">
        <f t="shared" si="2"/>
        <v>0</v>
      </c>
      <c r="H21" s="12"/>
      <c r="I21" s="13"/>
      <c r="J21" s="11">
        <f t="shared" si="3"/>
        <v>181.6766156241888</v>
      </c>
      <c r="K21" s="12">
        <v>181.7</v>
      </c>
      <c r="L21" s="13">
        <v>300</v>
      </c>
      <c r="M21" s="14">
        <f t="shared" si="4"/>
        <v>0</v>
      </c>
      <c r="N21" s="18"/>
      <c r="O21" s="19"/>
      <c r="P21" s="17">
        <f t="shared" si="0"/>
        <v>181.7</v>
      </c>
    </row>
    <row r="22" spans="1:16" x14ac:dyDescent="0.25">
      <c r="A22" s="48" t="s">
        <v>31</v>
      </c>
      <c r="B22" s="11"/>
      <c r="C22" s="8"/>
      <c r="D22" s="11">
        <f t="shared" si="1"/>
        <v>0</v>
      </c>
      <c r="E22" s="12"/>
      <c r="F22" s="13"/>
      <c r="G22" s="8">
        <f t="shared" si="2"/>
        <v>0</v>
      </c>
      <c r="H22" s="12"/>
      <c r="I22" s="13"/>
      <c r="J22" s="11">
        <f t="shared" si="3"/>
        <v>0</v>
      </c>
      <c r="K22" s="12"/>
      <c r="L22" s="13"/>
      <c r="M22" s="14">
        <f t="shared" si="4"/>
        <v>248.88443431500136</v>
      </c>
      <c r="N22" s="18">
        <v>248.9</v>
      </c>
      <c r="O22" s="19">
        <v>29732</v>
      </c>
      <c r="P22" s="17">
        <f t="shared" si="0"/>
        <v>248.9</v>
      </c>
    </row>
    <row r="23" spans="1:16" x14ac:dyDescent="0.25">
      <c r="A23" s="48" t="s">
        <v>32</v>
      </c>
      <c r="B23" s="11"/>
      <c r="C23" s="8"/>
      <c r="D23" s="11">
        <f t="shared" si="1"/>
        <v>233.15165671770896</v>
      </c>
      <c r="E23" s="12">
        <v>233.2</v>
      </c>
      <c r="F23" s="13">
        <v>385</v>
      </c>
      <c r="G23" s="8">
        <f t="shared" si="2"/>
        <v>177.09158089205573</v>
      </c>
      <c r="H23" s="12">
        <v>177.1</v>
      </c>
      <c r="I23" s="13">
        <v>671</v>
      </c>
      <c r="J23" s="11">
        <f t="shared" si="3"/>
        <v>233.15165671770896</v>
      </c>
      <c r="K23" s="12">
        <v>233.2</v>
      </c>
      <c r="L23" s="13">
        <v>385</v>
      </c>
      <c r="M23" s="14">
        <f t="shared" si="4"/>
        <v>519.3240084914695</v>
      </c>
      <c r="N23" s="18">
        <v>519.29999999999995</v>
      </c>
      <c r="O23" s="19">
        <v>62039</v>
      </c>
      <c r="P23" s="17">
        <f t="shared" si="0"/>
        <v>929.59999999999991</v>
      </c>
    </row>
    <row r="24" spans="1:16" x14ac:dyDescent="0.25">
      <c r="A24" s="48" t="s">
        <v>33</v>
      </c>
      <c r="B24" s="11"/>
      <c r="C24" s="8"/>
      <c r="D24" s="11">
        <f t="shared" si="1"/>
        <v>142.31334890561456</v>
      </c>
      <c r="E24" s="12">
        <v>142.30000000000001</v>
      </c>
      <c r="F24" s="13">
        <v>235</v>
      </c>
      <c r="G24" s="8">
        <f t="shared" si="2"/>
        <v>0</v>
      </c>
      <c r="H24" s="12"/>
      <c r="I24" s="13"/>
      <c r="J24" s="11">
        <f t="shared" si="3"/>
        <v>142.31334890561456</v>
      </c>
      <c r="K24" s="12">
        <v>142.30000000000001</v>
      </c>
      <c r="L24" s="13">
        <v>235</v>
      </c>
      <c r="M24" s="14">
        <f t="shared" si="4"/>
        <v>0</v>
      </c>
      <c r="N24" s="18"/>
      <c r="O24" s="19"/>
      <c r="P24" s="17">
        <f t="shared" si="0"/>
        <v>142.30000000000001</v>
      </c>
    </row>
    <row r="25" spans="1:16" x14ac:dyDescent="0.25">
      <c r="A25" s="48" t="s">
        <v>34</v>
      </c>
      <c r="B25" s="11"/>
      <c r="C25" s="8"/>
      <c r="D25" s="11">
        <f t="shared" si="1"/>
        <v>0</v>
      </c>
      <c r="E25" s="12"/>
      <c r="F25" s="13"/>
      <c r="G25" s="8">
        <f t="shared" si="2"/>
        <v>0</v>
      </c>
      <c r="H25" s="12"/>
      <c r="I25" s="13"/>
      <c r="J25" s="11">
        <f t="shared" si="3"/>
        <v>0</v>
      </c>
      <c r="K25" s="12"/>
      <c r="L25" s="13"/>
      <c r="M25" s="14">
        <f t="shared" si="4"/>
        <v>361.86685090149314</v>
      </c>
      <c r="N25" s="18">
        <v>361.9</v>
      </c>
      <c r="O25" s="19">
        <v>43229</v>
      </c>
      <c r="P25" s="17">
        <f t="shared" si="0"/>
        <v>361.9</v>
      </c>
    </row>
    <row r="26" spans="1:16" x14ac:dyDescent="0.25">
      <c r="A26" s="48" t="s">
        <v>36</v>
      </c>
      <c r="B26" s="11"/>
      <c r="C26" s="8"/>
      <c r="D26" s="11">
        <f t="shared" si="1"/>
        <v>475.38714421662741</v>
      </c>
      <c r="E26" s="12">
        <v>475.4</v>
      </c>
      <c r="F26" s="13">
        <v>785</v>
      </c>
      <c r="G26" s="8">
        <f t="shared" si="2"/>
        <v>198.99709685932939</v>
      </c>
      <c r="H26" s="12">
        <v>199</v>
      </c>
      <c r="I26" s="13">
        <v>754</v>
      </c>
      <c r="J26" s="11">
        <f t="shared" si="3"/>
        <v>475.38714421662741</v>
      </c>
      <c r="K26" s="12">
        <v>475.4</v>
      </c>
      <c r="L26" s="13">
        <v>785</v>
      </c>
      <c r="M26" s="14">
        <f t="shared" si="4"/>
        <v>0</v>
      </c>
      <c r="N26" s="18"/>
      <c r="O26" s="19"/>
      <c r="P26" s="17">
        <f t="shared" si="0"/>
        <v>674.4</v>
      </c>
    </row>
    <row r="27" spans="1:16" x14ac:dyDescent="0.25">
      <c r="A27" s="48" t="s">
        <v>37</v>
      </c>
      <c r="B27" s="20"/>
      <c r="C27" s="8"/>
      <c r="D27" s="11">
        <f t="shared" si="1"/>
        <v>0</v>
      </c>
      <c r="E27" s="21"/>
      <c r="F27" s="22"/>
      <c r="G27" s="8">
        <f t="shared" si="2"/>
        <v>0</v>
      </c>
      <c r="H27" s="21"/>
      <c r="I27" s="22"/>
      <c r="J27" s="11">
        <f t="shared" si="3"/>
        <v>0</v>
      </c>
      <c r="K27" s="21"/>
      <c r="L27" s="22"/>
      <c r="M27" s="14">
        <f t="shared" si="4"/>
        <v>584.29078148752501</v>
      </c>
      <c r="N27" s="23">
        <v>584.29999999999995</v>
      </c>
      <c r="O27" s="24">
        <v>69800</v>
      </c>
      <c r="P27" s="17">
        <f t="shared" si="0"/>
        <v>584.29999999999995</v>
      </c>
    </row>
    <row r="28" spans="1:16" x14ac:dyDescent="0.25">
      <c r="A28" s="48" t="s">
        <v>38</v>
      </c>
      <c r="B28" s="20"/>
      <c r="C28" s="8"/>
      <c r="D28" s="11">
        <f t="shared" si="1"/>
        <v>765.46414049658222</v>
      </c>
      <c r="E28" s="21">
        <v>765.5</v>
      </c>
      <c r="F28" s="22">
        <v>1264</v>
      </c>
      <c r="G28" s="8">
        <f t="shared" si="2"/>
        <v>353.65531802586389</v>
      </c>
      <c r="H28" s="21">
        <v>353.7</v>
      </c>
      <c r="I28" s="22">
        <v>1340</v>
      </c>
      <c r="J28" s="11">
        <f t="shared" si="3"/>
        <v>765.46414049658222</v>
      </c>
      <c r="K28" s="21">
        <v>765.5</v>
      </c>
      <c r="L28" s="22">
        <v>1264</v>
      </c>
      <c r="M28" s="14">
        <f t="shared" si="4"/>
        <v>1085.5586980639716</v>
      </c>
      <c r="N28" s="23">
        <v>1085.5999999999999</v>
      </c>
      <c r="O28" s="24">
        <v>129682</v>
      </c>
      <c r="P28" s="17">
        <f t="shared" si="0"/>
        <v>2204.8000000000002</v>
      </c>
    </row>
    <row r="29" spans="1:16" ht="15.75" thickBot="1" x14ac:dyDescent="0.3">
      <c r="A29" s="48" t="s">
        <v>35</v>
      </c>
      <c r="B29" s="11"/>
      <c r="C29" s="8"/>
      <c r="D29" s="11">
        <f>0.605588718747296*F29</f>
        <v>480.23185396660574</v>
      </c>
      <c r="E29" s="12">
        <v>480.2</v>
      </c>
      <c r="F29" s="13">
        <v>793</v>
      </c>
      <c r="G29" s="8">
        <f>0.263921879123779*I29</f>
        <v>273.95091053048259</v>
      </c>
      <c r="H29" s="12">
        <v>274</v>
      </c>
      <c r="I29" s="13">
        <v>1038</v>
      </c>
      <c r="J29" s="11">
        <f>0.605588718747296*L29</f>
        <v>480.23185396660574</v>
      </c>
      <c r="K29" s="12">
        <v>480.2</v>
      </c>
      <c r="L29" s="13">
        <v>793</v>
      </c>
      <c r="M29" s="14">
        <f>15000/1791916*O29</f>
        <v>569.59980266932155</v>
      </c>
      <c r="N29" s="18">
        <v>569.6</v>
      </c>
      <c r="O29" s="19">
        <v>68045</v>
      </c>
      <c r="P29" s="17">
        <f>+C29+H29+K29+N29+B29</f>
        <v>1323.8000000000002</v>
      </c>
    </row>
    <row r="30" spans="1:16" ht="15.75" thickBot="1" x14ac:dyDescent="0.3">
      <c r="A30" s="1"/>
      <c r="B30" s="25">
        <f>SUM(B7:B29)</f>
        <v>0</v>
      </c>
      <c r="C30" s="25">
        <f t="shared" ref="C30:P30" si="5">SUM(C7:C29)</f>
        <v>0</v>
      </c>
      <c r="D30" s="25">
        <f t="shared" ref="D30:F30" si="6">SUM(D7:D29)</f>
        <v>6999.9999999999945</v>
      </c>
      <c r="E30" s="25">
        <f t="shared" si="6"/>
        <v>6999.9999999999991</v>
      </c>
      <c r="F30" s="25">
        <f t="shared" si="6"/>
        <v>11559</v>
      </c>
      <c r="G30" s="25">
        <f t="shared" si="5"/>
        <v>3999.9999999999955</v>
      </c>
      <c r="H30" s="25">
        <f t="shared" si="5"/>
        <v>4000</v>
      </c>
      <c r="I30" s="25">
        <f t="shared" si="5"/>
        <v>15156</v>
      </c>
      <c r="J30" s="25">
        <f t="shared" si="5"/>
        <v>6999.9999999999945</v>
      </c>
      <c r="K30" s="25">
        <f t="shared" si="5"/>
        <v>6999.9999999999991</v>
      </c>
      <c r="L30" s="25">
        <f t="shared" si="5"/>
        <v>11559</v>
      </c>
      <c r="M30" s="25">
        <f t="shared" si="5"/>
        <v>14999.999999999998</v>
      </c>
      <c r="N30" s="25">
        <f t="shared" si="5"/>
        <v>14999.999999999996</v>
      </c>
      <c r="O30" s="25">
        <f t="shared" si="5"/>
        <v>1791916</v>
      </c>
      <c r="P30" s="25">
        <f t="shared" si="5"/>
        <v>26000</v>
      </c>
    </row>
  </sheetData>
  <mergeCells count="7">
    <mergeCell ref="A3:P3"/>
    <mergeCell ref="A5:A6"/>
    <mergeCell ref="G5:I5"/>
    <mergeCell ref="J5:L5"/>
    <mergeCell ref="M5:O5"/>
    <mergeCell ref="P5:P6"/>
    <mergeCell ref="D5:F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2017-10-11T09:04:27Z</dcterms:modified>
</cp:coreProperties>
</file>