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checkCompatibility="1" defaultThemeVersion="124226"/>
  <bookViews>
    <workbookView xWindow="225" yWindow="555" windowWidth="20370" windowHeight="11190" tabRatio="589"/>
  </bookViews>
  <sheets>
    <sheet name="ООШ" sheetId="170" r:id="rId1"/>
  </sheets>
  <definedNames>
    <definedName name="_xlnm.Print_Titles" localSheetId="0">ООШ!$A:$B</definedName>
    <definedName name="_xlnm.Print_Area" localSheetId="0">ООШ!$A$1:$DZ$28</definedName>
  </definedNames>
  <calcPr calcId="145621"/>
</workbook>
</file>

<file path=xl/calcChain.xml><?xml version="1.0" encoding="utf-8"?>
<calcChain xmlns="http://schemas.openxmlformats.org/spreadsheetml/2006/main">
  <c r="DH27" i="170" l="1"/>
  <c r="M27" i="170" l="1"/>
  <c r="L27" i="170"/>
  <c r="DN10" i="170" l="1"/>
  <c r="DN11" i="170"/>
  <c r="DN12" i="170"/>
  <c r="DN13" i="170"/>
  <c r="DN14" i="170"/>
  <c r="DN15" i="170"/>
  <c r="DN16" i="170"/>
  <c r="DN17" i="170"/>
  <c r="DN18" i="170"/>
  <c r="DN19" i="170"/>
  <c r="DN20" i="170"/>
  <c r="DN21" i="170"/>
  <c r="DN22" i="170"/>
  <c r="DN23" i="170"/>
  <c r="DN24" i="170"/>
  <c r="DN25" i="170"/>
  <c r="DN26" i="170"/>
  <c r="DN9" i="170"/>
  <c r="DM27" i="170"/>
  <c r="DL27" i="170"/>
  <c r="DJ27" i="170"/>
  <c r="DI27" i="170"/>
  <c r="DG27" i="170"/>
  <c r="DF27" i="170"/>
  <c r="CR9" i="170"/>
  <c r="CR10" i="170"/>
  <c r="CR11" i="170"/>
  <c r="CO9" i="170"/>
  <c r="CO10" i="170"/>
  <c r="CO11" i="170"/>
  <c r="CR13" i="170"/>
  <c r="CR14" i="170"/>
  <c r="CR15" i="170"/>
  <c r="CR16" i="170"/>
  <c r="CR17" i="170"/>
  <c r="CR18" i="170"/>
  <c r="CR19" i="170"/>
  <c r="CR20" i="170"/>
  <c r="CR21" i="170"/>
  <c r="CR22" i="170"/>
  <c r="CR23" i="170"/>
  <c r="CR24" i="170"/>
  <c r="CR25" i="170"/>
  <c r="CR26" i="170"/>
  <c r="CR12" i="170"/>
  <c r="CO13" i="170"/>
  <c r="CO14" i="170"/>
  <c r="CO15" i="170"/>
  <c r="CO16" i="170"/>
  <c r="CO17" i="170"/>
  <c r="CO18" i="170"/>
  <c r="CO19" i="170"/>
  <c r="CO20" i="170"/>
  <c r="CO21" i="170"/>
  <c r="CO22" i="170"/>
  <c r="CO23" i="170"/>
  <c r="CO24" i="170"/>
  <c r="CO25" i="170"/>
  <c r="CO26" i="170"/>
  <c r="CO12" i="170"/>
  <c r="CN27" i="170"/>
  <c r="CQ27" i="170"/>
  <c r="CL10" i="170"/>
  <c r="CL11" i="170"/>
  <c r="CL12" i="170"/>
  <c r="CL13" i="170"/>
  <c r="CL14" i="170"/>
  <c r="CL15" i="170"/>
  <c r="CL16" i="170"/>
  <c r="CL17" i="170"/>
  <c r="CL18" i="170"/>
  <c r="CL19" i="170"/>
  <c r="CL20" i="170"/>
  <c r="CL21" i="170"/>
  <c r="CL22" i="170"/>
  <c r="CL23" i="170"/>
  <c r="CL24" i="170"/>
  <c r="CL25" i="170"/>
  <c r="CL26" i="170"/>
  <c r="CL9" i="170"/>
  <c r="CI10" i="170"/>
  <c r="CI11" i="170"/>
  <c r="CI12" i="170"/>
  <c r="CI13" i="170"/>
  <c r="CI14" i="170"/>
  <c r="CI15" i="170"/>
  <c r="CI16" i="170"/>
  <c r="CI17" i="170"/>
  <c r="CI18" i="170"/>
  <c r="CI19" i="170"/>
  <c r="CI20" i="170"/>
  <c r="CI21" i="170"/>
  <c r="CI22" i="170"/>
  <c r="CI23" i="170"/>
  <c r="CI24" i="170"/>
  <c r="CI25" i="170"/>
  <c r="CI26" i="170"/>
  <c r="CI9" i="170"/>
  <c r="CF10" i="170"/>
  <c r="CF11" i="170"/>
  <c r="CF12" i="170"/>
  <c r="CF13" i="170"/>
  <c r="CF14" i="170"/>
  <c r="CF15" i="170"/>
  <c r="CF16" i="170"/>
  <c r="CF17" i="170"/>
  <c r="CF18" i="170"/>
  <c r="CF19" i="170"/>
  <c r="CF20" i="170"/>
  <c r="CF21" i="170"/>
  <c r="CF22" i="170"/>
  <c r="CF23" i="170"/>
  <c r="CF24" i="170"/>
  <c r="CF25" i="170"/>
  <c r="CF26" i="170"/>
  <c r="CF9" i="170"/>
  <c r="CE27" i="170"/>
  <c r="CH27" i="170"/>
  <c r="CC10" i="170"/>
  <c r="CC11" i="170"/>
  <c r="CC12" i="170"/>
  <c r="CC13" i="170"/>
  <c r="CC14" i="170"/>
  <c r="CC15" i="170"/>
  <c r="CC16" i="170"/>
  <c r="CC17" i="170"/>
  <c r="CC18" i="170"/>
  <c r="CC19" i="170"/>
  <c r="CC20" i="170"/>
  <c r="CC21" i="170"/>
  <c r="CC22" i="170"/>
  <c r="CC23" i="170"/>
  <c r="CC24" i="170"/>
  <c r="CC25" i="170"/>
  <c r="CC26" i="170"/>
  <c r="CC9" i="170"/>
  <c r="BV27" i="170"/>
  <c r="BY27" i="170"/>
  <c r="BZ10" i="170"/>
  <c r="BZ11" i="170"/>
  <c r="BZ12" i="170"/>
  <c r="BZ13" i="170"/>
  <c r="BZ14" i="170"/>
  <c r="BZ15" i="170"/>
  <c r="BZ16" i="170"/>
  <c r="BZ17" i="170"/>
  <c r="BZ18" i="170"/>
  <c r="BZ19" i="170"/>
  <c r="BZ20" i="170"/>
  <c r="BZ21" i="170"/>
  <c r="BZ22" i="170"/>
  <c r="BZ23" i="170"/>
  <c r="BZ24" i="170"/>
  <c r="BZ25" i="170"/>
  <c r="BZ26" i="170"/>
  <c r="BZ9" i="170"/>
  <c r="BW10" i="170"/>
  <c r="BW11" i="170"/>
  <c r="BW12" i="170"/>
  <c r="BW13" i="170"/>
  <c r="BW14" i="170"/>
  <c r="BW15" i="170"/>
  <c r="BW16" i="170"/>
  <c r="BW17" i="170"/>
  <c r="BW18" i="170"/>
  <c r="BW19" i="170"/>
  <c r="BW20" i="170"/>
  <c r="BW21" i="170"/>
  <c r="BW22" i="170"/>
  <c r="BW23" i="170"/>
  <c r="BW24" i="170"/>
  <c r="BW25" i="170"/>
  <c r="BW26" i="170"/>
  <c r="BW9" i="170"/>
  <c r="BT10" i="170"/>
  <c r="BT11" i="170"/>
  <c r="BT12" i="170"/>
  <c r="BT13" i="170"/>
  <c r="BT14" i="170"/>
  <c r="BT15" i="170"/>
  <c r="BT16" i="170"/>
  <c r="BT17" i="170"/>
  <c r="BT18" i="170"/>
  <c r="BT19" i="170"/>
  <c r="BT20" i="170"/>
  <c r="BT21" i="170"/>
  <c r="BT22" i="170"/>
  <c r="BT23" i="170"/>
  <c r="BT24" i="170"/>
  <c r="BT25" i="170"/>
  <c r="BT26" i="170"/>
  <c r="BT9" i="170"/>
  <c r="BS27" i="170"/>
  <c r="BP10" i="170"/>
  <c r="BP11" i="170"/>
  <c r="BP12" i="170"/>
  <c r="BP13" i="170"/>
  <c r="BP14" i="170"/>
  <c r="BP15" i="170"/>
  <c r="BP16" i="170"/>
  <c r="BP17" i="170"/>
  <c r="BP18" i="170"/>
  <c r="BP19" i="170"/>
  <c r="BP20" i="170"/>
  <c r="BP21" i="170"/>
  <c r="BP22" i="170"/>
  <c r="BP23" i="170"/>
  <c r="BP24" i="170"/>
  <c r="BP25" i="170"/>
  <c r="BP26" i="170"/>
  <c r="BP9" i="170"/>
  <c r="BN10" i="170"/>
  <c r="BN11" i="170"/>
  <c r="BN12" i="170"/>
  <c r="BN13" i="170"/>
  <c r="BN14" i="170"/>
  <c r="BN15" i="170"/>
  <c r="BN16" i="170"/>
  <c r="BN17" i="170"/>
  <c r="BN18" i="170"/>
  <c r="BN19" i="170"/>
  <c r="BN20" i="170"/>
  <c r="BN21" i="170"/>
  <c r="BN22" i="170"/>
  <c r="BN23" i="170"/>
  <c r="BN24" i="170"/>
  <c r="BN25" i="170"/>
  <c r="BN26" i="170"/>
  <c r="BN9" i="170"/>
  <c r="BJ10" i="170"/>
  <c r="BJ11" i="170"/>
  <c r="BJ12" i="170"/>
  <c r="BJ13" i="170"/>
  <c r="BJ14" i="170"/>
  <c r="BJ15" i="170"/>
  <c r="BJ16" i="170"/>
  <c r="BJ17" i="170"/>
  <c r="BJ18" i="170"/>
  <c r="BJ19" i="170"/>
  <c r="BJ20" i="170"/>
  <c r="BJ21" i="170"/>
  <c r="BJ22" i="170"/>
  <c r="BJ23" i="170"/>
  <c r="BJ24" i="170"/>
  <c r="BJ25" i="170"/>
  <c r="BJ26" i="170"/>
  <c r="BJ9" i="170"/>
  <c r="BH10" i="170"/>
  <c r="BH11" i="170"/>
  <c r="BH12" i="170"/>
  <c r="BH13" i="170"/>
  <c r="BH14" i="170"/>
  <c r="BH15" i="170"/>
  <c r="BH16" i="170"/>
  <c r="BH17" i="170"/>
  <c r="BH18" i="170"/>
  <c r="BH19" i="170"/>
  <c r="BH20" i="170"/>
  <c r="BH21" i="170"/>
  <c r="BH22" i="170"/>
  <c r="BH23" i="170"/>
  <c r="BH24" i="170"/>
  <c r="BH25" i="170"/>
  <c r="BH26" i="170"/>
  <c r="BH9" i="170"/>
  <c r="BO27" i="170"/>
  <c r="BM27" i="170"/>
  <c r="BI27" i="170"/>
  <c r="BG27" i="170"/>
  <c r="BD10" i="170"/>
  <c r="BD11" i="170"/>
  <c r="BD12" i="170"/>
  <c r="BD13" i="170"/>
  <c r="BD14" i="170"/>
  <c r="BD15" i="170"/>
  <c r="BD16" i="170"/>
  <c r="BD17" i="170"/>
  <c r="BD18" i="170"/>
  <c r="BD19" i="170"/>
  <c r="BD20" i="170"/>
  <c r="BD21" i="170"/>
  <c r="BD22" i="170"/>
  <c r="BD23" i="170"/>
  <c r="BD24" i="170"/>
  <c r="BD25" i="170"/>
  <c r="BD26" i="170"/>
  <c r="BD9" i="170"/>
  <c r="BB10" i="170"/>
  <c r="BB11" i="170"/>
  <c r="BB12" i="170"/>
  <c r="BB13" i="170"/>
  <c r="BB14" i="170"/>
  <c r="BB15" i="170"/>
  <c r="BB16" i="170"/>
  <c r="BB17" i="170"/>
  <c r="BB18" i="170"/>
  <c r="BB19" i="170"/>
  <c r="BB20" i="170"/>
  <c r="BB21" i="170"/>
  <c r="BB22" i="170"/>
  <c r="BB23" i="170"/>
  <c r="BB24" i="170"/>
  <c r="BB25" i="170"/>
  <c r="BB26" i="170"/>
  <c r="BB9" i="170"/>
  <c r="AX27" i="170"/>
  <c r="AY26" i="170"/>
  <c r="AY25" i="170"/>
  <c r="AY24" i="170"/>
  <c r="AY23" i="170"/>
  <c r="AY22" i="170"/>
  <c r="AY21" i="170"/>
  <c r="AY20" i="170"/>
  <c r="AY19" i="170"/>
  <c r="AY18" i="170"/>
  <c r="AY17" i="170"/>
  <c r="AY16" i="170"/>
  <c r="AY15" i="170"/>
  <c r="AY14" i="170"/>
  <c r="AY13" i="170"/>
  <c r="AY12" i="170"/>
  <c r="AY11" i="170"/>
  <c r="AY10" i="170"/>
  <c r="AY9" i="170"/>
  <c r="AU27" i="170"/>
  <c r="AV26" i="170"/>
  <c r="AV25" i="170"/>
  <c r="AV24" i="170"/>
  <c r="AV23" i="170"/>
  <c r="AV22" i="170"/>
  <c r="AV21" i="170"/>
  <c r="AV20" i="170"/>
  <c r="AV19" i="170"/>
  <c r="AV18" i="170"/>
  <c r="AV17" i="170"/>
  <c r="AV16" i="170"/>
  <c r="AV15" i="170"/>
  <c r="AV14" i="170"/>
  <c r="AV13" i="170"/>
  <c r="AV12" i="170"/>
  <c r="AV11" i="170"/>
  <c r="AV10" i="170"/>
  <c r="AV9" i="170"/>
  <c r="AS10" i="170"/>
  <c r="AS11" i="170"/>
  <c r="AS12" i="170"/>
  <c r="AS13" i="170"/>
  <c r="AS14" i="170"/>
  <c r="AS15" i="170"/>
  <c r="AS16" i="170"/>
  <c r="AS17" i="170"/>
  <c r="AS18" i="170"/>
  <c r="AS19" i="170"/>
  <c r="AT19" i="170" s="1"/>
  <c r="AS20" i="170"/>
  <c r="AS21" i="170"/>
  <c r="AS22" i="170"/>
  <c r="AS23" i="170"/>
  <c r="AS24" i="170"/>
  <c r="AS25" i="170"/>
  <c r="AT25" i="170" s="1"/>
  <c r="AS26" i="170"/>
  <c r="AS9" i="170"/>
  <c r="AT9" i="170" s="1"/>
  <c r="AR27" i="170"/>
  <c r="AP26" i="170"/>
  <c r="AP25" i="170"/>
  <c r="AP19" i="170"/>
  <c r="AP15" i="170"/>
  <c r="AP11" i="170"/>
  <c r="AL26" i="170"/>
  <c r="AL25" i="170"/>
  <c r="AL19" i="170"/>
  <c r="AL15" i="170"/>
  <c r="AL11" i="170"/>
  <c r="AD26" i="170"/>
  <c r="AD25" i="170"/>
  <c r="AD24" i="170"/>
  <c r="AD23" i="170"/>
  <c r="AD22" i="170"/>
  <c r="AD21" i="170"/>
  <c r="AD20" i="170"/>
  <c r="AD19" i="170"/>
  <c r="AD18" i="170"/>
  <c r="AD17" i="170"/>
  <c r="AD16" i="170"/>
  <c r="AD15" i="170"/>
  <c r="AD14" i="170"/>
  <c r="AD13" i="170"/>
  <c r="AD12" i="170"/>
  <c r="AD11" i="170"/>
  <c r="AD10" i="170"/>
  <c r="AD9" i="170"/>
  <c r="Z26" i="170"/>
  <c r="Z25" i="170"/>
  <c r="Z24" i="170"/>
  <c r="Z23" i="170"/>
  <c r="Z22" i="170"/>
  <c r="Z21" i="170"/>
  <c r="Z20" i="170"/>
  <c r="Z19" i="170"/>
  <c r="Z18" i="170"/>
  <c r="Z17" i="170"/>
  <c r="Z16" i="170"/>
  <c r="Z15" i="170"/>
  <c r="Z14" i="170"/>
  <c r="Z13" i="170"/>
  <c r="Z12" i="170"/>
  <c r="Z11" i="170"/>
  <c r="Z10" i="170"/>
  <c r="Z9" i="170"/>
  <c r="BE9" i="170" l="1"/>
  <c r="BF9" i="170" s="1"/>
  <c r="BE19" i="170"/>
  <c r="BF19" i="170" s="1"/>
  <c r="BQ19" i="170"/>
  <c r="CL27" i="170"/>
  <c r="DN27" i="170"/>
  <c r="DK27" i="170"/>
  <c r="CJ24" i="170"/>
  <c r="CC27" i="170"/>
  <c r="CO27" i="170"/>
  <c r="CR27" i="170"/>
  <c r="CF27" i="170"/>
  <c r="CI27" i="170"/>
  <c r="BK21" i="170"/>
  <c r="BK14" i="170"/>
  <c r="BQ26" i="170"/>
  <c r="BQ22" i="170"/>
  <c r="BQ18" i="170"/>
  <c r="BQ14" i="170"/>
  <c r="BQ10" i="170"/>
  <c r="BQ23" i="170"/>
  <c r="BQ11" i="170"/>
  <c r="BZ27" i="170"/>
  <c r="BK26" i="170"/>
  <c r="BW27" i="170"/>
  <c r="BT27" i="170"/>
  <c r="BK19" i="170"/>
  <c r="BL19" i="170" s="1"/>
  <c r="BQ20" i="170"/>
  <c r="BQ16" i="170"/>
  <c r="BQ15" i="170"/>
  <c r="BK11" i="170"/>
  <c r="BK22" i="170"/>
  <c r="BK18" i="170"/>
  <c r="BK10" i="170"/>
  <c r="BK24" i="170"/>
  <c r="BK20" i="170"/>
  <c r="BK16" i="170"/>
  <c r="BK12" i="170"/>
  <c r="BP27" i="170"/>
  <c r="BQ25" i="170"/>
  <c r="BK23" i="170"/>
  <c r="BK15" i="170"/>
  <c r="BJ27" i="170"/>
  <c r="AV27" i="170"/>
  <c r="AY27" i="170"/>
  <c r="BQ21" i="170"/>
  <c r="BQ17" i="170"/>
  <c r="BQ13" i="170"/>
  <c r="BQ24" i="170"/>
  <c r="BQ12" i="170"/>
  <c r="BQ9" i="170"/>
  <c r="BK25" i="170"/>
  <c r="BK17" i="170"/>
  <c r="BK13" i="170"/>
  <c r="BK9" i="170"/>
  <c r="BN27" i="170"/>
  <c r="BH27" i="170"/>
  <c r="AL27" i="170"/>
  <c r="AS27" i="170"/>
  <c r="AP27" i="170"/>
  <c r="AD27" i="170"/>
  <c r="Z27" i="170"/>
  <c r="N27" i="170"/>
  <c r="Q27" i="170"/>
  <c r="R10" i="170"/>
  <c r="R11" i="170"/>
  <c r="R12" i="170"/>
  <c r="R13" i="170"/>
  <c r="R14" i="170"/>
  <c r="R15" i="170"/>
  <c r="R16" i="170"/>
  <c r="R17" i="170"/>
  <c r="R18" i="170"/>
  <c r="R19" i="170"/>
  <c r="R20" i="170"/>
  <c r="R21" i="170"/>
  <c r="R22" i="170"/>
  <c r="R23" i="170"/>
  <c r="R24" i="170"/>
  <c r="R25" i="170"/>
  <c r="R26" i="170"/>
  <c r="R9" i="170"/>
  <c r="O10" i="170"/>
  <c r="O11" i="170"/>
  <c r="O12" i="170"/>
  <c r="O13" i="170"/>
  <c r="O14" i="170"/>
  <c r="O15" i="170"/>
  <c r="O16" i="170"/>
  <c r="O17" i="170"/>
  <c r="O18" i="170"/>
  <c r="O19" i="170"/>
  <c r="O20" i="170"/>
  <c r="O21" i="170"/>
  <c r="O22" i="170"/>
  <c r="O23" i="170"/>
  <c r="O24" i="170"/>
  <c r="O25" i="170"/>
  <c r="O26" i="170"/>
  <c r="O9" i="170"/>
  <c r="CP10" i="170"/>
  <c r="CP11" i="170"/>
  <c r="CS11" i="170"/>
  <c r="AI12" i="170"/>
  <c r="BU13" i="170"/>
  <c r="CP15" i="170"/>
  <c r="BX16" i="170"/>
  <c r="AI17" i="170"/>
  <c r="CS17" i="170"/>
  <c r="CM19" i="170"/>
  <c r="CP19" i="170"/>
  <c r="BX20" i="170"/>
  <c r="BU21" i="170"/>
  <c r="CP22" i="170"/>
  <c r="CM23" i="170"/>
  <c r="CP23" i="170"/>
  <c r="CJ23" i="170"/>
  <c r="BX24" i="170"/>
  <c r="CP9" i="170"/>
  <c r="AI9" i="170"/>
  <c r="BE12" i="170"/>
  <c r="BF12" i="170" s="1"/>
  <c r="BE15" i="170"/>
  <c r="BF15" i="170" s="1"/>
  <c r="CB27" i="170"/>
  <c r="CK27" i="170"/>
  <c r="BC27" i="170"/>
  <c r="BA27" i="170"/>
  <c r="BE26" i="170"/>
  <c r="BE20" i="170"/>
  <c r="BE18" i="170"/>
  <c r="BE14" i="170"/>
  <c r="BE11" i="170"/>
  <c r="BE10" i="170"/>
  <c r="AH26" i="170"/>
  <c r="V26" i="170"/>
  <c r="AH25" i="170"/>
  <c r="AI25" i="170" s="1"/>
  <c r="V25" i="170"/>
  <c r="W25" i="170" s="1"/>
  <c r="V24" i="170"/>
  <c r="W24" i="170" s="1"/>
  <c r="V23" i="170"/>
  <c r="W23" i="170" s="1"/>
  <c r="V22" i="170"/>
  <c r="V21" i="170"/>
  <c r="W21" i="170" s="1"/>
  <c r="V20" i="170"/>
  <c r="W20" i="170" s="1"/>
  <c r="AH19" i="170"/>
  <c r="AI19" i="170" s="1"/>
  <c r="V19" i="170"/>
  <c r="W19" i="170" s="1"/>
  <c r="V18" i="170"/>
  <c r="V17" i="170"/>
  <c r="V16" i="170"/>
  <c r="AH15" i="170"/>
  <c r="V15" i="170"/>
  <c r="V14" i="170"/>
  <c r="V13" i="170"/>
  <c r="V12" i="170"/>
  <c r="AH11" i="170"/>
  <c r="V11" i="170"/>
  <c r="V10" i="170"/>
  <c r="V9" i="170"/>
  <c r="I27" i="170"/>
  <c r="J26" i="170"/>
  <c r="J25" i="170"/>
  <c r="J24" i="170"/>
  <c r="J23" i="170"/>
  <c r="J22" i="170"/>
  <c r="J21" i="170"/>
  <c r="J20" i="170"/>
  <c r="DO20" i="170" s="1"/>
  <c r="J19" i="170"/>
  <c r="J18" i="170"/>
  <c r="DO18" i="170" s="1"/>
  <c r="J17" i="170"/>
  <c r="J16" i="170"/>
  <c r="J15" i="170"/>
  <c r="J14" i="170"/>
  <c r="J13" i="170"/>
  <c r="J12" i="170"/>
  <c r="J11" i="170"/>
  <c r="J10" i="170"/>
  <c r="K10" i="170" s="1"/>
  <c r="J9" i="170"/>
  <c r="DO26" i="170" l="1"/>
  <c r="DP25" i="170"/>
  <c r="DS25" i="170" s="1"/>
  <c r="P25" i="170"/>
  <c r="DP21" i="170"/>
  <c r="DS21" i="170" s="1"/>
  <c r="P21" i="170"/>
  <c r="DS17" i="170"/>
  <c r="DP17" i="170"/>
  <c r="P17" i="170"/>
  <c r="DP13" i="170"/>
  <c r="DS13" i="170" s="1"/>
  <c r="P13" i="170"/>
  <c r="DQ9" i="170"/>
  <c r="DT9" i="170" s="1"/>
  <c r="S9" i="170"/>
  <c r="DQ23" i="170"/>
  <c r="DT23" i="170" s="1"/>
  <c r="S23" i="170"/>
  <c r="DQ19" i="170"/>
  <c r="DT19" i="170" s="1"/>
  <c r="S19" i="170"/>
  <c r="DQ15" i="170"/>
  <c r="DT15" i="170" s="1"/>
  <c r="S15" i="170"/>
  <c r="DQ11" i="170"/>
  <c r="DT11" i="170" s="1"/>
  <c r="S11" i="170"/>
  <c r="DO19" i="170"/>
  <c r="DP24" i="170"/>
  <c r="DS24" i="170" s="1"/>
  <c r="P24" i="170"/>
  <c r="DP20" i="170"/>
  <c r="DS20" i="170" s="1"/>
  <c r="P20" i="170"/>
  <c r="DP16" i="170"/>
  <c r="DS16" i="170" s="1"/>
  <c r="P16" i="170"/>
  <c r="DP12" i="170"/>
  <c r="DS12" i="170" s="1"/>
  <c r="P12" i="170"/>
  <c r="DQ26" i="170"/>
  <c r="DT26" i="170" s="1"/>
  <c r="S26" i="170"/>
  <c r="DQ22" i="170"/>
  <c r="DT22" i="170" s="1"/>
  <c r="S22" i="170"/>
  <c r="DT18" i="170"/>
  <c r="DQ18" i="170"/>
  <c r="S18" i="170"/>
  <c r="DQ14" i="170"/>
  <c r="DT14" i="170" s="1"/>
  <c r="S14" i="170"/>
  <c r="DW14" i="170" s="1"/>
  <c r="DQ10" i="170"/>
  <c r="S10" i="170"/>
  <c r="DP9" i="170"/>
  <c r="DS9" i="170" s="1"/>
  <c r="P9" i="170"/>
  <c r="DP23" i="170"/>
  <c r="DS23" i="170" s="1"/>
  <c r="P23" i="170"/>
  <c r="DP19" i="170"/>
  <c r="DS19" i="170" s="1"/>
  <c r="P19" i="170"/>
  <c r="DP15" i="170"/>
  <c r="DS15" i="170" s="1"/>
  <c r="P15" i="170"/>
  <c r="DP11" i="170"/>
  <c r="DS11" i="170" s="1"/>
  <c r="P11" i="170"/>
  <c r="DQ25" i="170"/>
  <c r="DT25" i="170" s="1"/>
  <c r="S25" i="170"/>
  <c r="DQ21" i="170"/>
  <c r="DT21" i="170" s="1"/>
  <c r="S21" i="170"/>
  <c r="DQ17" i="170"/>
  <c r="DT17" i="170" s="1"/>
  <c r="S17" i="170"/>
  <c r="DQ13" i="170"/>
  <c r="DT13" i="170" s="1"/>
  <c r="S13" i="170"/>
  <c r="DO17" i="170"/>
  <c r="DR17" i="170" s="1"/>
  <c r="DO21" i="170"/>
  <c r="DR21" i="170" s="1"/>
  <c r="DP26" i="170"/>
  <c r="DS26" i="170" s="1"/>
  <c r="P26" i="170"/>
  <c r="DP22" i="170"/>
  <c r="DS22" i="170" s="1"/>
  <c r="P22" i="170"/>
  <c r="DS18" i="170"/>
  <c r="DP18" i="170"/>
  <c r="P18" i="170"/>
  <c r="DP14" i="170"/>
  <c r="DS14" i="170" s="1"/>
  <c r="P14" i="170"/>
  <c r="DV14" i="170" s="1"/>
  <c r="DP10" i="170"/>
  <c r="DS10" i="170" s="1"/>
  <c r="P10" i="170"/>
  <c r="DQ24" i="170"/>
  <c r="DT24" i="170" s="1"/>
  <c r="S24" i="170"/>
  <c r="DQ20" i="170"/>
  <c r="DT20" i="170" s="1"/>
  <c r="S20" i="170"/>
  <c r="DQ16" i="170"/>
  <c r="DT16" i="170" s="1"/>
  <c r="S16" i="170"/>
  <c r="DQ12" i="170"/>
  <c r="DT12" i="170" s="1"/>
  <c r="S12" i="170"/>
  <c r="DO10" i="170"/>
  <c r="DR10" i="170" s="1"/>
  <c r="K9" i="170"/>
  <c r="DO9" i="170"/>
  <c r="DR9" i="170" s="1"/>
  <c r="K13" i="170"/>
  <c r="K17" i="170"/>
  <c r="K21" i="170"/>
  <c r="K25" i="170"/>
  <c r="DR18" i="170"/>
  <c r="K18" i="170"/>
  <c r="DR26" i="170"/>
  <c r="K26" i="170"/>
  <c r="DO11" i="170"/>
  <c r="DR11" i="170" s="1"/>
  <c r="K11" i="170"/>
  <c r="DO15" i="170"/>
  <c r="DR15" i="170" s="1"/>
  <c r="K15" i="170"/>
  <c r="DR19" i="170"/>
  <c r="K19" i="170"/>
  <c r="K23" i="170"/>
  <c r="DO14" i="170"/>
  <c r="DR14" i="170" s="1"/>
  <c r="K14" i="170"/>
  <c r="K22" i="170"/>
  <c r="DO12" i="170"/>
  <c r="DR12" i="170" s="1"/>
  <c r="K12" i="170"/>
  <c r="K16" i="170"/>
  <c r="DR20" i="170"/>
  <c r="K20" i="170"/>
  <c r="K24" i="170"/>
  <c r="DT10" i="170"/>
  <c r="CS9" i="170"/>
  <c r="CD16" i="170"/>
  <c r="CM9" i="170"/>
  <c r="CS15" i="170"/>
  <c r="CP16" i="170"/>
  <c r="CM21" i="170"/>
  <c r="CS25" i="170"/>
  <c r="CP26" i="170"/>
  <c r="AT26" i="170"/>
  <c r="CM26" i="170"/>
  <c r="AQ24" i="170"/>
  <c r="CS24" i="170"/>
  <c r="AI22" i="170"/>
  <c r="CM22" i="170"/>
  <c r="AQ20" i="170"/>
  <c r="CS20" i="170"/>
  <c r="AI18" i="170"/>
  <c r="CM18" i="170"/>
  <c r="AQ16" i="170"/>
  <c r="CS16" i="170"/>
  <c r="AI14" i="170"/>
  <c r="CM14" i="170"/>
  <c r="AQ12" i="170"/>
  <c r="AI10" i="170"/>
  <c r="DU10" i="170" s="1"/>
  <c r="CM10" i="170"/>
  <c r="CD25" i="170"/>
  <c r="CS19" i="170"/>
  <c r="CP20" i="170"/>
  <c r="CS13" i="170"/>
  <c r="CP14" i="170"/>
  <c r="CM13" i="170"/>
  <c r="AI23" i="170"/>
  <c r="BU15" i="170"/>
  <c r="BX12" i="170"/>
  <c r="CP12" i="170"/>
  <c r="BU11" i="170"/>
  <c r="CD13" i="170"/>
  <c r="CS23" i="170"/>
  <c r="CP24" i="170"/>
  <c r="CP18" i="170"/>
  <c r="CM11" i="170"/>
  <c r="CM17" i="170"/>
  <c r="AQ26" i="170"/>
  <c r="CS26" i="170"/>
  <c r="BX25" i="170"/>
  <c r="CP25" i="170"/>
  <c r="AI24" i="170"/>
  <c r="CM24" i="170"/>
  <c r="CJ22" i="170"/>
  <c r="CS22" i="170"/>
  <c r="CG21" i="170"/>
  <c r="CP21" i="170"/>
  <c r="AI20" i="170"/>
  <c r="CM20" i="170"/>
  <c r="AQ18" i="170"/>
  <c r="CS18" i="170"/>
  <c r="CG17" i="170"/>
  <c r="CP17" i="170"/>
  <c r="AI16" i="170"/>
  <c r="CM16" i="170"/>
  <c r="CJ14" i="170"/>
  <c r="CS14" i="170"/>
  <c r="CG13" i="170"/>
  <c r="CP13" i="170"/>
  <c r="AQ10" i="170"/>
  <c r="CJ18" i="170"/>
  <c r="CD22" i="170"/>
  <c r="CS10" i="170"/>
  <c r="CS12" i="170"/>
  <c r="CM12" i="170"/>
  <c r="CS21" i="170"/>
  <c r="CM15" i="170"/>
  <c r="CM25" i="170"/>
  <c r="AQ25" i="170"/>
  <c r="CJ25" i="170"/>
  <c r="AQ21" i="170"/>
  <c r="CJ21" i="170"/>
  <c r="AQ13" i="170"/>
  <c r="CJ13" i="170"/>
  <c r="CD23" i="170"/>
  <c r="BF11" i="170"/>
  <c r="AM23" i="170"/>
  <c r="CG23" i="170"/>
  <c r="AM19" i="170"/>
  <c r="CG19" i="170"/>
  <c r="AA15" i="170"/>
  <c r="CG15" i="170"/>
  <c r="AA11" i="170"/>
  <c r="CG11" i="170"/>
  <c r="CD9" i="170"/>
  <c r="CD19" i="170"/>
  <c r="CG12" i="170"/>
  <c r="CD12" i="170"/>
  <c r="CG25" i="170"/>
  <c r="CJ20" i="170"/>
  <c r="CD18" i="170"/>
  <c r="CD11" i="170"/>
  <c r="CD21" i="170"/>
  <c r="CG20" i="170"/>
  <c r="CD20" i="170"/>
  <c r="CJ12" i="170"/>
  <c r="CD10" i="170"/>
  <c r="CD26" i="170"/>
  <c r="AQ17" i="170"/>
  <c r="CJ17" i="170"/>
  <c r="CG16" i="170"/>
  <c r="AA26" i="170"/>
  <c r="CG26" i="170"/>
  <c r="BX22" i="170"/>
  <c r="CG22" i="170"/>
  <c r="AE19" i="170"/>
  <c r="CJ19" i="170"/>
  <c r="AW18" i="170"/>
  <c r="CG18" i="170"/>
  <c r="AE15" i="170"/>
  <c r="CJ15" i="170"/>
  <c r="BX14" i="170"/>
  <c r="CG14" i="170"/>
  <c r="AE11" i="170"/>
  <c r="CJ11" i="170"/>
  <c r="AW10" i="170"/>
  <c r="CG10" i="170"/>
  <c r="CD15" i="170"/>
  <c r="CJ10" i="170"/>
  <c r="CJ26" i="170"/>
  <c r="CG24" i="170"/>
  <c r="CD24" i="170"/>
  <c r="CJ16" i="170"/>
  <c r="CD14" i="170"/>
  <c r="CD17" i="170"/>
  <c r="CA9" i="170"/>
  <c r="CJ9" i="170"/>
  <c r="BX9" i="170"/>
  <c r="CG9" i="170"/>
  <c r="W11" i="170"/>
  <c r="W17" i="170"/>
  <c r="BR11" i="170"/>
  <c r="BF26" i="170"/>
  <c r="AZ21" i="170"/>
  <c r="BU23" i="170"/>
  <c r="BR17" i="170"/>
  <c r="BL24" i="170"/>
  <c r="AW12" i="170"/>
  <c r="AW22" i="170"/>
  <c r="BF18" i="170"/>
  <c r="BR23" i="170"/>
  <c r="AT23" i="170"/>
  <c r="BL26" i="170"/>
  <c r="CA11" i="170"/>
  <c r="BL14" i="170"/>
  <c r="AW14" i="170"/>
  <c r="AT17" i="170"/>
  <c r="W9" i="170"/>
  <c r="W12" i="170"/>
  <c r="BL16" i="170"/>
  <c r="BL18" i="170"/>
  <c r="AZ13" i="170"/>
  <c r="CA13" i="170"/>
  <c r="CA19" i="170"/>
  <c r="AZ19" i="170"/>
  <c r="BX18" i="170"/>
  <c r="W13" i="170"/>
  <c r="AT11" i="170"/>
  <c r="AW20" i="170"/>
  <c r="CA21" i="170"/>
  <c r="AZ11" i="170"/>
  <c r="BX26" i="170"/>
  <c r="AQ22" i="170"/>
  <c r="AZ22" i="170"/>
  <c r="AM21" i="170"/>
  <c r="BX21" i="170"/>
  <c r="AM17" i="170"/>
  <c r="BX17" i="170"/>
  <c r="AQ14" i="170"/>
  <c r="AZ14" i="170"/>
  <c r="AM13" i="170"/>
  <c r="BX13" i="170"/>
  <c r="AA13" i="170"/>
  <c r="AE14" i="170"/>
  <c r="BL17" i="170"/>
  <c r="BR24" i="170"/>
  <c r="BL23" i="170"/>
  <c r="BR16" i="170"/>
  <c r="AW21" i="170"/>
  <c r="BR14" i="170"/>
  <c r="AW23" i="170"/>
  <c r="BU18" i="170"/>
  <c r="AT14" i="170"/>
  <c r="BR10" i="170"/>
  <c r="AZ16" i="170"/>
  <c r="CA20" i="170"/>
  <c r="BX11" i="170"/>
  <c r="CA22" i="170"/>
  <c r="AT20" i="170"/>
  <c r="BU20" i="170"/>
  <c r="AZ18" i="170"/>
  <c r="W10" i="170"/>
  <c r="W16" i="170"/>
  <c r="W26" i="170"/>
  <c r="BF14" i="170"/>
  <c r="AI21" i="170"/>
  <c r="AT21" i="170"/>
  <c r="AI13" i="170"/>
  <c r="AT13" i="170"/>
  <c r="AQ11" i="170"/>
  <c r="AQ19" i="170"/>
  <c r="AE13" i="170"/>
  <c r="BL25" i="170"/>
  <c r="BR13" i="170"/>
  <c r="BR25" i="170"/>
  <c r="BL20" i="170"/>
  <c r="BL22" i="170"/>
  <c r="BR20" i="170"/>
  <c r="BU25" i="170"/>
  <c r="AW17" i="170"/>
  <c r="BR22" i="170"/>
  <c r="AW15" i="170"/>
  <c r="BL21" i="170"/>
  <c r="BU22" i="170"/>
  <c r="AZ17" i="170"/>
  <c r="AW16" i="170"/>
  <c r="AT18" i="170"/>
  <c r="BR18" i="170"/>
  <c r="AW19" i="170"/>
  <c r="BR19" i="170"/>
  <c r="BX10" i="170"/>
  <c r="CA17" i="170"/>
  <c r="BX15" i="170"/>
  <c r="CA10" i="170"/>
  <c r="CA26" i="170"/>
  <c r="CA23" i="170"/>
  <c r="BU19" i="170"/>
  <c r="AZ23" i="170"/>
  <c r="AW26" i="170"/>
  <c r="AT24" i="170"/>
  <c r="BU24" i="170"/>
  <c r="AZ10" i="170"/>
  <c r="AA25" i="170"/>
  <c r="AM25" i="170"/>
  <c r="BL11" i="170"/>
  <c r="AW13" i="170"/>
  <c r="AZ20" i="170"/>
  <c r="BU10" i="170"/>
  <c r="BU26" i="170"/>
  <c r="AT22" i="170"/>
  <c r="BR26" i="170"/>
  <c r="AW11" i="170"/>
  <c r="CA12" i="170"/>
  <c r="BU12" i="170"/>
  <c r="BX19" i="170"/>
  <c r="CA14" i="170"/>
  <c r="AT12" i="170"/>
  <c r="CA24" i="170"/>
  <c r="BF10" i="170"/>
  <c r="BF20" i="170"/>
  <c r="AA21" i="170"/>
  <c r="AE18" i="170"/>
  <c r="BL13" i="170"/>
  <c r="BR12" i="170"/>
  <c r="BR21" i="170"/>
  <c r="BL15" i="170"/>
  <c r="BL12" i="170"/>
  <c r="BL10" i="170"/>
  <c r="BR15" i="170"/>
  <c r="BU17" i="170"/>
  <c r="AW25" i="170"/>
  <c r="AZ12" i="170"/>
  <c r="BU14" i="170"/>
  <c r="AZ25" i="170"/>
  <c r="AW24" i="170"/>
  <c r="AT10" i="170"/>
  <c r="AZ24" i="170"/>
  <c r="AT15" i="170"/>
  <c r="CA16" i="170"/>
  <c r="AZ26" i="170"/>
  <c r="CA25" i="170"/>
  <c r="BX23" i="170"/>
  <c r="CA18" i="170"/>
  <c r="CA15" i="170"/>
  <c r="BU9" i="170"/>
  <c r="AZ15" i="170"/>
  <c r="AT16" i="170"/>
  <c r="BU16" i="170"/>
  <c r="BL9" i="170"/>
  <c r="BR9" i="170"/>
  <c r="BQ27" i="170"/>
  <c r="BK27" i="170"/>
  <c r="AM9" i="170"/>
  <c r="AW9" i="170"/>
  <c r="AQ9" i="170"/>
  <c r="AZ9" i="170"/>
  <c r="W14" i="170"/>
  <c r="AI26" i="170"/>
  <c r="AM24" i="170"/>
  <c r="AA24" i="170"/>
  <c r="AM20" i="170"/>
  <c r="AA20" i="170"/>
  <c r="AM16" i="170"/>
  <c r="AA16" i="170"/>
  <c r="AM12" i="170"/>
  <c r="AA12" i="170"/>
  <c r="AM11" i="170"/>
  <c r="AM15" i="170"/>
  <c r="AE12" i="170"/>
  <c r="AE25" i="170"/>
  <c r="AA23" i="170"/>
  <c r="AI11" i="170"/>
  <c r="W15" i="170"/>
  <c r="W18" i="170"/>
  <c r="AE24" i="170"/>
  <c r="AA17" i="170"/>
  <c r="AE26" i="170"/>
  <c r="AE10" i="170"/>
  <c r="AE21" i="170"/>
  <c r="AA19" i="170"/>
  <c r="AE16" i="170"/>
  <c r="AI15" i="170"/>
  <c r="W22" i="170"/>
  <c r="BE23" i="170"/>
  <c r="BF23" i="170" s="1"/>
  <c r="AE23" i="170"/>
  <c r="AQ23" i="170"/>
  <c r="AM22" i="170"/>
  <c r="AA22" i="170"/>
  <c r="AA18" i="170"/>
  <c r="AM18" i="170"/>
  <c r="AM14" i="170"/>
  <c r="AA14" i="170"/>
  <c r="AM10" i="170"/>
  <c r="AA10" i="170"/>
  <c r="R27" i="170"/>
  <c r="AE20" i="170"/>
  <c r="AM26" i="170"/>
  <c r="AE22" i="170"/>
  <c r="AQ15" i="170"/>
  <c r="AE17" i="170"/>
  <c r="AE9" i="170"/>
  <c r="AA9" i="170"/>
  <c r="O27" i="170"/>
  <c r="AH27" i="170"/>
  <c r="BE24" i="170"/>
  <c r="BF24" i="170" s="1"/>
  <c r="BE16" i="170"/>
  <c r="BF16" i="170" s="1"/>
  <c r="BD27" i="170"/>
  <c r="BE13" i="170"/>
  <c r="BF13" i="170" s="1"/>
  <c r="BE21" i="170"/>
  <c r="BF21" i="170" s="1"/>
  <c r="BE22" i="170"/>
  <c r="BF22" i="170" s="1"/>
  <c r="BE17" i="170"/>
  <c r="BF17" i="170" s="1"/>
  <c r="BE25" i="170"/>
  <c r="BF25" i="170" s="1"/>
  <c r="BB27" i="170"/>
  <c r="V27" i="170"/>
  <c r="J27" i="170"/>
  <c r="DS27" i="170" l="1"/>
  <c r="DU16" i="170"/>
  <c r="DX16" i="170" s="1"/>
  <c r="EA16" i="170" s="1"/>
  <c r="DW20" i="170"/>
  <c r="DZ20" i="170" s="1"/>
  <c r="EC20" i="170" s="1"/>
  <c r="DW11" i="170"/>
  <c r="DZ11" i="170" s="1"/>
  <c r="EC11" i="170" s="1"/>
  <c r="DV25" i="170"/>
  <c r="DW9" i="170"/>
  <c r="DZ9" i="170" s="1"/>
  <c r="DP27" i="170"/>
  <c r="DU19" i="170"/>
  <c r="DU18" i="170"/>
  <c r="DU13" i="170"/>
  <c r="DX13" i="170" s="1"/>
  <c r="EA13" i="170" s="1"/>
  <c r="DW16" i="170"/>
  <c r="DZ16" i="170" s="1"/>
  <c r="EC16" i="170" s="1"/>
  <c r="DV19" i="170"/>
  <c r="DY19" i="170" s="1"/>
  <c r="EB19" i="170" s="1"/>
  <c r="DV21" i="170"/>
  <c r="DY21" i="170" s="1"/>
  <c r="EB21" i="170" s="1"/>
  <c r="DV9" i="170"/>
  <c r="DY9" i="170" s="1"/>
  <c r="EB9" i="170" s="1"/>
  <c r="DQ27" i="170"/>
  <c r="DU23" i="170"/>
  <c r="DX23" i="170" s="1"/>
  <c r="EA23" i="170" s="1"/>
  <c r="DU15" i="170"/>
  <c r="DU26" i="170"/>
  <c r="DU25" i="170"/>
  <c r="DX25" i="170" s="1"/>
  <c r="EA25" i="170" s="1"/>
  <c r="DU17" i="170"/>
  <c r="DW12" i="170"/>
  <c r="DZ12" i="170" s="1"/>
  <c r="EC12" i="170" s="1"/>
  <c r="DW24" i="170"/>
  <c r="DO25" i="170"/>
  <c r="DR25" i="170" s="1"/>
  <c r="DW21" i="170"/>
  <c r="DZ21" i="170" s="1"/>
  <c r="EC21" i="170" s="1"/>
  <c r="DV15" i="170"/>
  <c r="DY15" i="170" s="1"/>
  <c r="EB15" i="170" s="1"/>
  <c r="DV12" i="170"/>
  <c r="DV24" i="170"/>
  <c r="DW23" i="170"/>
  <c r="DZ23" i="170" s="1"/>
  <c r="EC23" i="170" s="1"/>
  <c r="DU24" i="170"/>
  <c r="DX24" i="170" s="1"/>
  <c r="EA24" i="170" s="1"/>
  <c r="DU22" i="170"/>
  <c r="DX22" i="170" s="1"/>
  <c r="EA22" i="170" s="1"/>
  <c r="DV26" i="170"/>
  <c r="DY26" i="170" s="1"/>
  <c r="EB26" i="170" s="1"/>
  <c r="DW17" i="170"/>
  <c r="DZ17" i="170" s="1"/>
  <c r="EC17" i="170" s="1"/>
  <c r="DV23" i="170"/>
  <c r="DW26" i="170"/>
  <c r="DV20" i="170"/>
  <c r="DY20" i="170" s="1"/>
  <c r="EB20" i="170" s="1"/>
  <c r="DW19" i="170"/>
  <c r="DZ19" i="170" s="1"/>
  <c r="EC19" i="170" s="1"/>
  <c r="DV13" i="170"/>
  <c r="DY13" i="170" s="1"/>
  <c r="EB13" i="170" s="1"/>
  <c r="DO22" i="170"/>
  <c r="DR22" i="170" s="1"/>
  <c r="DX10" i="170"/>
  <c r="EA10" i="170" s="1"/>
  <c r="DU14" i="170"/>
  <c r="DX14" i="170" s="1"/>
  <c r="EA14" i="170" s="1"/>
  <c r="DU11" i="170"/>
  <c r="DU21" i="170"/>
  <c r="DV22" i="170"/>
  <c r="DV11" i="170"/>
  <c r="DY11" i="170" s="1"/>
  <c r="EB11" i="170" s="1"/>
  <c r="DO24" i="170"/>
  <c r="DR24" i="170" s="1"/>
  <c r="DW22" i="170"/>
  <c r="DV16" i="170"/>
  <c r="DY16" i="170" s="1"/>
  <c r="EB16" i="170" s="1"/>
  <c r="DT27" i="170"/>
  <c r="DU20" i="170"/>
  <c r="DX20" i="170" s="1"/>
  <c r="EA20" i="170" s="1"/>
  <c r="DU12" i="170"/>
  <c r="DX12" i="170" s="1"/>
  <c r="EA12" i="170" s="1"/>
  <c r="DO13" i="170"/>
  <c r="DR13" i="170" s="1"/>
  <c r="DV10" i="170"/>
  <c r="DY10" i="170" s="1"/>
  <c r="EB10" i="170" s="1"/>
  <c r="DV18" i="170"/>
  <c r="DW13" i="170"/>
  <c r="DZ13" i="170" s="1"/>
  <c r="EC13" i="170" s="1"/>
  <c r="DW25" i="170"/>
  <c r="DZ25" i="170" s="1"/>
  <c r="EC25" i="170" s="1"/>
  <c r="DW10" i="170"/>
  <c r="DW18" i="170"/>
  <c r="DO23" i="170"/>
  <c r="DR23" i="170" s="1"/>
  <c r="DW15" i="170"/>
  <c r="DV17" i="170"/>
  <c r="DY17" i="170" s="1"/>
  <c r="EB17" i="170" s="1"/>
  <c r="DO16" i="170"/>
  <c r="DR16" i="170" s="1"/>
  <c r="DX18" i="170"/>
  <c r="EA18" i="170" s="1"/>
  <c r="DR27" i="170"/>
  <c r="DY18" i="170"/>
  <c r="EB18" i="170" s="1"/>
  <c r="DX26" i="170"/>
  <c r="EA26" i="170" s="1"/>
  <c r="DX15" i="170"/>
  <c r="EA15" i="170" s="1"/>
  <c r="DZ14" i="170"/>
  <c r="EC14" i="170" s="1"/>
  <c r="DZ22" i="170"/>
  <c r="EC22" i="170" s="1"/>
  <c r="DY25" i="170"/>
  <c r="EB25" i="170" s="1"/>
  <c r="DX17" i="170"/>
  <c r="EA17" i="170" s="1"/>
  <c r="DU9" i="170"/>
  <c r="DX9" i="170" s="1"/>
  <c r="EA9" i="170" s="1"/>
  <c r="DZ10" i="170"/>
  <c r="EC10" i="170" s="1"/>
  <c r="DY24" i="170"/>
  <c r="EB24" i="170" s="1"/>
  <c r="DZ15" i="170"/>
  <c r="EC15" i="170" s="1"/>
  <c r="DZ24" i="170"/>
  <c r="EC24" i="170" s="1"/>
  <c r="DY14" i="170"/>
  <c r="EB14" i="170" s="1"/>
  <c r="DY22" i="170"/>
  <c r="EB22" i="170" s="1"/>
  <c r="DY23" i="170"/>
  <c r="EB23" i="170" s="1"/>
  <c r="DZ18" i="170"/>
  <c r="EC18" i="170" s="1"/>
  <c r="DZ26" i="170"/>
  <c r="EC26" i="170" s="1"/>
  <c r="DX21" i="170"/>
  <c r="EA21" i="170" s="1"/>
  <c r="DX19" i="170"/>
  <c r="EA19" i="170" s="1"/>
  <c r="CS27" i="170"/>
  <c r="CP27" i="170"/>
  <c r="CM27" i="170"/>
  <c r="CJ27" i="170"/>
  <c r="CG27" i="170"/>
  <c r="CD27" i="170"/>
  <c r="BX27" i="170"/>
  <c r="W27" i="170"/>
  <c r="AT27" i="170"/>
  <c r="CA27" i="170"/>
  <c r="AW27" i="170"/>
  <c r="BR27" i="170"/>
  <c r="BL27" i="170"/>
  <c r="BU27" i="170"/>
  <c r="S27" i="170"/>
  <c r="K27" i="170"/>
  <c r="AZ27" i="170"/>
  <c r="BF27" i="170"/>
  <c r="AQ27" i="170"/>
  <c r="AM27" i="170"/>
  <c r="AI27" i="170"/>
  <c r="AA27" i="170"/>
  <c r="P27" i="170"/>
  <c r="AE27" i="170"/>
  <c r="BE27" i="170"/>
  <c r="DZ27" i="170" l="1"/>
  <c r="EC9" i="170"/>
  <c r="EC27" i="170" s="1"/>
  <c r="DO27" i="170"/>
  <c r="DV27" i="170"/>
  <c r="DY12" i="170"/>
  <c r="DU27" i="170"/>
  <c r="DX11" i="170"/>
  <c r="DW27" i="170"/>
  <c r="DX27" i="170" l="1"/>
  <c r="EA11" i="170"/>
  <c r="EA27" i="170" s="1"/>
  <c r="DY27" i="170"/>
  <c r="EB12" i="170"/>
  <c r="EB27" i="170" s="1"/>
</calcChain>
</file>

<file path=xl/sharedStrings.xml><?xml version="1.0" encoding="utf-8"?>
<sst xmlns="http://schemas.openxmlformats.org/spreadsheetml/2006/main" count="133" uniqueCount="56">
  <si>
    <t>Всеволожский</t>
  </si>
  <si>
    <t>Выборгский</t>
  </si>
  <si>
    <t>Кингисеппский</t>
  </si>
  <si>
    <t>Киришский</t>
  </si>
  <si>
    <t>Кировский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</si>
  <si>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</si>
  <si>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</si>
  <si>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</si>
  <si>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</si>
  <si>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</si>
  <si>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</si>
  <si>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</si>
  <si>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</si>
  <si>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Бокситогорский</t>
  </si>
  <si>
    <t>Лодейнопольский</t>
  </si>
  <si>
    <t>№ п/п</t>
  </si>
  <si>
    <t>Наименование муниципальных районов и городского поселения</t>
  </si>
  <si>
    <t xml:space="preserve">Ломоносовский </t>
  </si>
  <si>
    <t xml:space="preserve">Волосовский </t>
  </si>
  <si>
    <t xml:space="preserve">Волховский </t>
  </si>
  <si>
    <t xml:space="preserve">Гатчинский </t>
  </si>
  <si>
    <t>Численность в ООУ</t>
  </si>
  <si>
    <t>Прогноз численности детей-инвалидов, обучающихся дистанционно</t>
  </si>
  <si>
    <t>Прогноз новых детей-инвалидов, нуждающихся в обучении</t>
  </si>
  <si>
    <t>11 посадочных мест</t>
  </si>
  <si>
    <t>22 посадочных места</t>
  </si>
  <si>
    <t>ВСЕГО, тыс. руб.</t>
  </si>
  <si>
    <t>размер выделенных средств областного бюджета</t>
  </si>
  <si>
    <t>количество муниципальных образований (18)</t>
  </si>
  <si>
    <t>Итого</t>
  </si>
  <si>
    <t>Количество образовательных организаций</t>
  </si>
  <si>
    <t>Расчетный объем средств</t>
  </si>
  <si>
    <t>Расчетная бюджетная обеспеченность после выравнивания</t>
  </si>
  <si>
    <t xml:space="preserve">Минимальная доля софинансирования </t>
  </si>
  <si>
    <t>в соглашение</t>
  </si>
  <si>
    <t>Объем субсидий i-му муниципальному району - по постановлению</t>
  </si>
  <si>
    <t>Объем субсидий i-му муниципальному району - по расчету</t>
  </si>
  <si>
    <t>Объем субсидий i-му муниципальному району - по расчету с округл</t>
  </si>
  <si>
    <t>кол-во инновационных площадок</t>
  </si>
  <si>
    <t>выделенные средства</t>
  </si>
  <si>
    <t>Стоимость работ</t>
  </si>
  <si>
    <t>На приобретение для муниципальных общеобразовательных организаций автобусов и микроавтобусов - 52020201</t>
  </si>
  <si>
    <t>Ремонтные работы в ООУ 52020202</t>
  </si>
  <si>
    <t>На приобретение современного компьютерного, учебно-лабораторного оборудования, пособий, материалов и предметов учебного инвентаря для общеобразовательных организаций, внедряющих федеральные государственные образовательные стандарты начального общего, основного общего, среднего общего образования -52020205</t>
  </si>
  <si>
    <t>На приобретение современного компьютерного, учебного оборудования, пособий, материалов для общеобразовательных организаций, реализующих образовательные программы профильного обучения -52020206</t>
  </si>
  <si>
    <t>Приобретение компьютерного, телекоммуникационного и специализированного оборудования  для оснащения рабочих мест детей-инвалидов - 52020207</t>
  </si>
  <si>
    <t>Техническое сопровождение электронного и дистанционного обучения по адресам проживания детей-инвалидов - 52020208</t>
  </si>
  <si>
    <t>Оснащение учебно-материальной базы образовательных организаций - региональных инновационных площадок - 52020210</t>
  </si>
  <si>
    <t>Организация   электронного и дистанционного обучения детей-инвалидов, обучающихся в муниципальных общеобразовательных организациях - 52020212</t>
  </si>
  <si>
    <t>Проведение мероприятий по созданию условий для занятий физической культурой и спортом в общеобразовательных организациях, расположенных в сельской местности - 52020216</t>
  </si>
  <si>
    <t>Капитальный ремонт пришкольных спортивных сооружений и стадионов 52020218</t>
  </si>
  <si>
    <t>в соглашение не было заведено в ацк</t>
  </si>
  <si>
    <t>в проект закона</t>
  </si>
  <si>
    <t>Приложение 40 к пояснительной записке 2018 года</t>
  </si>
  <si>
    <t>доппотребнось</t>
  </si>
  <si>
    <t>Расчет субсидии бюджетам муниципальных образований Ленинградской области на укрепление материально-технической базы организаций общего образования на 2018 год и на плановый период 2019 и 2020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</si>
</sst>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67" formatCode="#,##0_ ;\-#,##0\ "/>
    <numFmt numFmtId="169" formatCode="_(* #,##0.000_);_(* \(#,##0.000\);_(* &quot;-&quot;??_);_(@_)"/>
    <numFmt numFmtId="170" formatCode="0.000%"/>
  </numFmts>
  <fonts count="2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i/>
      <sz val="7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17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80">
    <xf numFmtId="0" fontId="0" fillId="0" borderId="0" xfId="0"/>
    <xf numFmtId="0" fontId="11" fillId="0" borderId="2" xfId="4" applyFont="1" applyFill="1" applyBorder="1" applyAlignment="1">
      <alignment vertical="center" wrapText="1"/>
    </xf>
    <xf numFmtId="0" fontId="10" fillId="0" borderId="2" xfId="4" applyFont="1" applyFill="1" applyBorder="1" applyAlignment="1">
      <alignment vertical="center" wrapText="1"/>
    </xf>
    <xf numFmtId="166" fontId="10" fillId="0" borderId="2" xfId="20" applyNumberFormat="1" applyFont="1" applyFill="1" applyBorder="1" applyAlignment="1">
      <alignment vertical="center" wrapText="1"/>
    </xf>
    <xf numFmtId="166" fontId="12" fillId="0" borderId="2" xfId="20" applyNumberFormat="1" applyFont="1" applyFill="1" applyBorder="1" applyAlignment="1">
      <alignment horizontal="center" vertical="center" wrapText="1"/>
    </xf>
    <xf numFmtId="166" fontId="6" fillId="0" borderId="2" xfId="20" applyNumberFormat="1" applyFont="1" applyFill="1" applyBorder="1" applyAlignment="1">
      <alignment vertical="center" wrapText="1"/>
    </xf>
    <xf numFmtId="166" fontId="12" fillId="0" borderId="2" xfId="20" applyNumberFormat="1" applyFont="1" applyFill="1" applyBorder="1" applyAlignment="1">
      <alignment vertical="center"/>
    </xf>
    <xf numFmtId="1" fontId="6" fillId="0" borderId="2" xfId="2" applyNumberFormat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166" fontId="14" fillId="0" borderId="2" xfId="20" applyNumberFormat="1" applyFont="1" applyFill="1" applyBorder="1" applyAlignment="1">
      <alignment vertical="center" wrapText="1"/>
    </xf>
    <xf numFmtId="166" fontId="6" fillId="0" borderId="2" xfId="20" applyNumberFormat="1" applyFont="1" applyFill="1" applyBorder="1" applyAlignment="1">
      <alignment horizontal="left" vertical="center" wrapText="1"/>
    </xf>
    <xf numFmtId="166" fontId="13" fillId="0" borderId="2" xfId="20" applyNumberFormat="1" applyFont="1" applyFill="1" applyBorder="1" applyAlignment="1">
      <alignment horizontal="center" vertical="center"/>
    </xf>
    <xf numFmtId="166" fontId="6" fillId="0" borderId="2" xfId="30" applyNumberFormat="1" applyFont="1" applyFill="1" applyBorder="1" applyAlignment="1">
      <alignment horizontal="left" vertical="center" wrapText="1"/>
    </xf>
    <xf numFmtId="166" fontId="13" fillId="0" borderId="2" xfId="30" applyNumberFormat="1" applyFont="1" applyFill="1" applyBorder="1" applyAlignment="1">
      <alignment horizontal="center" vertical="center"/>
    </xf>
    <xf numFmtId="166" fontId="13" fillId="0" borderId="2" xfId="20" applyNumberFormat="1" applyFont="1" applyFill="1" applyBorder="1" applyAlignment="1">
      <alignment vertical="center" wrapText="1"/>
    </xf>
    <xf numFmtId="166" fontId="6" fillId="0" borderId="2" xfId="20" applyNumberFormat="1" applyFont="1" applyFill="1" applyBorder="1" applyAlignment="1">
      <alignment horizontal="center" vertical="center" wrapText="1"/>
    </xf>
    <xf numFmtId="0" fontId="18" fillId="0" borderId="0" xfId="4" applyFont="1" applyFill="1" applyBorder="1" applyAlignment="1">
      <alignment vertical="center" wrapText="1"/>
    </xf>
    <xf numFmtId="166" fontId="11" fillId="0" borderId="2" xfId="20" applyNumberFormat="1" applyFont="1" applyFill="1" applyBorder="1" applyAlignment="1">
      <alignment vertical="center" wrapText="1"/>
    </xf>
    <xf numFmtId="1" fontId="6" fillId="0" borderId="2" xfId="29" applyNumberFormat="1" applyFont="1" applyFill="1" applyBorder="1" applyAlignment="1">
      <alignment horizontal="center" vertical="center" wrapText="1"/>
    </xf>
    <xf numFmtId="167" fontId="15" fillId="0" borderId="2" xfId="29" applyNumberFormat="1" applyFont="1" applyFill="1" applyBorder="1" applyAlignment="1">
      <alignment horizontal="center" vertical="center" wrapText="1"/>
    </xf>
    <xf numFmtId="166" fontId="15" fillId="0" borderId="2" xfId="20" applyNumberFormat="1" applyFont="1" applyFill="1" applyBorder="1" applyAlignment="1">
      <alignment horizontal="center" vertical="center" wrapText="1"/>
    </xf>
    <xf numFmtId="166" fontId="19" fillId="0" borderId="2" xfId="20" applyNumberFormat="1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1" fillId="0" borderId="2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12" fillId="0" borderId="8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1" fillId="0" borderId="2" xfId="4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7" xfId="4" applyFont="1" applyFill="1" applyBorder="1" applyAlignment="1">
      <alignment horizontal="center" vertical="center" wrapText="1"/>
    </xf>
    <xf numFmtId="0" fontId="21" fillId="0" borderId="0" xfId="4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right"/>
    </xf>
    <xf numFmtId="166" fontId="22" fillId="0" borderId="2" xfId="20" applyNumberFormat="1" applyFont="1" applyFill="1" applyBorder="1" applyAlignment="1">
      <alignment vertical="center"/>
    </xf>
    <xf numFmtId="166" fontId="6" fillId="0" borderId="2" xfId="20" applyNumberFormat="1" applyFont="1" applyFill="1" applyBorder="1" applyAlignment="1">
      <alignment vertical="center"/>
    </xf>
    <xf numFmtId="166" fontId="13" fillId="0" borderId="2" xfId="20" applyNumberFormat="1" applyFont="1" applyFill="1" applyBorder="1" applyAlignment="1">
      <alignment vertical="center"/>
    </xf>
    <xf numFmtId="166" fontId="11" fillId="0" borderId="2" xfId="20" applyNumberFormat="1" applyFont="1" applyFill="1" applyBorder="1" applyAlignment="1">
      <alignment vertical="center"/>
    </xf>
    <xf numFmtId="166" fontId="10" fillId="0" borderId="2" xfId="20" applyNumberFormat="1" applyFont="1" applyFill="1" applyBorder="1" applyAlignment="1">
      <alignment vertical="center"/>
    </xf>
    <xf numFmtId="0" fontId="22" fillId="0" borderId="2" xfId="2" applyFont="1" applyFill="1" applyBorder="1" applyAlignment="1">
      <alignment horizontal="center" vertical="center" wrapText="1"/>
    </xf>
    <xf numFmtId="166" fontId="22" fillId="0" borderId="2" xfId="20" applyNumberFormat="1" applyFont="1" applyFill="1" applyBorder="1" applyAlignment="1">
      <alignment horizontal="center" vertical="center" wrapText="1"/>
    </xf>
    <xf numFmtId="0" fontId="6" fillId="0" borderId="0" xfId="4" applyFont="1" applyFill="1"/>
    <xf numFmtId="0" fontId="23" fillId="0" borderId="0" xfId="4" applyFont="1" applyFill="1" applyBorder="1" applyAlignment="1">
      <alignment horizontal="center" vertical="center" wrapText="1"/>
    </xf>
    <xf numFmtId="0" fontId="24" fillId="0" borderId="0" xfId="4" applyFont="1" applyFill="1" applyBorder="1" applyAlignment="1">
      <alignment horizontal="center" vertical="center" wrapText="1"/>
    </xf>
    <xf numFmtId="0" fontId="12" fillId="0" borderId="0" xfId="4" applyFont="1" applyFill="1"/>
    <xf numFmtId="0" fontId="12" fillId="0" borderId="2" xfId="4" applyFont="1" applyFill="1" applyBorder="1" applyAlignment="1">
      <alignment horizontal="center" vertical="center"/>
    </xf>
    <xf numFmtId="0" fontId="12" fillId="0" borderId="2" xfId="4" applyFont="1" applyFill="1" applyBorder="1" applyAlignment="1">
      <alignment horizontal="center"/>
    </xf>
    <xf numFmtId="9" fontId="12" fillId="0" borderId="2" xfId="13" applyFont="1" applyFill="1" applyBorder="1" applyAlignment="1">
      <alignment horizontal="center" vertical="center"/>
    </xf>
    <xf numFmtId="0" fontId="12" fillId="0" borderId="2" xfId="4" applyFont="1" applyFill="1" applyBorder="1" applyAlignment="1">
      <alignment vertical="center" wrapText="1"/>
    </xf>
    <xf numFmtId="0" fontId="6" fillId="0" borderId="2" xfId="4" applyFont="1" applyFill="1" applyBorder="1"/>
    <xf numFmtId="0" fontId="13" fillId="0" borderId="2" xfId="4" applyFont="1" applyFill="1" applyBorder="1"/>
    <xf numFmtId="0" fontId="13" fillId="0" borderId="0" xfId="4" applyFont="1" applyFill="1" applyAlignment="1"/>
    <xf numFmtId="169" fontId="6" fillId="0" borderId="0" xfId="4" applyNumberFormat="1" applyFont="1" applyFill="1"/>
    <xf numFmtId="166" fontId="6" fillId="0" borderId="0" xfId="4" applyNumberFormat="1" applyFont="1" applyFill="1"/>
    <xf numFmtId="167" fontId="6" fillId="0" borderId="0" xfId="4" applyNumberFormat="1" applyFont="1" applyFill="1"/>
    <xf numFmtId="4" fontId="6" fillId="0" borderId="0" xfId="4" applyNumberFormat="1" applyFont="1" applyFill="1"/>
    <xf numFmtId="0" fontId="22" fillId="0" borderId="8" xfId="4" applyFont="1" applyFill="1" applyBorder="1" applyAlignment="1">
      <alignment horizontal="center" vertical="center" wrapText="1"/>
    </xf>
    <xf numFmtId="0" fontId="22" fillId="0" borderId="9" xfId="4" applyFont="1" applyFill="1" applyBorder="1" applyAlignment="1">
      <alignment horizontal="center" vertical="center" wrapText="1"/>
    </xf>
    <xf numFmtId="0" fontId="22" fillId="0" borderId="2" xfId="4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2" fillId="0" borderId="9" xfId="4" applyFont="1" applyFill="1" applyBorder="1" applyAlignment="1">
      <alignment horizontal="center"/>
    </xf>
    <xf numFmtId="0" fontId="11" fillId="0" borderId="3" xfId="4" applyFont="1" applyFill="1" applyBorder="1" applyAlignment="1">
      <alignment horizontal="center" vertical="center" wrapText="1"/>
    </xf>
    <xf numFmtId="0" fontId="11" fillId="0" borderId="4" xfId="4" applyFont="1" applyFill="1" applyBorder="1" applyAlignment="1">
      <alignment horizontal="center" vertical="center" wrapText="1"/>
    </xf>
    <xf numFmtId="0" fontId="11" fillId="0" borderId="5" xfId="4" applyFont="1" applyFill="1" applyBorder="1" applyAlignment="1">
      <alignment horizontal="center" vertical="center" wrapText="1"/>
    </xf>
    <xf numFmtId="0" fontId="11" fillId="0" borderId="6" xfId="4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center" vertical="center" wrapText="1"/>
    </xf>
    <xf numFmtId="0" fontId="11" fillId="0" borderId="7" xfId="4" applyFont="1" applyFill="1" applyBorder="1" applyAlignment="1">
      <alignment horizontal="center" vertical="center" wrapText="1"/>
    </xf>
    <xf numFmtId="169" fontId="11" fillId="0" borderId="2" xfId="20" applyNumberFormat="1" applyFont="1" applyFill="1" applyBorder="1" applyAlignment="1">
      <alignment vertical="center" wrapText="1"/>
    </xf>
    <xf numFmtId="170" fontId="11" fillId="0" borderId="2" xfId="13" applyNumberFormat="1" applyFont="1" applyFill="1" applyBorder="1" applyAlignment="1">
      <alignment vertical="center" wrapText="1"/>
    </xf>
    <xf numFmtId="169" fontId="10" fillId="0" borderId="2" xfId="20" applyNumberFormat="1" applyFont="1" applyFill="1" applyBorder="1" applyAlignment="1">
      <alignment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/>
    </xf>
    <xf numFmtId="4" fontId="20" fillId="0" borderId="0" xfId="0" applyNumberFormat="1" applyFont="1" applyFill="1"/>
  </cellXfs>
  <cellStyles count="57">
    <cellStyle name="Обычный" xfId="0" builtinId="0"/>
    <cellStyle name="Обычный 10" xfId="1"/>
    <cellStyle name="Обычный 10 2" xfId="32"/>
    <cellStyle name="Обычный 11" xfId="31"/>
    <cellStyle name="Обычный 13" xfId="2"/>
    <cellStyle name="Обычный 2" xfId="3"/>
    <cellStyle name="Обычный 2 2" xfId="4"/>
    <cellStyle name="Обычный 2 2 2" xfId="34"/>
    <cellStyle name="Обычный 2 3" xfId="33"/>
    <cellStyle name="Обычный 2_СВОД%20по%20МО_2015_на%20контр.цифры(1)" xfId="5"/>
    <cellStyle name="Обычный 3" xfId="6"/>
    <cellStyle name="Обычный 3 2" xfId="35"/>
    <cellStyle name="Обычный 4" xfId="7"/>
    <cellStyle name="Обычный 4 2" xfId="36"/>
    <cellStyle name="Обычный 5" xfId="8"/>
    <cellStyle name="Обычный 5 2" xfId="37"/>
    <cellStyle name="Обычный 6" xfId="9"/>
    <cellStyle name="Обычный 6 2" xfId="38"/>
    <cellStyle name="Обычный 7" xfId="10"/>
    <cellStyle name="Обычный 7 2" xfId="39"/>
    <cellStyle name="Обычный 8" xfId="11"/>
    <cellStyle name="Обычный 8 2" xfId="40"/>
    <cellStyle name="Обычный 9" xfId="12"/>
    <cellStyle name="Обычный 9 2" xfId="41"/>
    <cellStyle name="Процентный" xfId="13" builtinId="5"/>
    <cellStyle name="Процентный 2" xfId="14"/>
    <cellStyle name="Процентный 2 2" xfId="42"/>
    <cellStyle name="Процентный 3" xfId="15"/>
    <cellStyle name="Процентный 3 2" xfId="16"/>
    <cellStyle name="Процентный 3 2 2" xfId="44"/>
    <cellStyle name="Процентный 3 3" xfId="17"/>
    <cellStyle name="Процентный 3 3 2" xfId="45"/>
    <cellStyle name="Процентный 3 4" xfId="18"/>
    <cellStyle name="Процентный 3 4 2" xfId="46"/>
    <cellStyle name="Процентный 3 5" xfId="43"/>
    <cellStyle name="Процентный 4" xfId="19"/>
    <cellStyle name="Процентный 4 2" xfId="47"/>
    <cellStyle name="Финансовый" xfId="20" builtinId="3"/>
    <cellStyle name="Финансовый 2" xfId="21"/>
    <cellStyle name="Финансовый 2 2" xfId="22"/>
    <cellStyle name="Финансовый 2 2 2" xfId="49"/>
    <cellStyle name="Финансовый 2 3" xfId="48"/>
    <cellStyle name="Финансовый 3" xfId="23"/>
    <cellStyle name="Финансовый 3 2" xfId="50"/>
    <cellStyle name="Финансовый 4" xfId="24"/>
    <cellStyle name="Финансовый 4 2" xfId="25"/>
    <cellStyle name="Финансовый 4 2 2" xfId="52"/>
    <cellStyle name="Финансовый 4 3" xfId="26"/>
    <cellStyle name="Финансовый 4 3 2" xfId="53"/>
    <cellStyle name="Финансовый 4 4" xfId="27"/>
    <cellStyle name="Финансовый 4 4 2" xfId="54"/>
    <cellStyle name="Финансовый 4 5" xfId="51"/>
    <cellStyle name="Финансовый 5" xfId="28"/>
    <cellStyle name="Финансовый 5 2" xfId="55"/>
    <cellStyle name="Финансовый 6" xfId="29"/>
    <cellStyle name="Финансовый 7" xfId="30"/>
    <cellStyle name="Финансовый 7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C30"/>
  <sheetViews>
    <sheetView tabSelected="1" view="pageBreakPreview" zoomScale="110" zoomScaleNormal="110" zoomScaleSheetLayoutView="110" workbookViewId="0">
      <pane xSplit="2" ySplit="8" topLeftCell="C15" activePane="bottomRight" state="frozen"/>
      <selection pane="topRight" activeCell="C1" sqref="C1"/>
      <selection pane="bottomLeft" activeCell="A7" sqref="A7"/>
      <selection pane="bottomRight" activeCell="F7" sqref="F7:H7"/>
    </sheetView>
  </sheetViews>
  <sheetFormatPr defaultColWidth="9.140625" defaultRowHeight="12.75" x14ac:dyDescent="0.2"/>
  <cols>
    <col min="1" max="1" width="4" style="48" customWidth="1"/>
    <col min="2" max="2" width="24.5703125" style="48" customWidth="1"/>
    <col min="3" max="3" width="8.5703125" style="48" customWidth="1"/>
    <col min="4" max="4" width="9.42578125" style="48" customWidth="1"/>
    <col min="5" max="5" width="9.5703125" style="48" customWidth="1"/>
    <col min="6" max="6" width="10.28515625" style="48" customWidth="1"/>
    <col min="7" max="7" width="11" style="48" customWidth="1"/>
    <col min="8" max="9" width="11.28515625" style="48" customWidth="1"/>
    <col min="10" max="10" width="12.140625" style="48" customWidth="1"/>
    <col min="11" max="12" width="13.7109375" style="48" customWidth="1"/>
    <col min="13" max="13" width="12.7109375" style="48" customWidth="1"/>
    <col min="14" max="14" width="10" style="48" customWidth="1"/>
    <col min="15" max="15" width="12.28515625" style="48" customWidth="1"/>
    <col min="16" max="16" width="12.140625" style="48" customWidth="1"/>
    <col min="17" max="17" width="9.85546875" style="48" customWidth="1"/>
    <col min="18" max="18" width="12.28515625" style="48" customWidth="1"/>
    <col min="19" max="19" width="12.7109375" style="48" customWidth="1"/>
    <col min="20" max="21" width="11" style="48" customWidth="1"/>
    <col min="22" max="22" width="11.140625" style="48" customWidth="1"/>
    <col min="23" max="23" width="11" style="48" customWidth="1"/>
    <col min="24" max="24" width="11.42578125" style="48" customWidth="1"/>
    <col min="25" max="25" width="11.28515625" style="48" customWidth="1"/>
    <col min="26" max="28" width="11.42578125" style="48" customWidth="1"/>
    <col min="29" max="29" width="11.7109375" style="48" customWidth="1"/>
    <col min="30" max="30" width="10.7109375" style="48" customWidth="1"/>
    <col min="31" max="31" width="11.28515625" style="48" customWidth="1"/>
    <col min="32" max="43" width="9.42578125" style="48" customWidth="1"/>
    <col min="44" max="44" width="10.140625" style="48" customWidth="1"/>
    <col min="45" max="45" width="11.140625" style="48" bestFit="1" customWidth="1"/>
    <col min="46" max="46" width="11.7109375" style="48" customWidth="1"/>
    <col min="47" max="47" width="10.28515625" style="48" customWidth="1"/>
    <col min="48" max="48" width="11.140625" style="48" customWidth="1"/>
    <col min="49" max="49" width="11.7109375" style="48" customWidth="1"/>
    <col min="50" max="50" width="10" style="48" customWidth="1"/>
    <col min="51" max="51" width="11.140625" style="48" customWidth="1"/>
    <col min="52" max="52" width="11.7109375" style="48" customWidth="1"/>
    <col min="53" max="53" width="3.42578125" style="48" customWidth="1"/>
    <col min="54" max="54" width="11.140625" style="48" customWidth="1"/>
    <col min="55" max="55" width="4.5703125" style="48" customWidth="1"/>
    <col min="56" max="56" width="11.42578125" style="48" customWidth="1"/>
    <col min="57" max="57" width="14.5703125" style="48" customWidth="1"/>
    <col min="58" max="58" width="12.140625" style="48" customWidth="1"/>
    <col min="59" max="59" width="3.42578125" style="48" customWidth="1"/>
    <col min="60" max="60" width="10.42578125" style="48" customWidth="1"/>
    <col min="61" max="61" width="4.5703125" style="48" customWidth="1"/>
    <col min="62" max="62" width="12.42578125" style="48" customWidth="1"/>
    <col min="63" max="63" width="14.5703125" style="48" customWidth="1"/>
    <col min="64" max="64" width="12.140625" style="48" customWidth="1"/>
    <col min="65" max="65" width="3.42578125" style="48" customWidth="1"/>
    <col min="66" max="66" width="11.140625" style="48" customWidth="1"/>
    <col min="67" max="67" width="4.5703125" style="48" customWidth="1"/>
    <col min="68" max="68" width="12.140625" style="48" customWidth="1"/>
    <col min="69" max="69" width="14.5703125" style="48" customWidth="1"/>
    <col min="70" max="70" width="12.140625" style="48" customWidth="1"/>
    <col min="71" max="71" width="12.42578125" style="48" customWidth="1"/>
    <col min="72" max="73" width="11.7109375" style="48" customWidth="1"/>
    <col min="74" max="74" width="12.85546875" style="48" customWidth="1"/>
    <col min="75" max="76" width="11.7109375" style="48" customWidth="1"/>
    <col min="77" max="77" width="12.85546875" style="48" customWidth="1"/>
    <col min="78" max="88" width="11.7109375" style="48" customWidth="1"/>
    <col min="89" max="89" width="14.28515625" style="48" customWidth="1"/>
    <col min="90" max="91" width="11.7109375" style="48" customWidth="1"/>
    <col min="92" max="92" width="12.85546875" style="48" customWidth="1"/>
    <col min="93" max="94" width="11.7109375" style="48" customWidth="1"/>
    <col min="95" max="95" width="13.5703125" style="48" customWidth="1"/>
    <col min="96" max="97" width="11.7109375" style="48" customWidth="1"/>
    <col min="98" max="109" width="11.7109375" style="48" hidden="1" customWidth="1"/>
    <col min="110" max="111" width="11.7109375" style="48" customWidth="1"/>
    <col min="112" max="112" width="13.140625" style="48" customWidth="1"/>
    <col min="113" max="113" width="12.140625" style="48" customWidth="1"/>
    <col min="114" max="114" width="9.85546875" style="48" customWidth="1"/>
    <col min="115" max="116" width="9.140625" style="48" customWidth="1"/>
    <col min="117" max="117" width="9.7109375" style="48" customWidth="1"/>
    <col min="118" max="118" width="10.5703125" style="48" customWidth="1"/>
    <col min="119" max="127" width="13.28515625" style="48" hidden="1" customWidth="1"/>
    <col min="128" max="128" width="13.28515625" style="48" customWidth="1"/>
    <col min="129" max="130" width="13.28515625" style="48" bestFit="1" customWidth="1"/>
    <col min="131" max="131" width="10" style="48" hidden="1" customWidth="1"/>
    <col min="132" max="133" width="0" style="48" hidden="1" customWidth="1"/>
    <col min="134" max="16384" width="9.140625" style="48"/>
  </cols>
  <sheetData>
    <row r="1" spans="1:133" ht="15" x14ac:dyDescent="0.25">
      <c r="S1" s="40" t="s">
        <v>53</v>
      </c>
    </row>
    <row r="3" spans="1:133" ht="50.25" customHeight="1" x14ac:dyDescent="0.2">
      <c r="A3" s="49"/>
      <c r="B3" s="49"/>
      <c r="C3" s="39" t="s">
        <v>55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17"/>
      <c r="U3" s="17"/>
    </row>
    <row r="4" spans="1:133" ht="13.5" x14ac:dyDescent="0.2">
      <c r="A4" s="50"/>
      <c r="B4" s="50"/>
      <c r="C4" s="50"/>
      <c r="D4" s="50"/>
      <c r="E4" s="50"/>
      <c r="F4" s="50"/>
      <c r="G4" s="50"/>
      <c r="H4" s="50"/>
    </row>
    <row r="5" spans="1:133" s="51" customFormat="1" ht="29.25" customHeight="1" x14ac:dyDescent="0.2">
      <c r="A5" s="29" t="s">
        <v>15</v>
      </c>
      <c r="B5" s="29" t="s">
        <v>16</v>
      </c>
      <c r="C5" s="29" t="s">
        <v>32</v>
      </c>
      <c r="D5" s="29"/>
      <c r="E5" s="29"/>
      <c r="F5" s="29" t="s">
        <v>33</v>
      </c>
      <c r="G5" s="29"/>
      <c r="H5" s="29"/>
      <c r="I5" s="68" t="s">
        <v>42</v>
      </c>
      <c r="J5" s="69"/>
      <c r="K5" s="69"/>
      <c r="L5" s="69"/>
      <c r="M5" s="69"/>
      <c r="N5" s="69"/>
      <c r="O5" s="69"/>
      <c r="P5" s="69"/>
      <c r="Q5" s="69"/>
      <c r="R5" s="69"/>
      <c r="S5" s="70"/>
      <c r="T5" s="77" t="s">
        <v>43</v>
      </c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 t="s">
        <v>44</v>
      </c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30" t="s">
        <v>47</v>
      </c>
      <c r="AS5" s="30"/>
      <c r="AT5" s="30"/>
      <c r="AU5" s="30"/>
      <c r="AV5" s="30"/>
      <c r="AW5" s="30"/>
      <c r="AX5" s="30"/>
      <c r="AY5" s="30"/>
      <c r="AZ5" s="30"/>
      <c r="BA5" s="32" t="s">
        <v>41</v>
      </c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3" t="s">
        <v>45</v>
      </c>
      <c r="BT5" s="34"/>
      <c r="BU5" s="34"/>
      <c r="BV5" s="34"/>
      <c r="BW5" s="34"/>
      <c r="BX5" s="34"/>
      <c r="BY5" s="34"/>
      <c r="BZ5" s="34"/>
      <c r="CA5" s="35"/>
      <c r="CB5" s="33" t="s">
        <v>46</v>
      </c>
      <c r="CC5" s="34"/>
      <c r="CD5" s="34"/>
      <c r="CE5" s="34"/>
      <c r="CF5" s="34"/>
      <c r="CG5" s="34"/>
      <c r="CH5" s="34"/>
      <c r="CI5" s="34"/>
      <c r="CJ5" s="35"/>
      <c r="CK5" s="32" t="s">
        <v>48</v>
      </c>
      <c r="CL5" s="32"/>
      <c r="CM5" s="32"/>
      <c r="CN5" s="32" t="s">
        <v>48</v>
      </c>
      <c r="CO5" s="32"/>
      <c r="CP5" s="32"/>
      <c r="CQ5" s="32"/>
      <c r="CR5" s="32"/>
      <c r="CS5" s="32"/>
      <c r="CT5" s="78" t="s">
        <v>49</v>
      </c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 t="s">
        <v>50</v>
      </c>
      <c r="DG5" s="78"/>
      <c r="DH5" s="78"/>
      <c r="DI5" s="78"/>
      <c r="DJ5" s="78"/>
      <c r="DK5" s="78"/>
      <c r="DL5" s="78"/>
      <c r="DM5" s="78"/>
      <c r="DN5" s="78"/>
      <c r="DX5" s="28" t="s">
        <v>37</v>
      </c>
      <c r="DY5" s="28"/>
      <c r="DZ5" s="28"/>
    </row>
    <row r="6" spans="1:133" s="51" customFormat="1" ht="42.75" customHeight="1" x14ac:dyDescent="0.2">
      <c r="A6" s="29"/>
      <c r="B6" s="29"/>
      <c r="C6" s="29"/>
      <c r="D6" s="29"/>
      <c r="E6" s="29"/>
      <c r="F6" s="29"/>
      <c r="G6" s="29"/>
      <c r="H6" s="29"/>
      <c r="I6" s="71"/>
      <c r="J6" s="72"/>
      <c r="K6" s="72"/>
      <c r="L6" s="72"/>
      <c r="M6" s="72"/>
      <c r="N6" s="72"/>
      <c r="O6" s="72"/>
      <c r="P6" s="72"/>
      <c r="Q6" s="72"/>
      <c r="R6" s="72"/>
      <c r="S6" s="73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31" t="s">
        <v>38</v>
      </c>
      <c r="AS6" s="9" t="s">
        <v>39</v>
      </c>
      <c r="AT6" s="30" t="s">
        <v>34</v>
      </c>
      <c r="AU6" s="31" t="s">
        <v>38</v>
      </c>
      <c r="AV6" s="9" t="s">
        <v>39</v>
      </c>
      <c r="AW6" s="30" t="s">
        <v>34</v>
      </c>
      <c r="AX6" s="31" t="s">
        <v>38</v>
      </c>
      <c r="AY6" s="9" t="s">
        <v>39</v>
      </c>
      <c r="AZ6" s="30" t="s">
        <v>34</v>
      </c>
      <c r="BA6" s="63" t="s">
        <v>24</v>
      </c>
      <c r="BB6" s="64"/>
      <c r="BC6" s="63" t="s">
        <v>25</v>
      </c>
      <c r="BD6" s="64"/>
      <c r="BE6" s="65" t="s">
        <v>26</v>
      </c>
      <c r="BF6" s="66" t="s">
        <v>34</v>
      </c>
      <c r="BG6" s="65" t="s">
        <v>24</v>
      </c>
      <c r="BH6" s="65"/>
      <c r="BI6" s="65" t="s">
        <v>25</v>
      </c>
      <c r="BJ6" s="65"/>
      <c r="BK6" s="28" t="s">
        <v>26</v>
      </c>
      <c r="BL6" s="30" t="s">
        <v>34</v>
      </c>
      <c r="BM6" s="52" t="s">
        <v>24</v>
      </c>
      <c r="BN6" s="52"/>
      <c r="BO6" s="52" t="s">
        <v>25</v>
      </c>
      <c r="BP6" s="52"/>
      <c r="BQ6" s="28" t="s">
        <v>26</v>
      </c>
      <c r="BR6" s="30" t="s">
        <v>34</v>
      </c>
      <c r="BS6" s="36"/>
      <c r="BT6" s="37"/>
      <c r="BU6" s="37"/>
      <c r="BV6" s="37"/>
      <c r="BW6" s="37"/>
      <c r="BX6" s="37"/>
      <c r="BY6" s="37"/>
      <c r="BZ6" s="37"/>
      <c r="CA6" s="38"/>
      <c r="CB6" s="36"/>
      <c r="CC6" s="37"/>
      <c r="CD6" s="37"/>
      <c r="CE6" s="37"/>
      <c r="CF6" s="37"/>
      <c r="CG6" s="37"/>
      <c r="CH6" s="37"/>
      <c r="CI6" s="37"/>
      <c r="CJ6" s="38"/>
      <c r="CK6" s="32"/>
      <c r="CL6" s="32"/>
      <c r="CM6" s="32"/>
      <c r="CN6" s="32"/>
      <c r="CO6" s="32"/>
      <c r="CP6" s="32"/>
      <c r="CQ6" s="32"/>
      <c r="CR6" s="32"/>
      <c r="CS6" s="32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28" t="s">
        <v>31</v>
      </c>
      <c r="DP6" s="28"/>
      <c r="DQ6" s="28"/>
      <c r="DR6" s="28" t="s">
        <v>35</v>
      </c>
      <c r="DS6" s="28"/>
      <c r="DT6" s="28"/>
      <c r="DU6" s="28" t="s">
        <v>36</v>
      </c>
      <c r="DV6" s="28"/>
      <c r="DW6" s="27"/>
      <c r="DX6" s="28"/>
      <c r="DY6" s="28"/>
      <c r="DZ6" s="28"/>
      <c r="EA6" s="67" t="s">
        <v>52</v>
      </c>
      <c r="EB6" s="53"/>
      <c r="EC6" s="53"/>
    </row>
    <row r="7" spans="1:133" s="51" customFormat="1" ht="82.5" customHeight="1" x14ac:dyDescent="0.2">
      <c r="A7" s="29"/>
      <c r="B7" s="29"/>
      <c r="C7" s="28">
        <v>2018</v>
      </c>
      <c r="D7" s="28">
        <v>2019</v>
      </c>
      <c r="E7" s="28">
        <v>2020</v>
      </c>
      <c r="F7" s="54">
        <v>0.1</v>
      </c>
      <c r="G7" s="54"/>
      <c r="H7" s="54"/>
      <c r="I7" s="23" t="s">
        <v>21</v>
      </c>
      <c r="J7" s="4">
        <v>1100</v>
      </c>
      <c r="K7" s="4" t="s">
        <v>34</v>
      </c>
      <c r="L7" s="4"/>
      <c r="M7" s="4" t="s">
        <v>54</v>
      </c>
      <c r="N7" s="23" t="s">
        <v>21</v>
      </c>
      <c r="O7" s="4">
        <v>1100</v>
      </c>
      <c r="P7" s="4" t="s">
        <v>34</v>
      </c>
      <c r="Q7" s="23" t="s">
        <v>21</v>
      </c>
      <c r="R7" s="4">
        <v>1100</v>
      </c>
      <c r="S7" s="4" t="s">
        <v>34</v>
      </c>
      <c r="T7" s="26" t="s">
        <v>27</v>
      </c>
      <c r="U7" s="26" t="s">
        <v>28</v>
      </c>
      <c r="V7" s="26" t="s">
        <v>29</v>
      </c>
      <c r="W7" s="4" t="s">
        <v>34</v>
      </c>
      <c r="X7" s="26" t="s">
        <v>27</v>
      </c>
      <c r="Y7" s="26" t="s">
        <v>28</v>
      </c>
      <c r="Z7" s="26" t="s">
        <v>29</v>
      </c>
      <c r="AA7" s="4" t="s">
        <v>34</v>
      </c>
      <c r="AB7" s="26" t="s">
        <v>27</v>
      </c>
      <c r="AC7" s="26" t="s">
        <v>28</v>
      </c>
      <c r="AD7" s="46" t="s">
        <v>29</v>
      </c>
      <c r="AE7" s="47" t="s">
        <v>34</v>
      </c>
      <c r="AF7" s="26" t="s">
        <v>27</v>
      </c>
      <c r="AG7" s="26" t="s">
        <v>28</v>
      </c>
      <c r="AH7" s="26" t="s">
        <v>29</v>
      </c>
      <c r="AI7" s="4" t="s">
        <v>34</v>
      </c>
      <c r="AJ7" s="26" t="s">
        <v>27</v>
      </c>
      <c r="AK7" s="26" t="s">
        <v>28</v>
      </c>
      <c r="AL7" s="26" t="s">
        <v>29</v>
      </c>
      <c r="AM7" s="4" t="s">
        <v>34</v>
      </c>
      <c r="AN7" s="26" t="s">
        <v>27</v>
      </c>
      <c r="AO7" s="26" t="s">
        <v>28</v>
      </c>
      <c r="AP7" s="26" t="s">
        <v>29</v>
      </c>
      <c r="AQ7" s="4" t="s">
        <v>34</v>
      </c>
      <c r="AR7" s="31"/>
      <c r="AS7" s="11">
        <v>230000</v>
      </c>
      <c r="AT7" s="30"/>
      <c r="AU7" s="31"/>
      <c r="AV7" s="11">
        <v>300000</v>
      </c>
      <c r="AW7" s="30"/>
      <c r="AX7" s="31"/>
      <c r="AY7" s="11">
        <v>300000</v>
      </c>
      <c r="AZ7" s="30"/>
      <c r="BA7" s="41"/>
      <c r="BB7" s="41">
        <v>1170000</v>
      </c>
      <c r="BC7" s="41"/>
      <c r="BD7" s="41">
        <v>1800000</v>
      </c>
      <c r="BE7" s="65"/>
      <c r="BF7" s="66"/>
      <c r="BG7" s="41"/>
      <c r="BH7" s="41">
        <v>1170000</v>
      </c>
      <c r="BI7" s="41"/>
      <c r="BJ7" s="41">
        <v>1800000</v>
      </c>
      <c r="BK7" s="28"/>
      <c r="BL7" s="30"/>
      <c r="BM7" s="6"/>
      <c r="BN7" s="6">
        <v>1170000</v>
      </c>
      <c r="BO7" s="6"/>
      <c r="BP7" s="6">
        <v>1800000</v>
      </c>
      <c r="BQ7" s="28"/>
      <c r="BR7" s="30"/>
      <c r="BS7" s="25" t="s">
        <v>23</v>
      </c>
      <c r="BT7" s="16">
        <v>100000</v>
      </c>
      <c r="BU7" s="16" t="s">
        <v>34</v>
      </c>
      <c r="BV7" s="16" t="s">
        <v>23</v>
      </c>
      <c r="BW7" s="16">
        <v>100000</v>
      </c>
      <c r="BX7" s="16" t="s">
        <v>34</v>
      </c>
      <c r="BY7" s="16" t="s">
        <v>23</v>
      </c>
      <c r="BZ7" s="16">
        <v>100000</v>
      </c>
      <c r="CA7" s="16" t="s">
        <v>34</v>
      </c>
      <c r="CB7" s="25" t="s">
        <v>23</v>
      </c>
      <c r="CC7" s="25">
        <v>500</v>
      </c>
      <c r="CD7" s="16" t="s">
        <v>34</v>
      </c>
      <c r="CE7" s="25" t="s">
        <v>23</v>
      </c>
      <c r="CF7" s="25">
        <v>500</v>
      </c>
      <c r="CG7" s="16" t="s">
        <v>34</v>
      </c>
      <c r="CH7" s="25" t="s">
        <v>23</v>
      </c>
      <c r="CI7" s="25">
        <v>500</v>
      </c>
      <c r="CJ7" s="16" t="s">
        <v>34</v>
      </c>
      <c r="CK7" s="25" t="s">
        <v>22</v>
      </c>
      <c r="CL7" s="25">
        <v>2000</v>
      </c>
      <c r="CM7" s="16" t="s">
        <v>34</v>
      </c>
      <c r="CN7" s="25" t="s">
        <v>22</v>
      </c>
      <c r="CO7" s="25">
        <v>2000</v>
      </c>
      <c r="CP7" s="16" t="s">
        <v>34</v>
      </c>
      <c r="CQ7" s="25" t="s">
        <v>22</v>
      </c>
      <c r="CR7" s="25">
        <v>2000</v>
      </c>
      <c r="CS7" s="16" t="s">
        <v>34</v>
      </c>
      <c r="CT7" s="8" t="s">
        <v>30</v>
      </c>
      <c r="CU7" s="8" t="s">
        <v>40</v>
      </c>
      <c r="CV7" s="8" t="s">
        <v>29</v>
      </c>
      <c r="CW7" s="16" t="s">
        <v>34</v>
      </c>
      <c r="CX7" s="8" t="s">
        <v>30</v>
      </c>
      <c r="CY7" s="8" t="s">
        <v>40</v>
      </c>
      <c r="CZ7" s="8" t="s">
        <v>29</v>
      </c>
      <c r="DA7" s="16" t="s">
        <v>34</v>
      </c>
      <c r="DB7" s="8" t="s">
        <v>30</v>
      </c>
      <c r="DC7" s="8" t="s">
        <v>40</v>
      </c>
      <c r="DD7" s="8" t="s">
        <v>29</v>
      </c>
      <c r="DE7" s="16" t="s">
        <v>34</v>
      </c>
      <c r="DF7" s="8" t="s">
        <v>30</v>
      </c>
      <c r="DG7" s="8" t="s">
        <v>40</v>
      </c>
      <c r="DH7" s="16" t="s">
        <v>34</v>
      </c>
      <c r="DI7" s="8" t="s">
        <v>30</v>
      </c>
      <c r="DJ7" s="8" t="s">
        <v>40</v>
      </c>
      <c r="DK7" s="22" t="s">
        <v>51</v>
      </c>
      <c r="DL7" s="8" t="s">
        <v>30</v>
      </c>
      <c r="DM7" s="8" t="s">
        <v>40</v>
      </c>
      <c r="DN7" s="16" t="s">
        <v>34</v>
      </c>
      <c r="DO7" s="23">
        <v>2018</v>
      </c>
      <c r="DP7" s="23">
        <v>2019</v>
      </c>
      <c r="DQ7" s="23">
        <v>2020</v>
      </c>
      <c r="DR7" s="23">
        <v>2018</v>
      </c>
      <c r="DS7" s="23">
        <v>2019</v>
      </c>
      <c r="DT7" s="23">
        <v>2020</v>
      </c>
      <c r="DU7" s="23">
        <v>2018</v>
      </c>
      <c r="DV7" s="23">
        <v>2019</v>
      </c>
      <c r="DW7" s="23">
        <v>2020</v>
      </c>
      <c r="DX7" s="23">
        <v>2018</v>
      </c>
      <c r="DY7" s="23">
        <v>2019</v>
      </c>
      <c r="DZ7" s="23">
        <v>2020</v>
      </c>
      <c r="EA7" s="23">
        <v>2018</v>
      </c>
      <c r="EB7" s="23">
        <v>2019</v>
      </c>
      <c r="EC7" s="23">
        <v>2020</v>
      </c>
    </row>
    <row r="8" spans="1:133" s="51" customFormat="1" ht="11.25" customHeight="1" x14ac:dyDescent="0.2">
      <c r="A8" s="29"/>
      <c r="B8" s="29"/>
      <c r="C8" s="28"/>
      <c r="D8" s="28"/>
      <c r="E8" s="28"/>
      <c r="F8" s="23">
        <v>2018</v>
      </c>
      <c r="G8" s="23">
        <v>2019</v>
      </c>
      <c r="H8" s="23">
        <v>2020</v>
      </c>
      <c r="I8" s="28">
        <v>2018</v>
      </c>
      <c r="J8" s="28"/>
      <c r="K8" s="28"/>
      <c r="L8" s="23"/>
      <c r="M8" s="23"/>
      <c r="N8" s="28">
        <v>2019</v>
      </c>
      <c r="O8" s="28"/>
      <c r="P8" s="28"/>
      <c r="Q8" s="28">
        <v>2020</v>
      </c>
      <c r="R8" s="28"/>
      <c r="S8" s="28"/>
      <c r="T8" s="52">
        <v>2018</v>
      </c>
      <c r="U8" s="52"/>
      <c r="V8" s="52"/>
      <c r="W8" s="52"/>
      <c r="X8" s="52">
        <v>2019</v>
      </c>
      <c r="Y8" s="52"/>
      <c r="Z8" s="52"/>
      <c r="AA8" s="52"/>
      <c r="AB8" s="52">
        <v>2020</v>
      </c>
      <c r="AC8" s="52"/>
      <c r="AD8" s="52"/>
      <c r="AE8" s="52"/>
      <c r="AF8" s="52">
        <v>2018</v>
      </c>
      <c r="AG8" s="52"/>
      <c r="AH8" s="52"/>
      <c r="AI8" s="52"/>
      <c r="AJ8" s="52">
        <v>2019</v>
      </c>
      <c r="AK8" s="52"/>
      <c r="AL8" s="52"/>
      <c r="AM8" s="52"/>
      <c r="AN8" s="52">
        <v>2020</v>
      </c>
      <c r="AO8" s="52"/>
      <c r="AP8" s="52"/>
      <c r="AQ8" s="52"/>
      <c r="AR8" s="52">
        <v>2018</v>
      </c>
      <c r="AS8" s="52"/>
      <c r="AT8" s="52"/>
      <c r="AU8" s="52">
        <v>2019</v>
      </c>
      <c r="AV8" s="52"/>
      <c r="AW8" s="52"/>
      <c r="AX8" s="52">
        <v>2020</v>
      </c>
      <c r="AY8" s="52"/>
      <c r="AZ8" s="52"/>
      <c r="BA8" s="52">
        <v>2018</v>
      </c>
      <c r="BB8" s="52"/>
      <c r="BC8" s="52"/>
      <c r="BD8" s="52"/>
      <c r="BE8" s="52"/>
      <c r="BF8" s="52"/>
      <c r="BG8" s="52">
        <v>2019</v>
      </c>
      <c r="BH8" s="52"/>
      <c r="BI8" s="52"/>
      <c r="BJ8" s="52"/>
      <c r="BK8" s="52"/>
      <c r="BL8" s="52"/>
      <c r="BM8" s="52">
        <v>2020</v>
      </c>
      <c r="BN8" s="52"/>
      <c r="BO8" s="52"/>
      <c r="BP8" s="52"/>
      <c r="BQ8" s="52"/>
      <c r="BR8" s="52"/>
      <c r="BS8" s="32">
        <v>2018</v>
      </c>
      <c r="BT8" s="32"/>
      <c r="BU8" s="25"/>
      <c r="BV8" s="32">
        <v>2019</v>
      </c>
      <c r="BW8" s="32"/>
      <c r="BX8" s="25"/>
      <c r="BY8" s="32">
        <v>2020</v>
      </c>
      <c r="BZ8" s="32"/>
      <c r="CA8" s="25"/>
      <c r="CB8" s="32">
        <v>2018</v>
      </c>
      <c r="CC8" s="32"/>
      <c r="CD8" s="32"/>
      <c r="CE8" s="32">
        <v>2019</v>
      </c>
      <c r="CF8" s="32"/>
      <c r="CG8" s="32"/>
      <c r="CH8" s="32">
        <v>2020</v>
      </c>
      <c r="CI8" s="32"/>
      <c r="CJ8" s="32"/>
      <c r="CK8" s="32">
        <v>2018</v>
      </c>
      <c r="CL8" s="32"/>
      <c r="CM8" s="32"/>
      <c r="CN8" s="32">
        <v>2019</v>
      </c>
      <c r="CO8" s="32"/>
      <c r="CP8" s="32"/>
      <c r="CQ8" s="32">
        <v>2020</v>
      </c>
      <c r="CR8" s="32"/>
      <c r="CS8" s="32"/>
      <c r="CT8" s="53">
        <v>2018</v>
      </c>
      <c r="CU8" s="53"/>
      <c r="CV8" s="53"/>
      <c r="CW8" s="53"/>
      <c r="CX8" s="53">
        <v>2019</v>
      </c>
      <c r="CY8" s="53"/>
      <c r="CZ8" s="53"/>
      <c r="DA8" s="53"/>
      <c r="DB8" s="53">
        <v>2020</v>
      </c>
      <c r="DC8" s="53"/>
      <c r="DD8" s="53"/>
      <c r="DE8" s="53"/>
      <c r="DF8" s="53">
        <v>2018</v>
      </c>
      <c r="DG8" s="53"/>
      <c r="DH8" s="53"/>
      <c r="DI8" s="53">
        <v>2019</v>
      </c>
      <c r="DJ8" s="53"/>
      <c r="DK8" s="53"/>
      <c r="DL8" s="53">
        <v>2020</v>
      </c>
      <c r="DM8" s="53"/>
      <c r="DN8" s="53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</row>
    <row r="9" spans="1:133" ht="20.25" customHeight="1" x14ac:dyDescent="0.2">
      <c r="A9" s="24">
        <v>1</v>
      </c>
      <c r="B9" s="1" t="s">
        <v>13</v>
      </c>
      <c r="C9" s="74">
        <v>1.492</v>
      </c>
      <c r="D9" s="74">
        <v>1.492</v>
      </c>
      <c r="E9" s="74">
        <v>1.492</v>
      </c>
      <c r="F9" s="75">
        <v>0.1</v>
      </c>
      <c r="G9" s="75">
        <v>0.1</v>
      </c>
      <c r="H9" s="75">
        <v>0.1</v>
      </c>
      <c r="I9" s="18">
        <v>4337</v>
      </c>
      <c r="J9" s="18">
        <f>I9*$J$7</f>
        <v>4770700</v>
      </c>
      <c r="K9" s="18">
        <f>ROUND(J9*(1-F9),-2)</f>
        <v>4293600</v>
      </c>
      <c r="L9" s="18">
        <v>4293600</v>
      </c>
      <c r="M9" s="18">
        <v>161300</v>
      </c>
      <c r="N9" s="18">
        <v>4337</v>
      </c>
      <c r="O9" s="18">
        <f>N9*$O$7</f>
        <v>4770700</v>
      </c>
      <c r="P9" s="18">
        <f>ROUND(O9*(1-G9),-2)</f>
        <v>4293600</v>
      </c>
      <c r="Q9" s="18">
        <v>4337</v>
      </c>
      <c r="R9" s="18">
        <f>Q9*$R$7</f>
        <v>4770700</v>
      </c>
      <c r="S9" s="18">
        <f>ROUND(R9*(1-H9),-2)</f>
        <v>4293600</v>
      </c>
      <c r="T9" s="44">
        <v>7200000</v>
      </c>
      <c r="U9" s="44">
        <v>18</v>
      </c>
      <c r="V9" s="44">
        <f>T9/U9</f>
        <v>400000</v>
      </c>
      <c r="W9" s="44">
        <f>ROUND(V9*(1-F9),0)</f>
        <v>360000</v>
      </c>
      <c r="X9" s="44">
        <v>7200000</v>
      </c>
      <c r="Y9" s="44">
        <v>18</v>
      </c>
      <c r="Z9" s="44">
        <f>X9/Y9</f>
        <v>400000</v>
      </c>
      <c r="AA9" s="44">
        <f>ROUND(Z9*(1-G9),0)</f>
        <v>360000</v>
      </c>
      <c r="AB9" s="44">
        <v>7200000</v>
      </c>
      <c r="AC9" s="44">
        <v>18</v>
      </c>
      <c r="AD9" s="44">
        <f>AB9/AC9</f>
        <v>400000</v>
      </c>
      <c r="AE9" s="44">
        <f>ROUND(AD9*(1-H9),0)</f>
        <v>360000</v>
      </c>
      <c r="AF9" s="44"/>
      <c r="AG9" s="44"/>
      <c r="AH9" s="44"/>
      <c r="AI9" s="44">
        <f>ROUND(AH9*(1-F9),0)</f>
        <v>0</v>
      </c>
      <c r="AJ9" s="44"/>
      <c r="AK9" s="44"/>
      <c r="AL9" s="44"/>
      <c r="AM9" s="44">
        <f>ROUND(AL9*(1-G9),0)</f>
        <v>0</v>
      </c>
      <c r="AN9" s="44"/>
      <c r="AO9" s="44"/>
      <c r="AP9" s="44"/>
      <c r="AQ9" s="44">
        <f>ROUND(AP9*(1-H9),0)</f>
        <v>0</v>
      </c>
      <c r="AR9" s="42">
        <v>1</v>
      </c>
      <c r="AS9" s="13">
        <f>AR9*$AS$7</f>
        <v>230000</v>
      </c>
      <c r="AT9" s="13">
        <f>ROUND(AS9*(1-F9),0)</f>
        <v>207000</v>
      </c>
      <c r="AU9" s="42">
        <v>1</v>
      </c>
      <c r="AV9" s="13">
        <f>AU9*$AS$7</f>
        <v>230000</v>
      </c>
      <c r="AW9" s="13">
        <f>ROUND(AV9*(1-G9),0)</f>
        <v>207000</v>
      </c>
      <c r="AX9" s="42">
        <v>1</v>
      </c>
      <c r="AY9" s="11">
        <f>AX9*$AS$7</f>
        <v>230000</v>
      </c>
      <c r="AZ9" s="11">
        <f>ROUND(AY9*(1-H9),0)</f>
        <v>207000</v>
      </c>
      <c r="BA9" s="42">
        <v>1</v>
      </c>
      <c r="BB9" s="42">
        <f>BA9*$BB$7</f>
        <v>1170000</v>
      </c>
      <c r="BC9" s="42">
        <v>1</v>
      </c>
      <c r="BD9" s="42">
        <f>BC9*$BD$7</f>
        <v>1800000</v>
      </c>
      <c r="BE9" s="42">
        <f>BB9+BD9</f>
        <v>2970000</v>
      </c>
      <c r="BF9" s="11">
        <f>ROUND(BE9*(1-F9),0)</f>
        <v>2673000</v>
      </c>
      <c r="BG9" s="42">
        <v>2</v>
      </c>
      <c r="BH9" s="42">
        <f>BG9*$BH$7</f>
        <v>2340000</v>
      </c>
      <c r="BI9" s="42">
        <v>1</v>
      </c>
      <c r="BJ9" s="42">
        <f>BI9*$BJ$7</f>
        <v>1800000</v>
      </c>
      <c r="BK9" s="42">
        <f>BH9+BJ9</f>
        <v>4140000</v>
      </c>
      <c r="BL9" s="11">
        <f>ROUND(BK9*(1-G9),0)</f>
        <v>3726000</v>
      </c>
      <c r="BM9" s="42">
        <v>1</v>
      </c>
      <c r="BN9" s="42">
        <f>BM9*$BN$7</f>
        <v>1170000</v>
      </c>
      <c r="BO9" s="42">
        <v>1</v>
      </c>
      <c r="BP9" s="42">
        <f>BO9*$BP$7</f>
        <v>1800000</v>
      </c>
      <c r="BQ9" s="42">
        <f>BN9+BP9</f>
        <v>2970000</v>
      </c>
      <c r="BR9" s="11">
        <f>ROUND(BQ9*(1-H9),0)</f>
        <v>2673000</v>
      </c>
      <c r="BS9" s="5">
        <v>1</v>
      </c>
      <c r="BT9" s="5">
        <f>BS9*$BT$7</f>
        <v>100000</v>
      </c>
      <c r="BU9" s="11">
        <f>ROUND(BT9*(1-F9),0)</f>
        <v>90000</v>
      </c>
      <c r="BV9" s="5"/>
      <c r="BW9" s="5">
        <f>BV9*$BW$7</f>
        <v>0</v>
      </c>
      <c r="BX9" s="11">
        <f>ROUND(BW9*(1-G9),0)</f>
        <v>0</v>
      </c>
      <c r="BY9" s="5"/>
      <c r="BZ9" s="5">
        <f>BY9*$BZ$7</f>
        <v>0</v>
      </c>
      <c r="CA9" s="11">
        <f>ROUND(BZ9*(1-H9),0)</f>
        <v>0</v>
      </c>
      <c r="CB9" s="5">
        <v>11</v>
      </c>
      <c r="CC9" s="5">
        <f>CB9*$CC$7*12</f>
        <v>66000</v>
      </c>
      <c r="CD9" s="11">
        <f>ROUND(CC9*(1-F9),0)</f>
        <v>59400</v>
      </c>
      <c r="CE9" s="5">
        <v>7</v>
      </c>
      <c r="CF9" s="5">
        <f>CE9*$CF$7*12</f>
        <v>42000</v>
      </c>
      <c r="CG9" s="11">
        <f>ROUND(CF9*(1-G9),0)</f>
        <v>37800</v>
      </c>
      <c r="CH9" s="5">
        <v>5</v>
      </c>
      <c r="CI9" s="5">
        <f>CH9*$CI$7*12</f>
        <v>30000</v>
      </c>
      <c r="CJ9" s="11">
        <f>ROUND(CI9*(1-H9),0)</f>
        <v>27000</v>
      </c>
      <c r="CK9" s="5">
        <v>11</v>
      </c>
      <c r="CL9" s="5">
        <f>CK9*$CL$7*12</f>
        <v>264000</v>
      </c>
      <c r="CM9" s="11">
        <f t="shared" ref="CM9:CM11" si="0">ROUND(CL9*(1-F9),0)</f>
        <v>237600</v>
      </c>
      <c r="CN9" s="5">
        <v>7</v>
      </c>
      <c r="CO9" s="5">
        <f t="shared" ref="CO9:CO11" si="1">CN9*$CO$7*12</f>
        <v>168000</v>
      </c>
      <c r="CP9" s="11">
        <f t="shared" ref="CP9:CP11" si="2">ROUND(CO9*(1-G9),0)</f>
        <v>151200</v>
      </c>
      <c r="CQ9" s="5">
        <v>5</v>
      </c>
      <c r="CR9" s="5">
        <f t="shared" ref="CR9:CR11" si="3">CQ9*$CR$7*12</f>
        <v>120000</v>
      </c>
      <c r="CS9" s="11">
        <f t="shared" ref="CS9:CS11" si="4">ROUND(CR9*(1-H9),0)</f>
        <v>108000</v>
      </c>
      <c r="CT9" s="7"/>
      <c r="CU9" s="16"/>
      <c r="CV9" s="16"/>
      <c r="CW9" s="11"/>
      <c r="CX9" s="7"/>
      <c r="CY9" s="16"/>
      <c r="CZ9" s="16"/>
      <c r="DA9" s="11"/>
      <c r="DB9" s="7"/>
      <c r="DC9" s="16"/>
      <c r="DD9" s="16"/>
      <c r="DE9" s="11"/>
      <c r="DF9" s="7">
        <v>1</v>
      </c>
      <c r="DG9" s="16">
        <v>11230000</v>
      </c>
      <c r="DH9" s="11">
        <v>11000000</v>
      </c>
      <c r="DI9" s="7"/>
      <c r="DJ9" s="16"/>
      <c r="DK9" s="11"/>
      <c r="DL9" s="7"/>
      <c r="DM9" s="16"/>
      <c r="DN9" s="11">
        <f>ROUND(DM9*(1-H9),0)</f>
        <v>0</v>
      </c>
      <c r="DO9" s="5">
        <f>J9+V9+AH9+AS9+BE9+BT9+CC9+CL9+CV9+DG9</f>
        <v>20030700</v>
      </c>
      <c r="DP9" s="5">
        <f>O9+Z9+AL9+AV9+BK9+BW9+CF9+CO9+CZ9+DJ9</f>
        <v>9750700</v>
      </c>
      <c r="DQ9" s="5">
        <f>R9+AD9+AP9+AY9+BQ9+BZ9+CI9+CR9+DD9+DM9</f>
        <v>8520700</v>
      </c>
      <c r="DR9" s="11">
        <f>ROUND(DO9*(1-F9),-2)</f>
        <v>18027600</v>
      </c>
      <c r="DS9" s="11">
        <f>ROUND(DP9*(1-G9),-2)</f>
        <v>8775600</v>
      </c>
      <c r="DT9" s="11">
        <f>ROUND(DQ9*(1-H9),-2)</f>
        <v>7668600</v>
      </c>
      <c r="DU9" s="5">
        <f>K9+W9+AI9+AT9+BF9+BU9+CD9+CM9+CW9+DH9</f>
        <v>18920600</v>
      </c>
      <c r="DV9" s="5">
        <f>P9+AA9+AM9+AW9+BL9+BX9+CG9+CP9+DA9+DK9</f>
        <v>8775600</v>
      </c>
      <c r="DW9" s="5">
        <f>S9+AE9+AQ9+AZ9+BR9+CA9+CJ9+CS9+DE9+DN9</f>
        <v>7668600</v>
      </c>
      <c r="DX9" s="5">
        <f>ROUND(DU9,-2)</f>
        <v>18920600</v>
      </c>
      <c r="DY9" s="5">
        <f t="shared" ref="DY9:DZ9" si="5">ROUND(DV9,-2)</f>
        <v>8775600</v>
      </c>
      <c r="DZ9" s="5">
        <f t="shared" si="5"/>
        <v>7668600</v>
      </c>
      <c r="EA9" s="56">
        <f>DX9/1000</f>
        <v>18920.599999999999</v>
      </c>
      <c r="EB9" s="56">
        <f>DY9/1000</f>
        <v>8775.6</v>
      </c>
      <c r="EC9" s="56">
        <f>DZ9/1000</f>
        <v>7668.6</v>
      </c>
    </row>
    <row r="10" spans="1:133" ht="20.25" customHeight="1" x14ac:dyDescent="0.2">
      <c r="A10" s="24">
        <v>2</v>
      </c>
      <c r="B10" s="1" t="s">
        <v>18</v>
      </c>
      <c r="C10" s="74">
        <v>1.492</v>
      </c>
      <c r="D10" s="74">
        <v>1.492</v>
      </c>
      <c r="E10" s="74">
        <v>1.492</v>
      </c>
      <c r="F10" s="75">
        <v>0.1</v>
      </c>
      <c r="G10" s="75">
        <v>0.1</v>
      </c>
      <c r="H10" s="75">
        <v>0.1</v>
      </c>
      <c r="I10" s="18">
        <v>3908</v>
      </c>
      <c r="J10" s="18">
        <f t="shared" ref="J10:J26" si="6">I10*$J$7</f>
        <v>4298800</v>
      </c>
      <c r="K10" s="18">
        <f t="shared" ref="K10:K26" si="7">ROUND(J10*(1-F10),-2)</f>
        <v>3868900</v>
      </c>
      <c r="L10" s="18">
        <v>3868900</v>
      </c>
      <c r="M10" s="18">
        <v>43500</v>
      </c>
      <c r="N10" s="18">
        <v>3908</v>
      </c>
      <c r="O10" s="18">
        <f t="shared" ref="O10:O26" si="8">N10*$O$7</f>
        <v>4298800</v>
      </c>
      <c r="P10" s="18">
        <f t="shared" ref="P10:P26" si="9">ROUND(O10*(1-G10),-2)</f>
        <v>3868900</v>
      </c>
      <c r="Q10" s="18">
        <v>3908</v>
      </c>
      <c r="R10" s="18">
        <f t="shared" ref="R10:R26" si="10">Q10*$R$7</f>
        <v>4298800</v>
      </c>
      <c r="S10" s="18">
        <f t="shared" ref="S10:S26" si="11">ROUND(R10*(1-H10),-2)</f>
        <v>3868900</v>
      </c>
      <c r="T10" s="44">
        <v>7200000</v>
      </c>
      <c r="U10" s="44">
        <v>18</v>
      </c>
      <c r="V10" s="44">
        <f t="shared" ref="V10:V26" si="12">T10/U10</f>
        <v>400000</v>
      </c>
      <c r="W10" s="44">
        <f t="shared" ref="W10:W26" si="13">ROUND(V10*(1-F10),0)</f>
        <v>360000</v>
      </c>
      <c r="X10" s="44">
        <v>7200000</v>
      </c>
      <c r="Y10" s="44">
        <v>18</v>
      </c>
      <c r="Z10" s="44">
        <f t="shared" ref="Z10:Z26" si="14">X10/Y10</f>
        <v>400000</v>
      </c>
      <c r="AA10" s="44">
        <f t="shared" ref="AA10:AA26" si="15">ROUND(Z10*(1-G10),0)</f>
        <v>360000</v>
      </c>
      <c r="AB10" s="44">
        <v>7200000</v>
      </c>
      <c r="AC10" s="44">
        <v>18</v>
      </c>
      <c r="AD10" s="44">
        <f t="shared" ref="AD10:AD26" si="16">AB10/AC10</f>
        <v>400000</v>
      </c>
      <c r="AE10" s="44">
        <f t="shared" ref="AE10:AE26" si="17">ROUND(AD10*(1-H10),0)</f>
        <v>360000</v>
      </c>
      <c r="AF10" s="44"/>
      <c r="AG10" s="44"/>
      <c r="AH10" s="44"/>
      <c r="AI10" s="44">
        <f t="shared" ref="AI10:AI26" si="18">ROUND(AH10*(1-F10),0)</f>
        <v>0</v>
      </c>
      <c r="AJ10" s="44"/>
      <c r="AK10" s="44"/>
      <c r="AL10" s="44"/>
      <c r="AM10" s="44">
        <f t="shared" ref="AM10:AM26" si="19">ROUND(AL10*(1-G10),0)</f>
        <v>0</v>
      </c>
      <c r="AN10" s="44"/>
      <c r="AO10" s="44"/>
      <c r="AP10" s="44"/>
      <c r="AQ10" s="44">
        <f t="shared" ref="AQ10:AQ26" si="20">ROUND(AP10*(1-H10),0)</f>
        <v>0</v>
      </c>
      <c r="AR10" s="42">
        <v>1</v>
      </c>
      <c r="AS10" s="13">
        <f t="shared" ref="AS10:AS26" si="21">AR10*$AS$7</f>
        <v>230000</v>
      </c>
      <c r="AT10" s="13">
        <f t="shared" ref="AT10:AT26" si="22">ROUND(AS10*(1-F10),0)</f>
        <v>207000</v>
      </c>
      <c r="AU10" s="42">
        <v>1</v>
      </c>
      <c r="AV10" s="13">
        <f t="shared" ref="AV10:AV26" si="23">AU10*$AS$7</f>
        <v>230000</v>
      </c>
      <c r="AW10" s="13">
        <f t="shared" ref="AW10:AW26" si="24">ROUND(AV10*(1-G10),0)</f>
        <v>207000</v>
      </c>
      <c r="AX10" s="42">
        <v>1</v>
      </c>
      <c r="AY10" s="11">
        <f t="shared" ref="AY10:AY26" si="25">AX10*$AS$7</f>
        <v>230000</v>
      </c>
      <c r="AZ10" s="11">
        <f t="shared" ref="AZ10:AZ26" si="26">ROUND(AY10*(1-H10),0)</f>
        <v>207000</v>
      </c>
      <c r="BA10" s="42">
        <v>1</v>
      </c>
      <c r="BB10" s="42">
        <f t="shared" ref="BB10:BB26" si="27">BA10*$BB$7</f>
        <v>1170000</v>
      </c>
      <c r="BC10" s="42">
        <v>3</v>
      </c>
      <c r="BD10" s="42">
        <f t="shared" ref="BD10:BD26" si="28">BC10*$BD$7</f>
        <v>5400000</v>
      </c>
      <c r="BE10" s="42">
        <f t="shared" ref="BE10:BE26" si="29">BB10+BD10</f>
        <v>6570000</v>
      </c>
      <c r="BF10" s="11">
        <f t="shared" ref="BF10:BF26" si="30">ROUND(BE10*(1-F10),0)</f>
        <v>5913000</v>
      </c>
      <c r="BG10" s="42">
        <v>1</v>
      </c>
      <c r="BH10" s="42">
        <f t="shared" ref="BH10:BH26" si="31">BG10*$BH$7</f>
        <v>1170000</v>
      </c>
      <c r="BI10" s="42">
        <v>3</v>
      </c>
      <c r="BJ10" s="42">
        <f t="shared" ref="BJ10:BJ26" si="32">BI10*$BJ$7</f>
        <v>5400000</v>
      </c>
      <c r="BK10" s="42">
        <f t="shared" ref="BK10:BK26" si="33">BH10+BJ10</f>
        <v>6570000</v>
      </c>
      <c r="BL10" s="11">
        <f t="shared" ref="BL10:BL26" si="34">ROUND(BK10*(1-G10),0)</f>
        <v>5913000</v>
      </c>
      <c r="BM10" s="42">
        <v>1</v>
      </c>
      <c r="BN10" s="42">
        <f t="shared" ref="BN10:BN26" si="35">BM10*$BN$7</f>
        <v>1170000</v>
      </c>
      <c r="BO10" s="42">
        <v>3</v>
      </c>
      <c r="BP10" s="42">
        <f t="shared" ref="BP10:BP26" si="36">BO10*$BP$7</f>
        <v>5400000</v>
      </c>
      <c r="BQ10" s="42">
        <f t="shared" ref="BQ10:BQ26" si="37">BN10+BP10</f>
        <v>6570000</v>
      </c>
      <c r="BR10" s="11">
        <f t="shared" ref="BR10:BR26" si="38">ROUND(BQ10*(1-H10),0)</f>
        <v>5913000</v>
      </c>
      <c r="BS10" s="5">
        <v>1</v>
      </c>
      <c r="BT10" s="5">
        <f t="shared" ref="BT10:BT26" si="39">BS10*$BT$7</f>
        <v>100000</v>
      </c>
      <c r="BU10" s="11">
        <f t="shared" ref="BU10:BU26" si="40">ROUND(BT10*(1-F10),0)</f>
        <v>90000</v>
      </c>
      <c r="BV10" s="5"/>
      <c r="BW10" s="5">
        <f t="shared" ref="BW10:BW26" si="41">BV10*$BW$7</f>
        <v>0</v>
      </c>
      <c r="BX10" s="11">
        <f t="shared" ref="BX10:BX26" si="42">ROUND(BW10*(1-G10),0)</f>
        <v>0</v>
      </c>
      <c r="BY10" s="5"/>
      <c r="BZ10" s="5">
        <f t="shared" ref="BZ10:BZ26" si="43">BY10*$BZ$7</f>
        <v>0</v>
      </c>
      <c r="CA10" s="11">
        <f t="shared" ref="CA10:CA26" si="44">ROUND(BZ10*(1-H10),0)</f>
        <v>0</v>
      </c>
      <c r="CB10" s="5">
        <v>7</v>
      </c>
      <c r="CC10" s="5">
        <f t="shared" ref="CC10:CC26" si="45">CB10*$CC$7*12</f>
        <v>42000</v>
      </c>
      <c r="CD10" s="11">
        <f t="shared" ref="CD10:CD26" si="46">ROUND(CC10*(1-F10),0)</f>
        <v>37800</v>
      </c>
      <c r="CE10" s="5">
        <v>5</v>
      </c>
      <c r="CF10" s="5">
        <f t="shared" ref="CF10:CF26" si="47">CE10*$CF$7*12</f>
        <v>30000</v>
      </c>
      <c r="CG10" s="11">
        <f t="shared" ref="CG10:CG26" si="48">ROUND(CF10*(1-G10),0)</f>
        <v>27000</v>
      </c>
      <c r="CH10" s="5">
        <v>3</v>
      </c>
      <c r="CI10" s="5">
        <f t="shared" ref="CI10:CI26" si="49">CH10*$CI$7*12</f>
        <v>18000</v>
      </c>
      <c r="CJ10" s="11">
        <f t="shared" ref="CJ10:CJ26" si="50">ROUND(CI10*(1-H10),0)</f>
        <v>16200</v>
      </c>
      <c r="CK10" s="5">
        <v>7</v>
      </c>
      <c r="CL10" s="5">
        <f t="shared" ref="CL10:CL26" si="51">CK10*$CL$7*12</f>
        <v>168000</v>
      </c>
      <c r="CM10" s="11">
        <f t="shared" si="0"/>
        <v>151200</v>
      </c>
      <c r="CN10" s="5">
        <v>5</v>
      </c>
      <c r="CO10" s="5">
        <f t="shared" si="1"/>
        <v>120000</v>
      </c>
      <c r="CP10" s="11">
        <f t="shared" si="2"/>
        <v>108000</v>
      </c>
      <c r="CQ10" s="5">
        <v>3</v>
      </c>
      <c r="CR10" s="5">
        <f t="shared" si="3"/>
        <v>72000</v>
      </c>
      <c r="CS10" s="11">
        <f t="shared" si="4"/>
        <v>64800</v>
      </c>
      <c r="CT10" s="19"/>
      <c r="CU10" s="16"/>
      <c r="CV10" s="16"/>
      <c r="CW10" s="11"/>
      <c r="CX10" s="19"/>
      <c r="CY10" s="16"/>
      <c r="CZ10" s="16"/>
      <c r="DA10" s="11"/>
      <c r="DB10" s="19"/>
      <c r="DC10" s="16"/>
      <c r="DD10" s="16"/>
      <c r="DE10" s="11"/>
      <c r="DF10" s="19">
        <v>1</v>
      </c>
      <c r="DG10" s="16">
        <v>15000000</v>
      </c>
      <c r="DH10" s="11">
        <v>11000000</v>
      </c>
      <c r="DI10" s="19"/>
      <c r="DJ10" s="16"/>
      <c r="DK10" s="11"/>
      <c r="DL10" s="19"/>
      <c r="DM10" s="16"/>
      <c r="DN10" s="11">
        <f t="shared" ref="DN10:DN26" si="52">ROUND(DM10*(1-H10),0)</f>
        <v>0</v>
      </c>
      <c r="DO10" s="5">
        <f t="shared" ref="DO10:DO15" si="53">J10+V10+AH10+AS10+BE10+BT10+CC10+CL10+CV10+DG10</f>
        <v>26808800</v>
      </c>
      <c r="DP10" s="5">
        <f t="shared" ref="DP10:DP15" si="54">O10+Z10+AL10+AV10+BK10+BW10+CF10+CO10+CZ10+DJ10</f>
        <v>11648800</v>
      </c>
      <c r="DQ10" s="5">
        <f t="shared" ref="DQ10:DQ15" si="55">R10+AD10+AP10+AY10+BQ10+BZ10+CI10+CR10+DD10+DM10</f>
        <v>11588800</v>
      </c>
      <c r="DR10" s="11">
        <f t="shared" ref="DR10:DR26" si="56">ROUND(DO10*(1-F10),-2)</f>
        <v>24127900</v>
      </c>
      <c r="DS10" s="11">
        <f t="shared" ref="DS10:DS26" si="57">ROUND(DP10*(1-G10),-2)</f>
        <v>10483900</v>
      </c>
      <c r="DT10" s="11">
        <f t="shared" ref="DT10:DT26" si="58">ROUND(DQ10*(1-H10),-2)</f>
        <v>10429900</v>
      </c>
      <c r="DU10" s="5">
        <f t="shared" ref="DU10:DU26" si="59">K10+W10+AI10+AT10+BF10+BU10+CD10+CM10+CW10+DH10</f>
        <v>21627900</v>
      </c>
      <c r="DV10" s="5">
        <f t="shared" ref="DV10:DV26" si="60">P10+AA10+AM10+AW10+BL10+BX10+CG10+CP10+DA10+DK10</f>
        <v>10483900</v>
      </c>
      <c r="DW10" s="5">
        <f t="shared" ref="DW10:DW26" si="61">S10+AE10+AQ10+AZ10+BR10+CA10+CJ10+CS10+DE10+DN10</f>
        <v>10429900</v>
      </c>
      <c r="DX10" s="5">
        <f t="shared" ref="DX10:DX26" si="62">ROUND(DU10,-2)</f>
        <v>21627900</v>
      </c>
      <c r="DY10" s="5">
        <f t="shared" ref="DY10:DY26" si="63">ROUND(DV10,-2)</f>
        <v>10483900</v>
      </c>
      <c r="DZ10" s="5">
        <f t="shared" ref="DZ10:DZ26" si="64">ROUND(DW10,-2)</f>
        <v>10429900</v>
      </c>
      <c r="EA10" s="56">
        <f t="shared" ref="EA10:EA26" si="65">DX10/1000</f>
        <v>21627.9</v>
      </c>
      <c r="EB10" s="56">
        <f t="shared" ref="EB10:EB26" si="66">DY10/1000</f>
        <v>10483.9</v>
      </c>
      <c r="EC10" s="56">
        <f t="shared" ref="EC10:EC26" si="67">DZ10/1000</f>
        <v>10429.9</v>
      </c>
    </row>
    <row r="11" spans="1:133" ht="20.25" customHeight="1" x14ac:dyDescent="0.2">
      <c r="A11" s="24">
        <v>3</v>
      </c>
      <c r="B11" s="1" t="s">
        <v>19</v>
      </c>
      <c r="C11" s="74">
        <v>1.492</v>
      </c>
      <c r="D11" s="74">
        <v>1.492</v>
      </c>
      <c r="E11" s="74">
        <v>1.492</v>
      </c>
      <c r="F11" s="75">
        <v>0.1</v>
      </c>
      <c r="G11" s="75">
        <v>0.1</v>
      </c>
      <c r="H11" s="75">
        <v>0.1</v>
      </c>
      <c r="I11" s="18">
        <v>7401</v>
      </c>
      <c r="J11" s="18">
        <f t="shared" si="6"/>
        <v>8141100</v>
      </c>
      <c r="K11" s="18">
        <f t="shared" si="7"/>
        <v>7327000</v>
      </c>
      <c r="L11" s="18">
        <v>7327000</v>
      </c>
      <c r="M11" s="18">
        <v>181200</v>
      </c>
      <c r="N11" s="18">
        <v>7401</v>
      </c>
      <c r="O11" s="18">
        <f t="shared" si="8"/>
        <v>8141100</v>
      </c>
      <c r="P11" s="18">
        <f t="shared" si="9"/>
        <v>7327000</v>
      </c>
      <c r="Q11" s="18">
        <v>7401</v>
      </c>
      <c r="R11" s="18">
        <f t="shared" si="10"/>
        <v>8141100</v>
      </c>
      <c r="S11" s="18">
        <f t="shared" si="11"/>
        <v>7327000</v>
      </c>
      <c r="T11" s="44">
        <v>7200000</v>
      </c>
      <c r="U11" s="44">
        <v>18</v>
      </c>
      <c r="V11" s="44">
        <f t="shared" si="12"/>
        <v>400000</v>
      </c>
      <c r="W11" s="44">
        <f t="shared" si="13"/>
        <v>360000</v>
      </c>
      <c r="X11" s="44">
        <v>7200000</v>
      </c>
      <c r="Y11" s="44">
        <v>18</v>
      </c>
      <c r="Z11" s="44">
        <f t="shared" si="14"/>
        <v>400000</v>
      </c>
      <c r="AA11" s="44">
        <f t="shared" si="15"/>
        <v>360000</v>
      </c>
      <c r="AB11" s="44">
        <v>7200000</v>
      </c>
      <c r="AC11" s="44">
        <v>18</v>
      </c>
      <c r="AD11" s="44">
        <f t="shared" si="16"/>
        <v>400000</v>
      </c>
      <c r="AE11" s="44">
        <f t="shared" si="17"/>
        <v>360000</v>
      </c>
      <c r="AF11" s="44">
        <v>750000</v>
      </c>
      <c r="AG11" s="44">
        <v>5</v>
      </c>
      <c r="AH11" s="44">
        <f>AF11/AG11</f>
        <v>150000</v>
      </c>
      <c r="AI11" s="44">
        <f t="shared" si="18"/>
        <v>135000</v>
      </c>
      <c r="AJ11" s="44">
        <v>750000</v>
      </c>
      <c r="AK11" s="44">
        <v>5</v>
      </c>
      <c r="AL11" s="44">
        <f>AJ11/AK11</f>
        <v>150000</v>
      </c>
      <c r="AM11" s="44">
        <f t="shared" si="19"/>
        <v>135000</v>
      </c>
      <c r="AN11" s="44">
        <v>750000</v>
      </c>
      <c r="AO11" s="44">
        <v>5</v>
      </c>
      <c r="AP11" s="44">
        <f>AN11/AO11</f>
        <v>150000</v>
      </c>
      <c r="AQ11" s="44">
        <f t="shared" si="20"/>
        <v>135000</v>
      </c>
      <c r="AR11" s="42">
        <v>1</v>
      </c>
      <c r="AS11" s="13">
        <f t="shared" si="21"/>
        <v>230000</v>
      </c>
      <c r="AT11" s="13">
        <f t="shared" si="22"/>
        <v>207000</v>
      </c>
      <c r="AU11" s="42">
        <v>1</v>
      </c>
      <c r="AV11" s="13">
        <f t="shared" si="23"/>
        <v>230000</v>
      </c>
      <c r="AW11" s="13">
        <f t="shared" si="24"/>
        <v>207000</v>
      </c>
      <c r="AX11" s="42">
        <v>1</v>
      </c>
      <c r="AY11" s="11">
        <f t="shared" si="25"/>
        <v>230000</v>
      </c>
      <c r="AZ11" s="11">
        <f t="shared" si="26"/>
        <v>207000</v>
      </c>
      <c r="BA11" s="42"/>
      <c r="BB11" s="42">
        <f t="shared" si="27"/>
        <v>0</v>
      </c>
      <c r="BC11" s="42">
        <v>2</v>
      </c>
      <c r="BD11" s="42">
        <f t="shared" si="28"/>
        <v>3600000</v>
      </c>
      <c r="BE11" s="42">
        <f t="shared" si="29"/>
        <v>3600000</v>
      </c>
      <c r="BF11" s="11">
        <f t="shared" si="30"/>
        <v>3240000</v>
      </c>
      <c r="BG11" s="42">
        <v>1</v>
      </c>
      <c r="BH11" s="42">
        <f t="shared" si="31"/>
        <v>1170000</v>
      </c>
      <c r="BI11" s="42">
        <v>2</v>
      </c>
      <c r="BJ11" s="42">
        <f t="shared" si="32"/>
        <v>3600000</v>
      </c>
      <c r="BK11" s="42">
        <f t="shared" si="33"/>
        <v>4770000</v>
      </c>
      <c r="BL11" s="11">
        <f t="shared" si="34"/>
        <v>4293000</v>
      </c>
      <c r="BM11" s="42"/>
      <c r="BN11" s="42">
        <f t="shared" si="35"/>
        <v>0</v>
      </c>
      <c r="BO11" s="42">
        <v>2</v>
      </c>
      <c r="BP11" s="42">
        <f t="shared" si="36"/>
        <v>3600000</v>
      </c>
      <c r="BQ11" s="42">
        <f t="shared" si="37"/>
        <v>3600000</v>
      </c>
      <c r="BR11" s="11">
        <f t="shared" si="38"/>
        <v>3240000</v>
      </c>
      <c r="BS11" s="5"/>
      <c r="BT11" s="5">
        <f t="shared" si="39"/>
        <v>0</v>
      </c>
      <c r="BU11" s="11">
        <f t="shared" si="40"/>
        <v>0</v>
      </c>
      <c r="BV11" s="5">
        <v>2</v>
      </c>
      <c r="BW11" s="5">
        <f t="shared" si="41"/>
        <v>200000</v>
      </c>
      <c r="BX11" s="11">
        <f t="shared" si="42"/>
        <v>180000</v>
      </c>
      <c r="BY11" s="5">
        <v>1</v>
      </c>
      <c r="BZ11" s="5">
        <f t="shared" si="43"/>
        <v>100000</v>
      </c>
      <c r="CA11" s="11">
        <f t="shared" si="44"/>
        <v>90000</v>
      </c>
      <c r="CB11" s="5">
        <v>25</v>
      </c>
      <c r="CC11" s="5">
        <f t="shared" si="45"/>
        <v>150000</v>
      </c>
      <c r="CD11" s="11">
        <f t="shared" si="46"/>
        <v>135000</v>
      </c>
      <c r="CE11" s="5">
        <v>23</v>
      </c>
      <c r="CF11" s="5">
        <f t="shared" si="47"/>
        <v>138000</v>
      </c>
      <c r="CG11" s="11">
        <f t="shared" si="48"/>
        <v>124200</v>
      </c>
      <c r="CH11" s="5">
        <v>23</v>
      </c>
      <c r="CI11" s="5">
        <f t="shared" si="49"/>
        <v>138000</v>
      </c>
      <c r="CJ11" s="11">
        <f t="shared" si="50"/>
        <v>124200</v>
      </c>
      <c r="CK11" s="5">
        <v>25</v>
      </c>
      <c r="CL11" s="5">
        <f t="shared" si="51"/>
        <v>600000</v>
      </c>
      <c r="CM11" s="11">
        <f t="shared" si="0"/>
        <v>540000</v>
      </c>
      <c r="CN11" s="5">
        <v>23</v>
      </c>
      <c r="CO11" s="5">
        <f t="shared" si="1"/>
        <v>552000</v>
      </c>
      <c r="CP11" s="11">
        <f t="shared" si="2"/>
        <v>496800</v>
      </c>
      <c r="CQ11" s="5">
        <v>23</v>
      </c>
      <c r="CR11" s="5">
        <f t="shared" si="3"/>
        <v>552000</v>
      </c>
      <c r="CS11" s="11">
        <f t="shared" si="4"/>
        <v>496800</v>
      </c>
      <c r="CT11" s="19"/>
      <c r="CU11" s="16"/>
      <c r="CV11" s="16"/>
      <c r="CW11" s="11"/>
      <c r="CX11" s="19"/>
      <c r="CY11" s="16"/>
      <c r="CZ11" s="16"/>
      <c r="DA11" s="11"/>
      <c r="DB11" s="19"/>
      <c r="DC11" s="16"/>
      <c r="DD11" s="16"/>
      <c r="DE11" s="11"/>
      <c r="DF11" s="19">
        <v>2</v>
      </c>
      <c r="DG11" s="16">
        <v>13200000</v>
      </c>
      <c r="DH11" s="11">
        <v>11000000</v>
      </c>
      <c r="DI11" s="19"/>
      <c r="DJ11" s="16"/>
      <c r="DK11" s="11"/>
      <c r="DL11" s="19"/>
      <c r="DM11" s="16"/>
      <c r="DN11" s="11">
        <f t="shared" si="52"/>
        <v>0</v>
      </c>
      <c r="DO11" s="5">
        <f t="shared" si="53"/>
        <v>26471100</v>
      </c>
      <c r="DP11" s="5">
        <f t="shared" si="54"/>
        <v>14581100</v>
      </c>
      <c r="DQ11" s="5">
        <f t="shared" si="55"/>
        <v>13311100</v>
      </c>
      <c r="DR11" s="11">
        <f t="shared" si="56"/>
        <v>23824000</v>
      </c>
      <c r="DS11" s="11">
        <f t="shared" si="57"/>
        <v>13123000</v>
      </c>
      <c r="DT11" s="11">
        <f t="shared" si="58"/>
        <v>11980000</v>
      </c>
      <c r="DU11" s="5">
        <f t="shared" si="59"/>
        <v>22944000</v>
      </c>
      <c r="DV11" s="5">
        <f t="shared" si="60"/>
        <v>13123000</v>
      </c>
      <c r="DW11" s="5">
        <f t="shared" si="61"/>
        <v>11980000</v>
      </c>
      <c r="DX11" s="5">
        <f t="shared" si="62"/>
        <v>22944000</v>
      </c>
      <c r="DY11" s="5">
        <f t="shared" si="63"/>
        <v>13123000</v>
      </c>
      <c r="DZ11" s="5">
        <f t="shared" si="64"/>
        <v>11980000</v>
      </c>
      <c r="EA11" s="56">
        <f t="shared" si="65"/>
        <v>22944</v>
      </c>
      <c r="EB11" s="56">
        <f t="shared" si="66"/>
        <v>13123</v>
      </c>
      <c r="EC11" s="56">
        <f t="shared" si="67"/>
        <v>11980</v>
      </c>
    </row>
    <row r="12" spans="1:133" ht="20.25" customHeight="1" x14ac:dyDescent="0.2">
      <c r="A12" s="24">
        <v>4</v>
      </c>
      <c r="B12" s="1" t="s">
        <v>0</v>
      </c>
      <c r="C12" s="74">
        <v>1.492</v>
      </c>
      <c r="D12" s="74">
        <v>1.492</v>
      </c>
      <c r="E12" s="74">
        <v>1.492</v>
      </c>
      <c r="F12" s="75">
        <v>0.1</v>
      </c>
      <c r="G12" s="75">
        <v>0.1</v>
      </c>
      <c r="H12" s="75">
        <v>0.1</v>
      </c>
      <c r="I12" s="18">
        <v>25328</v>
      </c>
      <c r="J12" s="18">
        <f t="shared" si="6"/>
        <v>27860800</v>
      </c>
      <c r="K12" s="18">
        <f t="shared" si="7"/>
        <v>25074700</v>
      </c>
      <c r="L12" s="18">
        <v>25074700</v>
      </c>
      <c r="M12" s="18">
        <v>4559900</v>
      </c>
      <c r="N12" s="18">
        <v>25328</v>
      </c>
      <c r="O12" s="18">
        <f t="shared" si="8"/>
        <v>27860800</v>
      </c>
      <c r="P12" s="18">
        <f t="shared" si="9"/>
        <v>25074700</v>
      </c>
      <c r="Q12" s="18">
        <v>25328</v>
      </c>
      <c r="R12" s="18">
        <f t="shared" si="10"/>
        <v>27860800</v>
      </c>
      <c r="S12" s="18">
        <f t="shared" si="11"/>
        <v>25074700</v>
      </c>
      <c r="T12" s="44">
        <v>7200000</v>
      </c>
      <c r="U12" s="44">
        <v>18</v>
      </c>
      <c r="V12" s="44">
        <f t="shared" si="12"/>
        <v>400000</v>
      </c>
      <c r="W12" s="44">
        <f t="shared" si="13"/>
        <v>360000</v>
      </c>
      <c r="X12" s="44">
        <v>7200000</v>
      </c>
      <c r="Y12" s="44">
        <v>18</v>
      </c>
      <c r="Z12" s="44">
        <f t="shared" si="14"/>
        <v>400000</v>
      </c>
      <c r="AA12" s="44">
        <f t="shared" si="15"/>
        <v>360000</v>
      </c>
      <c r="AB12" s="44">
        <v>7200000</v>
      </c>
      <c r="AC12" s="44">
        <v>18</v>
      </c>
      <c r="AD12" s="44">
        <f t="shared" si="16"/>
        <v>400000</v>
      </c>
      <c r="AE12" s="44">
        <f t="shared" si="17"/>
        <v>360000</v>
      </c>
      <c r="AF12" s="44"/>
      <c r="AG12" s="44"/>
      <c r="AH12" s="44"/>
      <c r="AI12" s="44">
        <f t="shared" si="18"/>
        <v>0</v>
      </c>
      <c r="AJ12" s="44"/>
      <c r="AK12" s="44"/>
      <c r="AL12" s="44"/>
      <c r="AM12" s="44">
        <f t="shared" si="19"/>
        <v>0</v>
      </c>
      <c r="AN12" s="44"/>
      <c r="AO12" s="44"/>
      <c r="AP12" s="44"/>
      <c r="AQ12" s="44">
        <f t="shared" si="20"/>
        <v>0</v>
      </c>
      <c r="AR12" s="42">
        <v>1</v>
      </c>
      <c r="AS12" s="13">
        <f t="shared" si="21"/>
        <v>230000</v>
      </c>
      <c r="AT12" s="13">
        <f t="shared" si="22"/>
        <v>207000</v>
      </c>
      <c r="AU12" s="42">
        <v>1</v>
      </c>
      <c r="AV12" s="13">
        <f t="shared" si="23"/>
        <v>230000</v>
      </c>
      <c r="AW12" s="13">
        <f t="shared" si="24"/>
        <v>207000</v>
      </c>
      <c r="AX12" s="42">
        <v>1</v>
      </c>
      <c r="AY12" s="11">
        <f t="shared" si="25"/>
        <v>230000</v>
      </c>
      <c r="AZ12" s="11">
        <f t="shared" si="26"/>
        <v>207000</v>
      </c>
      <c r="BA12" s="42"/>
      <c r="BB12" s="42">
        <f t="shared" si="27"/>
        <v>0</v>
      </c>
      <c r="BC12" s="42">
        <v>4</v>
      </c>
      <c r="BD12" s="42">
        <f t="shared" si="28"/>
        <v>7200000</v>
      </c>
      <c r="BE12" s="42">
        <f t="shared" si="29"/>
        <v>7200000</v>
      </c>
      <c r="BF12" s="11">
        <f t="shared" si="30"/>
        <v>6480000</v>
      </c>
      <c r="BG12" s="42"/>
      <c r="BH12" s="42">
        <f t="shared" si="31"/>
        <v>0</v>
      </c>
      <c r="BI12" s="42">
        <v>4</v>
      </c>
      <c r="BJ12" s="42">
        <f t="shared" si="32"/>
        <v>7200000</v>
      </c>
      <c r="BK12" s="42">
        <f t="shared" si="33"/>
        <v>7200000</v>
      </c>
      <c r="BL12" s="11">
        <f t="shared" si="34"/>
        <v>6480000</v>
      </c>
      <c r="BM12" s="42"/>
      <c r="BN12" s="42">
        <f t="shared" si="35"/>
        <v>0</v>
      </c>
      <c r="BO12" s="42">
        <v>4</v>
      </c>
      <c r="BP12" s="42">
        <f t="shared" si="36"/>
        <v>7200000</v>
      </c>
      <c r="BQ12" s="42">
        <f t="shared" si="37"/>
        <v>7200000</v>
      </c>
      <c r="BR12" s="11">
        <f t="shared" si="38"/>
        <v>6480000</v>
      </c>
      <c r="BS12" s="5">
        <v>3</v>
      </c>
      <c r="BT12" s="5">
        <f t="shared" si="39"/>
        <v>300000</v>
      </c>
      <c r="BU12" s="11">
        <f t="shared" si="40"/>
        <v>270000</v>
      </c>
      <c r="BV12" s="5">
        <v>3</v>
      </c>
      <c r="BW12" s="5">
        <f t="shared" si="41"/>
        <v>300000</v>
      </c>
      <c r="BX12" s="11">
        <f t="shared" si="42"/>
        <v>270000</v>
      </c>
      <c r="BY12" s="5">
        <v>3</v>
      </c>
      <c r="BZ12" s="5">
        <f t="shared" si="43"/>
        <v>300000</v>
      </c>
      <c r="CA12" s="11">
        <f t="shared" si="44"/>
        <v>270000</v>
      </c>
      <c r="CB12" s="5">
        <v>32</v>
      </c>
      <c r="CC12" s="5">
        <f t="shared" si="45"/>
        <v>192000</v>
      </c>
      <c r="CD12" s="11">
        <f t="shared" si="46"/>
        <v>172800</v>
      </c>
      <c r="CE12" s="5">
        <v>32</v>
      </c>
      <c r="CF12" s="5">
        <f t="shared" si="47"/>
        <v>192000</v>
      </c>
      <c r="CG12" s="11">
        <f t="shared" si="48"/>
        <v>172800</v>
      </c>
      <c r="CH12" s="5">
        <v>32</v>
      </c>
      <c r="CI12" s="5">
        <f t="shared" si="49"/>
        <v>192000</v>
      </c>
      <c r="CJ12" s="11">
        <f t="shared" si="50"/>
        <v>172800</v>
      </c>
      <c r="CK12" s="5">
        <v>32</v>
      </c>
      <c r="CL12" s="5">
        <f t="shared" si="51"/>
        <v>768000</v>
      </c>
      <c r="CM12" s="11">
        <f>ROUND(CL12*(1-F12),0)</f>
        <v>691200</v>
      </c>
      <c r="CN12" s="5">
        <v>32</v>
      </c>
      <c r="CO12" s="5">
        <f>CN12*$CO$7*12</f>
        <v>768000</v>
      </c>
      <c r="CP12" s="11">
        <f>ROUND(CO12*(1-G12),0)</f>
        <v>691200</v>
      </c>
      <c r="CQ12" s="5">
        <v>32</v>
      </c>
      <c r="CR12" s="5">
        <f>CQ12*$CR$7*12</f>
        <v>768000</v>
      </c>
      <c r="CS12" s="11">
        <f>ROUND(CR12*(1-H12),0)</f>
        <v>691200</v>
      </c>
      <c r="CT12" s="19"/>
      <c r="CU12" s="16"/>
      <c r="CV12" s="16"/>
      <c r="CW12" s="11"/>
      <c r="CX12" s="19"/>
      <c r="CY12" s="16"/>
      <c r="CZ12" s="16"/>
      <c r="DA12" s="11"/>
      <c r="DB12" s="19"/>
      <c r="DC12" s="16"/>
      <c r="DD12" s="16"/>
      <c r="DE12" s="11"/>
      <c r="DF12" s="19">
        <v>1</v>
      </c>
      <c r="DG12" s="16">
        <v>11230000</v>
      </c>
      <c r="DH12" s="11">
        <v>11000000</v>
      </c>
      <c r="DI12" s="19"/>
      <c r="DJ12" s="16"/>
      <c r="DK12" s="11"/>
      <c r="DL12" s="19"/>
      <c r="DM12" s="16"/>
      <c r="DN12" s="11">
        <f t="shared" si="52"/>
        <v>0</v>
      </c>
      <c r="DO12" s="5">
        <f t="shared" si="53"/>
        <v>48180800</v>
      </c>
      <c r="DP12" s="5">
        <f t="shared" si="54"/>
        <v>36950800</v>
      </c>
      <c r="DQ12" s="5">
        <f t="shared" si="55"/>
        <v>36950800</v>
      </c>
      <c r="DR12" s="11">
        <f t="shared" si="56"/>
        <v>43362700</v>
      </c>
      <c r="DS12" s="11">
        <f t="shared" si="57"/>
        <v>33255700</v>
      </c>
      <c r="DT12" s="11">
        <f t="shared" si="58"/>
        <v>33255700</v>
      </c>
      <c r="DU12" s="5">
        <f t="shared" si="59"/>
        <v>44255700</v>
      </c>
      <c r="DV12" s="5">
        <f t="shared" si="60"/>
        <v>33255700</v>
      </c>
      <c r="DW12" s="5">
        <f t="shared" si="61"/>
        <v>33255700</v>
      </c>
      <c r="DX12" s="5">
        <f t="shared" si="62"/>
        <v>44255700</v>
      </c>
      <c r="DY12" s="5">
        <f t="shared" si="63"/>
        <v>33255700</v>
      </c>
      <c r="DZ12" s="5">
        <f t="shared" si="64"/>
        <v>33255700</v>
      </c>
      <c r="EA12" s="56">
        <f t="shared" si="65"/>
        <v>44255.7</v>
      </c>
      <c r="EB12" s="56">
        <f t="shared" si="66"/>
        <v>33255.699999999997</v>
      </c>
      <c r="EC12" s="56">
        <f t="shared" si="67"/>
        <v>33255.699999999997</v>
      </c>
    </row>
    <row r="13" spans="1:133" ht="20.25" customHeight="1" x14ac:dyDescent="0.2">
      <c r="A13" s="24">
        <v>5</v>
      </c>
      <c r="B13" s="1" t="s">
        <v>1</v>
      </c>
      <c r="C13" s="74">
        <v>1.492</v>
      </c>
      <c r="D13" s="74">
        <v>1.492</v>
      </c>
      <c r="E13" s="74">
        <v>1.492</v>
      </c>
      <c r="F13" s="75">
        <v>0.1</v>
      </c>
      <c r="G13" s="75">
        <v>0.1</v>
      </c>
      <c r="H13" s="75">
        <v>0.1</v>
      </c>
      <c r="I13" s="18">
        <v>15841</v>
      </c>
      <c r="J13" s="18">
        <f t="shared" si="6"/>
        <v>17425100</v>
      </c>
      <c r="K13" s="18">
        <f t="shared" si="7"/>
        <v>15682600</v>
      </c>
      <c r="L13" s="18">
        <v>15682600</v>
      </c>
      <c r="M13" s="18">
        <v>561300</v>
      </c>
      <c r="N13" s="18">
        <v>15841</v>
      </c>
      <c r="O13" s="18">
        <f t="shared" si="8"/>
        <v>17425100</v>
      </c>
      <c r="P13" s="18">
        <f t="shared" si="9"/>
        <v>15682600</v>
      </c>
      <c r="Q13" s="18">
        <v>15841</v>
      </c>
      <c r="R13" s="18">
        <f t="shared" si="10"/>
        <v>17425100</v>
      </c>
      <c r="S13" s="18">
        <f t="shared" si="11"/>
        <v>15682600</v>
      </c>
      <c r="T13" s="44">
        <v>7200000</v>
      </c>
      <c r="U13" s="44">
        <v>18</v>
      </c>
      <c r="V13" s="44">
        <f t="shared" si="12"/>
        <v>400000</v>
      </c>
      <c r="W13" s="44">
        <f t="shared" si="13"/>
        <v>360000</v>
      </c>
      <c r="X13" s="44">
        <v>7200000</v>
      </c>
      <c r="Y13" s="44">
        <v>18</v>
      </c>
      <c r="Z13" s="44">
        <f t="shared" si="14"/>
        <v>400000</v>
      </c>
      <c r="AA13" s="44">
        <f t="shared" si="15"/>
        <v>360000</v>
      </c>
      <c r="AB13" s="44">
        <v>7200000</v>
      </c>
      <c r="AC13" s="44">
        <v>18</v>
      </c>
      <c r="AD13" s="44">
        <f t="shared" si="16"/>
        <v>400000</v>
      </c>
      <c r="AE13" s="44">
        <f t="shared" si="17"/>
        <v>360000</v>
      </c>
      <c r="AF13" s="44"/>
      <c r="AG13" s="44"/>
      <c r="AH13" s="44"/>
      <c r="AI13" s="44">
        <f t="shared" si="18"/>
        <v>0</v>
      </c>
      <c r="AJ13" s="44"/>
      <c r="AK13" s="44"/>
      <c r="AL13" s="44"/>
      <c r="AM13" s="44">
        <f t="shared" si="19"/>
        <v>0</v>
      </c>
      <c r="AN13" s="44"/>
      <c r="AO13" s="44"/>
      <c r="AP13" s="44"/>
      <c r="AQ13" s="44">
        <f t="shared" si="20"/>
        <v>0</v>
      </c>
      <c r="AR13" s="42">
        <v>3</v>
      </c>
      <c r="AS13" s="13">
        <f t="shared" si="21"/>
        <v>690000</v>
      </c>
      <c r="AT13" s="13">
        <f t="shared" si="22"/>
        <v>621000</v>
      </c>
      <c r="AU13" s="42">
        <v>3</v>
      </c>
      <c r="AV13" s="13">
        <f t="shared" si="23"/>
        <v>690000</v>
      </c>
      <c r="AW13" s="13">
        <f t="shared" si="24"/>
        <v>621000</v>
      </c>
      <c r="AX13" s="42">
        <v>3</v>
      </c>
      <c r="AY13" s="11">
        <f t="shared" si="25"/>
        <v>690000</v>
      </c>
      <c r="AZ13" s="11">
        <f t="shared" si="26"/>
        <v>621000</v>
      </c>
      <c r="BA13" s="42"/>
      <c r="BB13" s="42">
        <f t="shared" si="27"/>
        <v>0</v>
      </c>
      <c r="BC13" s="42">
        <v>1</v>
      </c>
      <c r="BD13" s="42">
        <f t="shared" si="28"/>
        <v>1800000</v>
      </c>
      <c r="BE13" s="42">
        <f t="shared" si="29"/>
        <v>1800000</v>
      </c>
      <c r="BF13" s="11">
        <f t="shared" si="30"/>
        <v>1620000</v>
      </c>
      <c r="BG13" s="42"/>
      <c r="BH13" s="42">
        <f t="shared" si="31"/>
        <v>0</v>
      </c>
      <c r="BI13" s="42">
        <v>1</v>
      </c>
      <c r="BJ13" s="42">
        <f t="shared" si="32"/>
        <v>1800000</v>
      </c>
      <c r="BK13" s="42">
        <f t="shared" si="33"/>
        <v>1800000</v>
      </c>
      <c r="BL13" s="11">
        <f t="shared" si="34"/>
        <v>1620000</v>
      </c>
      <c r="BM13" s="42"/>
      <c r="BN13" s="42">
        <f t="shared" si="35"/>
        <v>0</v>
      </c>
      <c r="BO13" s="42">
        <v>1</v>
      </c>
      <c r="BP13" s="42">
        <f t="shared" si="36"/>
        <v>1800000</v>
      </c>
      <c r="BQ13" s="42">
        <f t="shared" si="37"/>
        <v>1800000</v>
      </c>
      <c r="BR13" s="11">
        <f t="shared" si="38"/>
        <v>1620000</v>
      </c>
      <c r="BS13" s="5">
        <v>7</v>
      </c>
      <c r="BT13" s="5">
        <f t="shared" si="39"/>
        <v>700000</v>
      </c>
      <c r="BU13" s="11">
        <f t="shared" si="40"/>
        <v>630000</v>
      </c>
      <c r="BV13" s="5">
        <v>3</v>
      </c>
      <c r="BW13" s="5">
        <f t="shared" si="41"/>
        <v>300000</v>
      </c>
      <c r="BX13" s="11">
        <f t="shared" si="42"/>
        <v>270000</v>
      </c>
      <c r="BY13" s="5">
        <v>3</v>
      </c>
      <c r="BZ13" s="5">
        <f t="shared" si="43"/>
        <v>300000</v>
      </c>
      <c r="CA13" s="11">
        <f t="shared" si="44"/>
        <v>270000</v>
      </c>
      <c r="CB13" s="5">
        <v>32</v>
      </c>
      <c r="CC13" s="5">
        <f t="shared" si="45"/>
        <v>192000</v>
      </c>
      <c r="CD13" s="11">
        <f t="shared" si="46"/>
        <v>172800</v>
      </c>
      <c r="CE13" s="5">
        <v>28</v>
      </c>
      <c r="CF13" s="5">
        <f t="shared" si="47"/>
        <v>168000</v>
      </c>
      <c r="CG13" s="11">
        <f t="shared" si="48"/>
        <v>151200</v>
      </c>
      <c r="CH13" s="5">
        <v>28</v>
      </c>
      <c r="CI13" s="5">
        <f t="shared" si="49"/>
        <v>168000</v>
      </c>
      <c r="CJ13" s="11">
        <f t="shared" si="50"/>
        <v>151200</v>
      </c>
      <c r="CK13" s="5">
        <v>32</v>
      </c>
      <c r="CL13" s="5">
        <f t="shared" si="51"/>
        <v>768000</v>
      </c>
      <c r="CM13" s="11">
        <f t="shared" ref="CM13:CM26" si="68">ROUND(CL13*(1-F13),0)</f>
        <v>691200</v>
      </c>
      <c r="CN13" s="5">
        <v>28</v>
      </c>
      <c r="CO13" s="5">
        <f t="shared" ref="CO13:CO26" si="69">CN13*$CO$7*12</f>
        <v>672000</v>
      </c>
      <c r="CP13" s="11">
        <f t="shared" ref="CP13:CP26" si="70">ROUND(CO13*(1-G13),0)</f>
        <v>604800</v>
      </c>
      <c r="CQ13" s="5">
        <v>28</v>
      </c>
      <c r="CR13" s="5">
        <f t="shared" ref="CR13:CR26" si="71">CQ13*$CR$7*12</f>
        <v>672000</v>
      </c>
      <c r="CS13" s="11">
        <f t="shared" ref="CS13:CS26" si="72">ROUND(CR13*(1-H13),0)</f>
        <v>604800</v>
      </c>
      <c r="CT13" s="19"/>
      <c r="CU13" s="16"/>
      <c r="CV13" s="16"/>
      <c r="CW13" s="11"/>
      <c r="CX13" s="19"/>
      <c r="CY13" s="16"/>
      <c r="CZ13" s="16"/>
      <c r="DA13" s="11"/>
      <c r="DB13" s="19"/>
      <c r="DC13" s="16"/>
      <c r="DD13" s="16"/>
      <c r="DE13" s="11"/>
      <c r="DF13" s="19">
        <v>2</v>
      </c>
      <c r="DG13" s="16">
        <v>13380700</v>
      </c>
      <c r="DH13" s="11">
        <v>11000000</v>
      </c>
      <c r="DI13" s="19"/>
      <c r="DJ13" s="16"/>
      <c r="DK13" s="11"/>
      <c r="DL13" s="19"/>
      <c r="DM13" s="16"/>
      <c r="DN13" s="11">
        <f t="shared" si="52"/>
        <v>0</v>
      </c>
      <c r="DO13" s="5">
        <f t="shared" si="53"/>
        <v>35355800</v>
      </c>
      <c r="DP13" s="5">
        <f t="shared" si="54"/>
        <v>21455100</v>
      </c>
      <c r="DQ13" s="5">
        <f t="shared" si="55"/>
        <v>21455100</v>
      </c>
      <c r="DR13" s="11">
        <f t="shared" si="56"/>
        <v>31820200</v>
      </c>
      <c r="DS13" s="11">
        <f t="shared" si="57"/>
        <v>19309600</v>
      </c>
      <c r="DT13" s="11">
        <f t="shared" si="58"/>
        <v>19309600</v>
      </c>
      <c r="DU13" s="5">
        <f t="shared" si="59"/>
        <v>30777600</v>
      </c>
      <c r="DV13" s="5">
        <f t="shared" si="60"/>
        <v>19309600</v>
      </c>
      <c r="DW13" s="5">
        <f t="shared" si="61"/>
        <v>19309600</v>
      </c>
      <c r="DX13" s="5">
        <f t="shared" si="62"/>
        <v>30777600</v>
      </c>
      <c r="DY13" s="5">
        <f t="shared" si="63"/>
        <v>19309600</v>
      </c>
      <c r="DZ13" s="5">
        <f t="shared" si="64"/>
        <v>19309600</v>
      </c>
      <c r="EA13" s="56">
        <f t="shared" si="65"/>
        <v>30777.599999999999</v>
      </c>
      <c r="EB13" s="56">
        <f t="shared" si="66"/>
        <v>19309.599999999999</v>
      </c>
      <c r="EC13" s="56">
        <f t="shared" si="67"/>
        <v>19309.599999999999</v>
      </c>
    </row>
    <row r="14" spans="1:133" ht="20.25" customHeight="1" x14ac:dyDescent="0.2">
      <c r="A14" s="24">
        <v>6</v>
      </c>
      <c r="B14" s="1" t="s">
        <v>20</v>
      </c>
      <c r="C14" s="74">
        <v>1.492</v>
      </c>
      <c r="D14" s="74">
        <v>1.492</v>
      </c>
      <c r="E14" s="74">
        <v>1.492</v>
      </c>
      <c r="F14" s="75">
        <v>0.1</v>
      </c>
      <c r="G14" s="75">
        <v>0.1</v>
      </c>
      <c r="H14" s="75">
        <v>0.1</v>
      </c>
      <c r="I14" s="18">
        <v>17813</v>
      </c>
      <c r="J14" s="18">
        <f t="shared" si="6"/>
        <v>19594300</v>
      </c>
      <c r="K14" s="18">
        <f t="shared" si="7"/>
        <v>17634900</v>
      </c>
      <c r="L14" s="18">
        <v>17634900</v>
      </c>
      <c r="M14" s="18">
        <v>1194000</v>
      </c>
      <c r="N14" s="18">
        <v>17813</v>
      </c>
      <c r="O14" s="18">
        <f t="shared" si="8"/>
        <v>19594300</v>
      </c>
      <c r="P14" s="18">
        <f t="shared" si="9"/>
        <v>17634900</v>
      </c>
      <c r="Q14" s="18">
        <v>17813</v>
      </c>
      <c r="R14" s="18">
        <f t="shared" si="10"/>
        <v>19594300</v>
      </c>
      <c r="S14" s="18">
        <f t="shared" si="11"/>
        <v>17634900</v>
      </c>
      <c r="T14" s="44">
        <v>7200000</v>
      </c>
      <c r="U14" s="44">
        <v>18</v>
      </c>
      <c r="V14" s="44">
        <f t="shared" si="12"/>
        <v>400000</v>
      </c>
      <c r="W14" s="44">
        <f t="shared" si="13"/>
        <v>360000</v>
      </c>
      <c r="X14" s="44">
        <v>7200000</v>
      </c>
      <c r="Y14" s="44">
        <v>18</v>
      </c>
      <c r="Z14" s="44">
        <f t="shared" si="14"/>
        <v>400000</v>
      </c>
      <c r="AA14" s="44">
        <f t="shared" si="15"/>
        <v>360000</v>
      </c>
      <c r="AB14" s="44">
        <v>7200000</v>
      </c>
      <c r="AC14" s="44">
        <v>18</v>
      </c>
      <c r="AD14" s="44">
        <f t="shared" si="16"/>
        <v>400000</v>
      </c>
      <c r="AE14" s="44">
        <f t="shared" si="17"/>
        <v>360000</v>
      </c>
      <c r="AF14" s="44"/>
      <c r="AG14" s="44"/>
      <c r="AH14" s="44"/>
      <c r="AI14" s="44">
        <f t="shared" si="18"/>
        <v>0</v>
      </c>
      <c r="AJ14" s="44"/>
      <c r="AK14" s="44"/>
      <c r="AL14" s="44"/>
      <c r="AM14" s="44">
        <f t="shared" si="19"/>
        <v>0</v>
      </c>
      <c r="AN14" s="44"/>
      <c r="AO14" s="44"/>
      <c r="AP14" s="44"/>
      <c r="AQ14" s="44">
        <f t="shared" si="20"/>
        <v>0</v>
      </c>
      <c r="AR14" s="42">
        <v>1</v>
      </c>
      <c r="AS14" s="13">
        <f t="shared" si="21"/>
        <v>230000</v>
      </c>
      <c r="AT14" s="13">
        <f t="shared" si="22"/>
        <v>207000</v>
      </c>
      <c r="AU14" s="42">
        <v>1</v>
      </c>
      <c r="AV14" s="13">
        <f t="shared" si="23"/>
        <v>230000</v>
      </c>
      <c r="AW14" s="13">
        <f t="shared" si="24"/>
        <v>207000</v>
      </c>
      <c r="AX14" s="42">
        <v>1</v>
      </c>
      <c r="AY14" s="11">
        <f t="shared" si="25"/>
        <v>230000</v>
      </c>
      <c r="AZ14" s="11">
        <f t="shared" si="26"/>
        <v>207000</v>
      </c>
      <c r="BA14" s="42"/>
      <c r="BB14" s="42">
        <f t="shared" si="27"/>
        <v>0</v>
      </c>
      <c r="BC14" s="42"/>
      <c r="BD14" s="42">
        <f t="shared" si="28"/>
        <v>0</v>
      </c>
      <c r="BE14" s="42">
        <f t="shared" si="29"/>
        <v>0</v>
      </c>
      <c r="BF14" s="11">
        <f t="shared" si="30"/>
        <v>0</v>
      </c>
      <c r="BG14" s="42"/>
      <c r="BH14" s="42">
        <f t="shared" si="31"/>
        <v>0</v>
      </c>
      <c r="BI14" s="42"/>
      <c r="BJ14" s="42">
        <f t="shared" si="32"/>
        <v>0</v>
      </c>
      <c r="BK14" s="42">
        <f t="shared" si="33"/>
        <v>0</v>
      </c>
      <c r="BL14" s="11">
        <f t="shared" si="34"/>
        <v>0</v>
      </c>
      <c r="BM14" s="42"/>
      <c r="BN14" s="42">
        <f t="shared" si="35"/>
        <v>0</v>
      </c>
      <c r="BO14" s="42"/>
      <c r="BP14" s="42">
        <f t="shared" si="36"/>
        <v>0</v>
      </c>
      <c r="BQ14" s="42">
        <f t="shared" si="37"/>
        <v>0</v>
      </c>
      <c r="BR14" s="11">
        <f t="shared" si="38"/>
        <v>0</v>
      </c>
      <c r="BS14" s="5">
        <v>1</v>
      </c>
      <c r="BT14" s="5">
        <f t="shared" si="39"/>
        <v>100000</v>
      </c>
      <c r="BU14" s="11">
        <f t="shared" si="40"/>
        <v>90000</v>
      </c>
      <c r="BV14" s="5">
        <v>1</v>
      </c>
      <c r="BW14" s="5">
        <f t="shared" si="41"/>
        <v>100000</v>
      </c>
      <c r="BX14" s="11">
        <f t="shared" si="42"/>
        <v>90000</v>
      </c>
      <c r="BY14" s="5">
        <v>1</v>
      </c>
      <c r="BZ14" s="5">
        <f t="shared" si="43"/>
        <v>100000</v>
      </c>
      <c r="CA14" s="11">
        <f t="shared" si="44"/>
        <v>90000</v>
      </c>
      <c r="CB14" s="5">
        <v>19</v>
      </c>
      <c r="CC14" s="5">
        <f t="shared" si="45"/>
        <v>114000</v>
      </c>
      <c r="CD14" s="11">
        <f t="shared" si="46"/>
        <v>102600</v>
      </c>
      <c r="CE14" s="5">
        <v>20</v>
      </c>
      <c r="CF14" s="5">
        <f t="shared" si="47"/>
        <v>120000</v>
      </c>
      <c r="CG14" s="11">
        <f t="shared" si="48"/>
        <v>108000</v>
      </c>
      <c r="CH14" s="5">
        <v>21</v>
      </c>
      <c r="CI14" s="5">
        <f t="shared" si="49"/>
        <v>126000</v>
      </c>
      <c r="CJ14" s="11">
        <f t="shared" si="50"/>
        <v>113400</v>
      </c>
      <c r="CK14" s="5">
        <v>19</v>
      </c>
      <c r="CL14" s="5">
        <f t="shared" si="51"/>
        <v>456000</v>
      </c>
      <c r="CM14" s="11">
        <f t="shared" si="68"/>
        <v>410400</v>
      </c>
      <c r="CN14" s="5">
        <v>20</v>
      </c>
      <c r="CO14" s="5">
        <f t="shared" si="69"/>
        <v>480000</v>
      </c>
      <c r="CP14" s="11">
        <f t="shared" si="70"/>
        <v>432000</v>
      </c>
      <c r="CQ14" s="5">
        <v>21</v>
      </c>
      <c r="CR14" s="5">
        <f t="shared" si="71"/>
        <v>504000</v>
      </c>
      <c r="CS14" s="11">
        <f t="shared" si="72"/>
        <v>453600</v>
      </c>
      <c r="CT14" s="19"/>
      <c r="CU14" s="16"/>
      <c r="CV14" s="16"/>
      <c r="CW14" s="11"/>
      <c r="CX14" s="19"/>
      <c r="CY14" s="16"/>
      <c r="CZ14" s="16"/>
      <c r="DA14" s="11"/>
      <c r="DB14" s="19"/>
      <c r="DC14" s="16"/>
      <c r="DD14" s="16"/>
      <c r="DE14" s="11"/>
      <c r="DF14" s="19">
        <v>1</v>
      </c>
      <c r="DG14" s="16">
        <v>11230000</v>
      </c>
      <c r="DH14" s="11">
        <v>11000000</v>
      </c>
      <c r="DI14" s="19"/>
      <c r="DJ14" s="16"/>
      <c r="DK14" s="11"/>
      <c r="DL14" s="19"/>
      <c r="DM14" s="16"/>
      <c r="DN14" s="11">
        <f t="shared" si="52"/>
        <v>0</v>
      </c>
      <c r="DO14" s="5">
        <f t="shared" si="53"/>
        <v>32124300</v>
      </c>
      <c r="DP14" s="5">
        <f t="shared" si="54"/>
        <v>20924300</v>
      </c>
      <c r="DQ14" s="5">
        <f t="shared" si="55"/>
        <v>20954300</v>
      </c>
      <c r="DR14" s="11">
        <f t="shared" si="56"/>
        <v>28911900</v>
      </c>
      <c r="DS14" s="11">
        <f t="shared" si="57"/>
        <v>18831900</v>
      </c>
      <c r="DT14" s="11">
        <f t="shared" si="58"/>
        <v>18858900</v>
      </c>
      <c r="DU14" s="5">
        <f t="shared" si="59"/>
        <v>29804900</v>
      </c>
      <c r="DV14" s="5">
        <f t="shared" si="60"/>
        <v>18831900</v>
      </c>
      <c r="DW14" s="5">
        <f t="shared" si="61"/>
        <v>18858900</v>
      </c>
      <c r="DX14" s="5">
        <f t="shared" si="62"/>
        <v>29804900</v>
      </c>
      <c r="DY14" s="5">
        <f t="shared" si="63"/>
        <v>18831900</v>
      </c>
      <c r="DZ14" s="5">
        <f t="shared" si="64"/>
        <v>18858900</v>
      </c>
      <c r="EA14" s="56">
        <f t="shared" si="65"/>
        <v>29804.9</v>
      </c>
      <c r="EB14" s="56">
        <f t="shared" si="66"/>
        <v>18831.900000000001</v>
      </c>
      <c r="EC14" s="56">
        <f t="shared" si="67"/>
        <v>18858.900000000001</v>
      </c>
    </row>
    <row r="15" spans="1:133" ht="20.25" customHeight="1" x14ac:dyDescent="0.2">
      <c r="A15" s="24">
        <v>7</v>
      </c>
      <c r="B15" s="1" t="s">
        <v>2</v>
      </c>
      <c r="C15" s="74">
        <v>1.492</v>
      </c>
      <c r="D15" s="74">
        <v>1.492</v>
      </c>
      <c r="E15" s="74">
        <v>1.492</v>
      </c>
      <c r="F15" s="75">
        <v>0.1</v>
      </c>
      <c r="G15" s="75">
        <v>0.1</v>
      </c>
      <c r="H15" s="75">
        <v>0.1</v>
      </c>
      <c r="I15" s="18">
        <v>6974</v>
      </c>
      <c r="J15" s="18">
        <f t="shared" si="6"/>
        <v>7671400</v>
      </c>
      <c r="K15" s="18">
        <f t="shared" si="7"/>
        <v>6904300</v>
      </c>
      <c r="L15" s="18">
        <v>6904300</v>
      </c>
      <c r="M15" s="18">
        <v>283200</v>
      </c>
      <c r="N15" s="18">
        <v>6974</v>
      </c>
      <c r="O15" s="18">
        <f t="shared" si="8"/>
        <v>7671400</v>
      </c>
      <c r="P15" s="18">
        <f t="shared" si="9"/>
        <v>6904300</v>
      </c>
      <c r="Q15" s="18">
        <v>6974</v>
      </c>
      <c r="R15" s="18">
        <f t="shared" si="10"/>
        <v>7671400</v>
      </c>
      <c r="S15" s="18">
        <f t="shared" si="11"/>
        <v>6904300</v>
      </c>
      <c r="T15" s="44">
        <v>7200000</v>
      </c>
      <c r="U15" s="44">
        <v>18</v>
      </c>
      <c r="V15" s="44">
        <f t="shared" si="12"/>
        <v>400000</v>
      </c>
      <c r="W15" s="44">
        <f t="shared" si="13"/>
        <v>360000</v>
      </c>
      <c r="X15" s="44">
        <v>7200000</v>
      </c>
      <c r="Y15" s="44">
        <v>18</v>
      </c>
      <c r="Z15" s="44">
        <f t="shared" si="14"/>
        <v>400000</v>
      </c>
      <c r="AA15" s="44">
        <f t="shared" si="15"/>
        <v>360000</v>
      </c>
      <c r="AB15" s="44">
        <v>7200000</v>
      </c>
      <c r="AC15" s="44">
        <v>18</v>
      </c>
      <c r="AD15" s="44">
        <f t="shared" si="16"/>
        <v>400000</v>
      </c>
      <c r="AE15" s="44">
        <f t="shared" si="17"/>
        <v>360000</v>
      </c>
      <c r="AF15" s="44">
        <v>750000</v>
      </c>
      <c r="AG15" s="44">
        <v>5</v>
      </c>
      <c r="AH15" s="44">
        <f>AF15/AG15</f>
        <v>150000</v>
      </c>
      <c r="AI15" s="44">
        <f t="shared" si="18"/>
        <v>135000</v>
      </c>
      <c r="AJ15" s="44">
        <v>750000</v>
      </c>
      <c r="AK15" s="44">
        <v>5</v>
      </c>
      <c r="AL15" s="44">
        <f>AJ15/AK15</f>
        <v>150000</v>
      </c>
      <c r="AM15" s="44">
        <f t="shared" si="19"/>
        <v>135000</v>
      </c>
      <c r="AN15" s="44">
        <v>750000</v>
      </c>
      <c r="AO15" s="44">
        <v>5</v>
      </c>
      <c r="AP15" s="44">
        <f>AN15/AO15</f>
        <v>150000</v>
      </c>
      <c r="AQ15" s="44">
        <f t="shared" si="20"/>
        <v>135000</v>
      </c>
      <c r="AR15" s="42">
        <v>1</v>
      </c>
      <c r="AS15" s="13">
        <f t="shared" si="21"/>
        <v>230000</v>
      </c>
      <c r="AT15" s="13">
        <f t="shared" si="22"/>
        <v>207000</v>
      </c>
      <c r="AU15" s="42">
        <v>1</v>
      </c>
      <c r="AV15" s="13">
        <f t="shared" si="23"/>
        <v>230000</v>
      </c>
      <c r="AW15" s="13">
        <f t="shared" si="24"/>
        <v>207000</v>
      </c>
      <c r="AX15" s="42">
        <v>1</v>
      </c>
      <c r="AY15" s="11">
        <f t="shared" si="25"/>
        <v>230000</v>
      </c>
      <c r="AZ15" s="11">
        <f t="shared" si="26"/>
        <v>207000</v>
      </c>
      <c r="BA15" s="42"/>
      <c r="BB15" s="42">
        <f t="shared" si="27"/>
        <v>0</v>
      </c>
      <c r="BC15" s="42">
        <v>2</v>
      </c>
      <c r="BD15" s="42">
        <f t="shared" si="28"/>
        <v>3600000</v>
      </c>
      <c r="BE15" s="42">
        <f t="shared" si="29"/>
        <v>3600000</v>
      </c>
      <c r="BF15" s="11">
        <f t="shared" si="30"/>
        <v>3240000</v>
      </c>
      <c r="BG15" s="42"/>
      <c r="BH15" s="42">
        <f t="shared" si="31"/>
        <v>0</v>
      </c>
      <c r="BI15" s="42"/>
      <c r="BJ15" s="42">
        <f t="shared" si="32"/>
        <v>0</v>
      </c>
      <c r="BK15" s="42">
        <f t="shared" si="33"/>
        <v>0</v>
      </c>
      <c r="BL15" s="11">
        <f t="shared" si="34"/>
        <v>0</v>
      </c>
      <c r="BM15" s="42"/>
      <c r="BN15" s="42">
        <f t="shared" si="35"/>
        <v>0</v>
      </c>
      <c r="BO15" s="42">
        <v>2</v>
      </c>
      <c r="BP15" s="42">
        <f t="shared" si="36"/>
        <v>3600000</v>
      </c>
      <c r="BQ15" s="42">
        <f t="shared" si="37"/>
        <v>3600000</v>
      </c>
      <c r="BR15" s="11">
        <f t="shared" si="38"/>
        <v>3240000</v>
      </c>
      <c r="BS15" s="5">
        <v>3</v>
      </c>
      <c r="BT15" s="5">
        <f t="shared" si="39"/>
        <v>300000</v>
      </c>
      <c r="BU15" s="11">
        <f t="shared" si="40"/>
        <v>270000</v>
      </c>
      <c r="BV15" s="5"/>
      <c r="BW15" s="5">
        <f t="shared" si="41"/>
        <v>0</v>
      </c>
      <c r="BX15" s="11">
        <f t="shared" si="42"/>
        <v>0</v>
      </c>
      <c r="BY15" s="5"/>
      <c r="BZ15" s="5">
        <f t="shared" si="43"/>
        <v>0</v>
      </c>
      <c r="CA15" s="11">
        <f t="shared" si="44"/>
        <v>0</v>
      </c>
      <c r="CB15" s="5">
        <v>27</v>
      </c>
      <c r="CC15" s="5">
        <f t="shared" si="45"/>
        <v>162000</v>
      </c>
      <c r="CD15" s="11">
        <f t="shared" si="46"/>
        <v>145800</v>
      </c>
      <c r="CE15" s="5">
        <v>21</v>
      </c>
      <c r="CF15" s="5">
        <f t="shared" si="47"/>
        <v>126000</v>
      </c>
      <c r="CG15" s="11">
        <f t="shared" si="48"/>
        <v>113400</v>
      </c>
      <c r="CH15" s="5">
        <v>19</v>
      </c>
      <c r="CI15" s="5">
        <f t="shared" si="49"/>
        <v>114000</v>
      </c>
      <c r="CJ15" s="11">
        <f t="shared" si="50"/>
        <v>102600</v>
      </c>
      <c r="CK15" s="5">
        <v>27</v>
      </c>
      <c r="CL15" s="5">
        <f t="shared" si="51"/>
        <v>648000</v>
      </c>
      <c r="CM15" s="11">
        <f t="shared" si="68"/>
        <v>583200</v>
      </c>
      <c r="CN15" s="5">
        <v>21</v>
      </c>
      <c r="CO15" s="5">
        <f t="shared" si="69"/>
        <v>504000</v>
      </c>
      <c r="CP15" s="11">
        <f t="shared" si="70"/>
        <v>453600</v>
      </c>
      <c r="CQ15" s="5">
        <v>19</v>
      </c>
      <c r="CR15" s="5">
        <f t="shared" si="71"/>
        <v>456000</v>
      </c>
      <c r="CS15" s="11">
        <f t="shared" si="72"/>
        <v>410400</v>
      </c>
      <c r="CT15" s="19"/>
      <c r="CU15" s="16"/>
      <c r="CV15" s="16"/>
      <c r="CW15" s="11"/>
      <c r="CX15" s="19"/>
      <c r="CY15" s="16"/>
      <c r="CZ15" s="16"/>
      <c r="DA15" s="11"/>
      <c r="DB15" s="19"/>
      <c r="DC15" s="16"/>
      <c r="DD15" s="16"/>
      <c r="DE15" s="11"/>
      <c r="DF15" s="19">
        <v>1</v>
      </c>
      <c r="DG15" s="16">
        <v>11230000</v>
      </c>
      <c r="DH15" s="11"/>
      <c r="DI15" s="19"/>
      <c r="DJ15" s="16"/>
      <c r="DK15" s="11"/>
      <c r="DL15" s="19"/>
      <c r="DM15" s="16"/>
      <c r="DN15" s="11">
        <f t="shared" si="52"/>
        <v>0</v>
      </c>
      <c r="DO15" s="5">
        <f t="shared" si="53"/>
        <v>24391400</v>
      </c>
      <c r="DP15" s="5">
        <f t="shared" si="54"/>
        <v>9081400</v>
      </c>
      <c r="DQ15" s="5">
        <f t="shared" si="55"/>
        <v>12621400</v>
      </c>
      <c r="DR15" s="11">
        <f t="shared" si="56"/>
        <v>21952300</v>
      </c>
      <c r="DS15" s="11">
        <f t="shared" si="57"/>
        <v>8173300</v>
      </c>
      <c r="DT15" s="11">
        <f t="shared" si="58"/>
        <v>11359300</v>
      </c>
      <c r="DU15" s="5">
        <f t="shared" si="59"/>
        <v>11845300</v>
      </c>
      <c r="DV15" s="5">
        <f t="shared" si="60"/>
        <v>8173300</v>
      </c>
      <c r="DW15" s="5">
        <f t="shared" si="61"/>
        <v>11359300</v>
      </c>
      <c r="DX15" s="5">
        <f t="shared" si="62"/>
        <v>11845300</v>
      </c>
      <c r="DY15" s="5">
        <f t="shared" si="63"/>
        <v>8173300</v>
      </c>
      <c r="DZ15" s="5">
        <f t="shared" si="64"/>
        <v>11359300</v>
      </c>
      <c r="EA15" s="56">
        <f t="shared" si="65"/>
        <v>11845.3</v>
      </c>
      <c r="EB15" s="56">
        <f t="shared" si="66"/>
        <v>8173.3</v>
      </c>
      <c r="EC15" s="56">
        <f t="shared" si="67"/>
        <v>11359.3</v>
      </c>
    </row>
    <row r="16" spans="1:133" ht="20.25" customHeight="1" x14ac:dyDescent="0.2">
      <c r="A16" s="24">
        <v>8</v>
      </c>
      <c r="B16" s="1" t="s">
        <v>3</v>
      </c>
      <c r="C16" s="74">
        <v>1.492</v>
      </c>
      <c r="D16" s="74">
        <v>1.492</v>
      </c>
      <c r="E16" s="74">
        <v>1.492</v>
      </c>
      <c r="F16" s="75">
        <v>0.1</v>
      </c>
      <c r="G16" s="75">
        <v>0.1</v>
      </c>
      <c r="H16" s="75">
        <v>0.1</v>
      </c>
      <c r="I16" s="18">
        <v>6522</v>
      </c>
      <c r="J16" s="18">
        <f t="shared" si="6"/>
        <v>7174200</v>
      </c>
      <c r="K16" s="18">
        <f t="shared" si="7"/>
        <v>6456800</v>
      </c>
      <c r="L16" s="18">
        <v>6456800</v>
      </c>
      <c r="M16" s="18">
        <v>237600</v>
      </c>
      <c r="N16" s="18">
        <v>6522</v>
      </c>
      <c r="O16" s="18">
        <f t="shared" si="8"/>
        <v>7174200</v>
      </c>
      <c r="P16" s="18">
        <f t="shared" si="9"/>
        <v>6456800</v>
      </c>
      <c r="Q16" s="18">
        <v>6522</v>
      </c>
      <c r="R16" s="18">
        <f t="shared" si="10"/>
        <v>7174200</v>
      </c>
      <c r="S16" s="18">
        <f t="shared" si="11"/>
        <v>6456800</v>
      </c>
      <c r="T16" s="44">
        <v>7200000</v>
      </c>
      <c r="U16" s="44">
        <v>18</v>
      </c>
      <c r="V16" s="44">
        <f t="shared" si="12"/>
        <v>400000</v>
      </c>
      <c r="W16" s="44">
        <f t="shared" si="13"/>
        <v>360000</v>
      </c>
      <c r="X16" s="44">
        <v>7200000</v>
      </c>
      <c r="Y16" s="44">
        <v>18</v>
      </c>
      <c r="Z16" s="44">
        <f t="shared" si="14"/>
        <v>400000</v>
      </c>
      <c r="AA16" s="44">
        <f t="shared" si="15"/>
        <v>360000</v>
      </c>
      <c r="AB16" s="44">
        <v>7200000</v>
      </c>
      <c r="AC16" s="44">
        <v>18</v>
      </c>
      <c r="AD16" s="44">
        <f t="shared" si="16"/>
        <v>400000</v>
      </c>
      <c r="AE16" s="44">
        <f t="shared" si="17"/>
        <v>360000</v>
      </c>
      <c r="AF16" s="44"/>
      <c r="AG16" s="44"/>
      <c r="AH16" s="44"/>
      <c r="AI16" s="44">
        <f t="shared" si="18"/>
        <v>0</v>
      </c>
      <c r="AJ16" s="44"/>
      <c r="AK16" s="44"/>
      <c r="AL16" s="44"/>
      <c r="AM16" s="44">
        <f t="shared" si="19"/>
        <v>0</v>
      </c>
      <c r="AN16" s="44"/>
      <c r="AO16" s="44"/>
      <c r="AP16" s="44"/>
      <c r="AQ16" s="44">
        <f t="shared" si="20"/>
        <v>0</v>
      </c>
      <c r="AR16" s="42">
        <v>2</v>
      </c>
      <c r="AS16" s="13">
        <f t="shared" si="21"/>
        <v>460000</v>
      </c>
      <c r="AT16" s="13">
        <f t="shared" si="22"/>
        <v>414000</v>
      </c>
      <c r="AU16" s="42">
        <v>2</v>
      </c>
      <c r="AV16" s="13">
        <f t="shared" si="23"/>
        <v>460000</v>
      </c>
      <c r="AW16" s="13">
        <f t="shared" si="24"/>
        <v>414000</v>
      </c>
      <c r="AX16" s="42">
        <v>2</v>
      </c>
      <c r="AY16" s="11">
        <f t="shared" si="25"/>
        <v>460000</v>
      </c>
      <c r="AZ16" s="11">
        <f t="shared" si="26"/>
        <v>414000</v>
      </c>
      <c r="BA16" s="42">
        <v>1</v>
      </c>
      <c r="BB16" s="42">
        <f t="shared" si="27"/>
        <v>1170000</v>
      </c>
      <c r="BC16" s="42">
        <v>1</v>
      </c>
      <c r="BD16" s="42">
        <f t="shared" si="28"/>
        <v>1800000</v>
      </c>
      <c r="BE16" s="42">
        <f t="shared" si="29"/>
        <v>2970000</v>
      </c>
      <c r="BF16" s="11">
        <f t="shared" si="30"/>
        <v>2673000</v>
      </c>
      <c r="BG16" s="42"/>
      <c r="BH16" s="42">
        <f t="shared" si="31"/>
        <v>0</v>
      </c>
      <c r="BI16" s="42"/>
      <c r="BJ16" s="42">
        <f t="shared" si="32"/>
        <v>0</v>
      </c>
      <c r="BK16" s="42">
        <f t="shared" si="33"/>
        <v>0</v>
      </c>
      <c r="BL16" s="11">
        <f t="shared" si="34"/>
        <v>0</v>
      </c>
      <c r="BM16" s="42">
        <v>1</v>
      </c>
      <c r="BN16" s="42">
        <f t="shared" si="35"/>
        <v>1170000</v>
      </c>
      <c r="BO16" s="42">
        <v>1</v>
      </c>
      <c r="BP16" s="42">
        <f t="shared" si="36"/>
        <v>1800000</v>
      </c>
      <c r="BQ16" s="42">
        <f t="shared" si="37"/>
        <v>2970000</v>
      </c>
      <c r="BR16" s="11">
        <f t="shared" si="38"/>
        <v>2673000</v>
      </c>
      <c r="BS16" s="5">
        <v>1</v>
      </c>
      <c r="BT16" s="5">
        <f t="shared" si="39"/>
        <v>100000</v>
      </c>
      <c r="BU16" s="11">
        <f t="shared" si="40"/>
        <v>90000</v>
      </c>
      <c r="BV16" s="5">
        <v>1</v>
      </c>
      <c r="BW16" s="5">
        <f t="shared" si="41"/>
        <v>100000</v>
      </c>
      <c r="BX16" s="11">
        <f t="shared" si="42"/>
        <v>90000</v>
      </c>
      <c r="BY16" s="5">
        <v>1</v>
      </c>
      <c r="BZ16" s="5">
        <f t="shared" si="43"/>
        <v>100000</v>
      </c>
      <c r="CA16" s="11">
        <f t="shared" si="44"/>
        <v>90000</v>
      </c>
      <c r="CB16" s="5">
        <v>14</v>
      </c>
      <c r="CC16" s="5">
        <f t="shared" si="45"/>
        <v>84000</v>
      </c>
      <c r="CD16" s="11">
        <f t="shared" si="46"/>
        <v>75600</v>
      </c>
      <c r="CE16" s="5">
        <v>14</v>
      </c>
      <c r="CF16" s="5">
        <f t="shared" si="47"/>
        <v>84000</v>
      </c>
      <c r="CG16" s="11">
        <f t="shared" si="48"/>
        <v>75600</v>
      </c>
      <c r="CH16" s="5">
        <v>14</v>
      </c>
      <c r="CI16" s="5">
        <f t="shared" si="49"/>
        <v>84000</v>
      </c>
      <c r="CJ16" s="11">
        <f t="shared" si="50"/>
        <v>75600</v>
      </c>
      <c r="CK16" s="5">
        <v>14</v>
      </c>
      <c r="CL16" s="5">
        <f t="shared" si="51"/>
        <v>336000</v>
      </c>
      <c r="CM16" s="11">
        <f t="shared" si="68"/>
        <v>302400</v>
      </c>
      <c r="CN16" s="5">
        <v>14</v>
      </c>
      <c r="CO16" s="5">
        <f t="shared" si="69"/>
        <v>336000</v>
      </c>
      <c r="CP16" s="11">
        <f t="shared" si="70"/>
        <v>302400</v>
      </c>
      <c r="CQ16" s="5">
        <v>14</v>
      </c>
      <c r="CR16" s="5">
        <f t="shared" si="71"/>
        <v>336000</v>
      </c>
      <c r="CS16" s="11">
        <f t="shared" si="72"/>
        <v>302400</v>
      </c>
      <c r="CT16" s="19"/>
      <c r="CU16" s="16"/>
      <c r="CV16" s="16"/>
      <c r="CW16" s="11"/>
      <c r="CX16" s="19"/>
      <c r="CY16" s="16"/>
      <c r="CZ16" s="16"/>
      <c r="DA16" s="11"/>
      <c r="DB16" s="19"/>
      <c r="DC16" s="16"/>
      <c r="DD16" s="16"/>
      <c r="DE16" s="11"/>
      <c r="DF16" s="19">
        <v>2</v>
      </c>
      <c r="DG16" s="16">
        <v>11230000</v>
      </c>
      <c r="DH16" s="11">
        <v>11000000</v>
      </c>
      <c r="DI16" s="19"/>
      <c r="DJ16" s="16"/>
      <c r="DK16" s="11"/>
      <c r="DL16" s="19"/>
      <c r="DM16" s="16"/>
      <c r="DN16" s="11">
        <f t="shared" si="52"/>
        <v>0</v>
      </c>
      <c r="DO16" s="5">
        <f t="shared" ref="DO16:DO26" si="73">J16+V16+AH16+AS16+BE16+BT16+CC16+CL16+CV16+DG16</f>
        <v>22754200</v>
      </c>
      <c r="DP16" s="5">
        <f t="shared" ref="DP16:DP26" si="74">O16+Z16+AL16+AV16+BK16+BW16+CF16+CO16+CZ16+DJ16</f>
        <v>8554200</v>
      </c>
      <c r="DQ16" s="5">
        <f t="shared" ref="DQ16:DQ26" si="75">R16+AD16+AP16+AY16+BQ16+BZ16+CI16+CR16+DD16+DM16</f>
        <v>11524200</v>
      </c>
      <c r="DR16" s="11">
        <f t="shared" si="56"/>
        <v>20478800</v>
      </c>
      <c r="DS16" s="11">
        <f t="shared" si="57"/>
        <v>7698800</v>
      </c>
      <c r="DT16" s="11">
        <f t="shared" si="58"/>
        <v>10371800</v>
      </c>
      <c r="DU16" s="5">
        <f t="shared" si="59"/>
        <v>21371800</v>
      </c>
      <c r="DV16" s="5">
        <f t="shared" si="60"/>
        <v>7698800</v>
      </c>
      <c r="DW16" s="5">
        <f t="shared" si="61"/>
        <v>10371800</v>
      </c>
      <c r="DX16" s="5">
        <f t="shared" si="62"/>
        <v>21371800</v>
      </c>
      <c r="DY16" s="5">
        <f t="shared" si="63"/>
        <v>7698800</v>
      </c>
      <c r="DZ16" s="5">
        <f t="shared" si="64"/>
        <v>10371800</v>
      </c>
      <c r="EA16" s="56">
        <f t="shared" si="65"/>
        <v>21371.8</v>
      </c>
      <c r="EB16" s="56">
        <f t="shared" si="66"/>
        <v>7698.8</v>
      </c>
      <c r="EC16" s="56">
        <f t="shared" si="67"/>
        <v>10371.799999999999</v>
      </c>
    </row>
    <row r="17" spans="1:133" ht="20.25" customHeight="1" x14ac:dyDescent="0.2">
      <c r="A17" s="24">
        <v>9</v>
      </c>
      <c r="B17" s="1" t="s">
        <v>4</v>
      </c>
      <c r="C17" s="74">
        <v>1.492</v>
      </c>
      <c r="D17" s="74">
        <v>1.492</v>
      </c>
      <c r="E17" s="74">
        <v>1.492</v>
      </c>
      <c r="F17" s="75">
        <v>0.1</v>
      </c>
      <c r="G17" s="75">
        <v>0.1</v>
      </c>
      <c r="H17" s="75">
        <v>0.1</v>
      </c>
      <c r="I17" s="18">
        <v>8054</v>
      </c>
      <c r="J17" s="18">
        <f t="shared" si="6"/>
        <v>8859400</v>
      </c>
      <c r="K17" s="18">
        <f t="shared" si="7"/>
        <v>7973500</v>
      </c>
      <c r="L17" s="18">
        <v>7973500</v>
      </c>
      <c r="M17" s="18">
        <v>725700</v>
      </c>
      <c r="N17" s="18">
        <v>8054</v>
      </c>
      <c r="O17" s="18">
        <f t="shared" si="8"/>
        <v>8859400</v>
      </c>
      <c r="P17" s="18">
        <f t="shared" si="9"/>
        <v>7973500</v>
      </c>
      <c r="Q17" s="18">
        <v>8054</v>
      </c>
      <c r="R17" s="18">
        <f t="shared" si="10"/>
        <v>8859400</v>
      </c>
      <c r="S17" s="18">
        <f t="shared" si="11"/>
        <v>7973500</v>
      </c>
      <c r="T17" s="44">
        <v>7200000</v>
      </c>
      <c r="U17" s="44">
        <v>18</v>
      </c>
      <c r="V17" s="44">
        <f t="shared" si="12"/>
        <v>400000</v>
      </c>
      <c r="W17" s="44">
        <f t="shared" si="13"/>
        <v>360000</v>
      </c>
      <c r="X17" s="44">
        <v>7200000</v>
      </c>
      <c r="Y17" s="44">
        <v>18</v>
      </c>
      <c r="Z17" s="44">
        <f t="shared" si="14"/>
        <v>400000</v>
      </c>
      <c r="AA17" s="44">
        <f t="shared" si="15"/>
        <v>360000</v>
      </c>
      <c r="AB17" s="44">
        <v>7200000</v>
      </c>
      <c r="AC17" s="44">
        <v>18</v>
      </c>
      <c r="AD17" s="44">
        <f t="shared" si="16"/>
        <v>400000</v>
      </c>
      <c r="AE17" s="44">
        <f t="shared" si="17"/>
        <v>360000</v>
      </c>
      <c r="AF17" s="44"/>
      <c r="AG17" s="44"/>
      <c r="AH17" s="44"/>
      <c r="AI17" s="44">
        <f t="shared" si="18"/>
        <v>0</v>
      </c>
      <c r="AJ17" s="44"/>
      <c r="AK17" s="44"/>
      <c r="AL17" s="44"/>
      <c r="AM17" s="44">
        <f t="shared" si="19"/>
        <v>0</v>
      </c>
      <c r="AN17" s="44"/>
      <c r="AO17" s="44"/>
      <c r="AP17" s="44"/>
      <c r="AQ17" s="44">
        <f t="shared" si="20"/>
        <v>0</v>
      </c>
      <c r="AR17" s="42">
        <v>1</v>
      </c>
      <c r="AS17" s="13">
        <f t="shared" si="21"/>
        <v>230000</v>
      </c>
      <c r="AT17" s="13">
        <f t="shared" si="22"/>
        <v>207000</v>
      </c>
      <c r="AU17" s="42">
        <v>1</v>
      </c>
      <c r="AV17" s="13">
        <f t="shared" si="23"/>
        <v>230000</v>
      </c>
      <c r="AW17" s="13">
        <f t="shared" si="24"/>
        <v>207000</v>
      </c>
      <c r="AX17" s="42">
        <v>1</v>
      </c>
      <c r="AY17" s="11">
        <f t="shared" si="25"/>
        <v>230000</v>
      </c>
      <c r="AZ17" s="11">
        <f t="shared" si="26"/>
        <v>207000</v>
      </c>
      <c r="BA17" s="42"/>
      <c r="BB17" s="42">
        <f t="shared" si="27"/>
        <v>0</v>
      </c>
      <c r="BC17" s="42">
        <v>3</v>
      </c>
      <c r="BD17" s="42">
        <f t="shared" si="28"/>
        <v>5400000</v>
      </c>
      <c r="BE17" s="42">
        <f t="shared" si="29"/>
        <v>5400000</v>
      </c>
      <c r="BF17" s="11">
        <f t="shared" si="30"/>
        <v>4860000</v>
      </c>
      <c r="BG17" s="42"/>
      <c r="BH17" s="42">
        <f t="shared" si="31"/>
        <v>0</v>
      </c>
      <c r="BI17" s="42">
        <v>3</v>
      </c>
      <c r="BJ17" s="42">
        <f t="shared" si="32"/>
        <v>5400000</v>
      </c>
      <c r="BK17" s="42">
        <f t="shared" si="33"/>
        <v>5400000</v>
      </c>
      <c r="BL17" s="11">
        <f t="shared" si="34"/>
        <v>4860000</v>
      </c>
      <c r="BM17" s="42"/>
      <c r="BN17" s="42">
        <f t="shared" si="35"/>
        <v>0</v>
      </c>
      <c r="BO17" s="42">
        <v>3</v>
      </c>
      <c r="BP17" s="42">
        <f t="shared" si="36"/>
        <v>5400000</v>
      </c>
      <c r="BQ17" s="42">
        <f t="shared" si="37"/>
        <v>5400000</v>
      </c>
      <c r="BR17" s="11">
        <f t="shared" si="38"/>
        <v>4860000</v>
      </c>
      <c r="BS17" s="5">
        <v>1</v>
      </c>
      <c r="BT17" s="5">
        <f t="shared" si="39"/>
        <v>100000</v>
      </c>
      <c r="BU17" s="11">
        <f t="shared" si="40"/>
        <v>90000</v>
      </c>
      <c r="BV17" s="5">
        <v>1</v>
      </c>
      <c r="BW17" s="5">
        <f t="shared" si="41"/>
        <v>100000</v>
      </c>
      <c r="BX17" s="11">
        <f t="shared" si="42"/>
        <v>90000</v>
      </c>
      <c r="BY17" s="5">
        <v>1</v>
      </c>
      <c r="BZ17" s="5">
        <f t="shared" si="43"/>
        <v>100000</v>
      </c>
      <c r="CA17" s="11">
        <f t="shared" si="44"/>
        <v>90000</v>
      </c>
      <c r="CB17" s="5">
        <v>12</v>
      </c>
      <c r="CC17" s="5">
        <f t="shared" si="45"/>
        <v>72000</v>
      </c>
      <c r="CD17" s="11">
        <f t="shared" si="46"/>
        <v>64800</v>
      </c>
      <c r="CE17" s="5">
        <v>12</v>
      </c>
      <c r="CF17" s="5">
        <f t="shared" si="47"/>
        <v>72000</v>
      </c>
      <c r="CG17" s="11">
        <f t="shared" si="48"/>
        <v>64800</v>
      </c>
      <c r="CH17" s="5">
        <v>12</v>
      </c>
      <c r="CI17" s="5">
        <f t="shared" si="49"/>
        <v>72000</v>
      </c>
      <c r="CJ17" s="11">
        <f t="shared" si="50"/>
        <v>64800</v>
      </c>
      <c r="CK17" s="5">
        <v>12</v>
      </c>
      <c r="CL17" s="5">
        <f t="shared" si="51"/>
        <v>288000</v>
      </c>
      <c r="CM17" s="11">
        <f t="shared" si="68"/>
        <v>259200</v>
      </c>
      <c r="CN17" s="5">
        <v>12</v>
      </c>
      <c r="CO17" s="5">
        <f t="shared" si="69"/>
        <v>288000</v>
      </c>
      <c r="CP17" s="11">
        <f t="shared" si="70"/>
        <v>259200</v>
      </c>
      <c r="CQ17" s="5">
        <v>12</v>
      </c>
      <c r="CR17" s="5">
        <f t="shared" si="71"/>
        <v>288000</v>
      </c>
      <c r="CS17" s="11">
        <f t="shared" si="72"/>
        <v>259200</v>
      </c>
      <c r="CT17" s="19"/>
      <c r="CU17" s="16"/>
      <c r="CV17" s="16"/>
      <c r="CW17" s="11"/>
      <c r="CX17" s="19"/>
      <c r="CY17" s="16"/>
      <c r="CZ17" s="16"/>
      <c r="DA17" s="11"/>
      <c r="DB17" s="19"/>
      <c r="DC17" s="16"/>
      <c r="DD17" s="16"/>
      <c r="DE17" s="11"/>
      <c r="DF17" s="19">
        <v>1</v>
      </c>
      <c r="DG17" s="16">
        <v>11230000</v>
      </c>
      <c r="DH17" s="11">
        <v>10107000</v>
      </c>
      <c r="DI17" s="19"/>
      <c r="DJ17" s="16"/>
      <c r="DK17" s="11"/>
      <c r="DL17" s="19"/>
      <c r="DM17" s="16"/>
      <c r="DN17" s="11">
        <f t="shared" si="52"/>
        <v>0</v>
      </c>
      <c r="DO17" s="5">
        <f t="shared" si="73"/>
        <v>26579400</v>
      </c>
      <c r="DP17" s="5">
        <f t="shared" si="74"/>
        <v>15349400</v>
      </c>
      <c r="DQ17" s="5">
        <f t="shared" si="75"/>
        <v>15349400</v>
      </c>
      <c r="DR17" s="11">
        <f t="shared" si="56"/>
        <v>23921500</v>
      </c>
      <c r="DS17" s="11">
        <f t="shared" si="57"/>
        <v>13814500</v>
      </c>
      <c r="DT17" s="11">
        <f t="shared" si="58"/>
        <v>13814500</v>
      </c>
      <c r="DU17" s="5">
        <f t="shared" si="59"/>
        <v>23921500</v>
      </c>
      <c r="DV17" s="5">
        <f t="shared" si="60"/>
        <v>13814500</v>
      </c>
      <c r="DW17" s="5">
        <f t="shared" si="61"/>
        <v>13814500</v>
      </c>
      <c r="DX17" s="5">
        <f t="shared" si="62"/>
        <v>23921500</v>
      </c>
      <c r="DY17" s="5">
        <f t="shared" si="63"/>
        <v>13814500</v>
      </c>
      <c r="DZ17" s="5">
        <f t="shared" si="64"/>
        <v>13814500</v>
      </c>
      <c r="EA17" s="56">
        <f t="shared" si="65"/>
        <v>23921.5</v>
      </c>
      <c r="EB17" s="56">
        <f t="shared" si="66"/>
        <v>13814.5</v>
      </c>
      <c r="EC17" s="56">
        <f t="shared" si="67"/>
        <v>13814.5</v>
      </c>
    </row>
    <row r="18" spans="1:133" ht="20.25" customHeight="1" x14ac:dyDescent="0.2">
      <c r="A18" s="24">
        <v>10</v>
      </c>
      <c r="B18" s="1" t="s">
        <v>14</v>
      </c>
      <c r="C18" s="74">
        <v>1.492</v>
      </c>
      <c r="D18" s="74">
        <v>1.492</v>
      </c>
      <c r="E18" s="74">
        <v>1.492</v>
      </c>
      <c r="F18" s="75">
        <v>0.1</v>
      </c>
      <c r="G18" s="75">
        <v>0.1</v>
      </c>
      <c r="H18" s="75">
        <v>0.1</v>
      </c>
      <c r="I18" s="18">
        <v>2687</v>
      </c>
      <c r="J18" s="18">
        <f t="shared" si="6"/>
        <v>2955700</v>
      </c>
      <c r="K18" s="18">
        <f t="shared" si="7"/>
        <v>2660100</v>
      </c>
      <c r="L18" s="18">
        <v>2660100</v>
      </c>
      <c r="M18" s="18">
        <v>77200</v>
      </c>
      <c r="N18" s="18">
        <v>2687</v>
      </c>
      <c r="O18" s="18">
        <f t="shared" si="8"/>
        <v>2955700</v>
      </c>
      <c r="P18" s="18">
        <f t="shared" si="9"/>
        <v>2660100</v>
      </c>
      <c r="Q18" s="18">
        <v>2687</v>
      </c>
      <c r="R18" s="18">
        <f t="shared" si="10"/>
        <v>2955700</v>
      </c>
      <c r="S18" s="18">
        <f t="shared" si="11"/>
        <v>2660100</v>
      </c>
      <c r="T18" s="44">
        <v>7200000</v>
      </c>
      <c r="U18" s="44">
        <v>18</v>
      </c>
      <c r="V18" s="44">
        <f t="shared" si="12"/>
        <v>400000</v>
      </c>
      <c r="W18" s="44">
        <f t="shared" si="13"/>
        <v>360000</v>
      </c>
      <c r="X18" s="44">
        <v>7200000</v>
      </c>
      <c r="Y18" s="44">
        <v>18</v>
      </c>
      <c r="Z18" s="44">
        <f t="shared" si="14"/>
        <v>400000</v>
      </c>
      <c r="AA18" s="44">
        <f t="shared" si="15"/>
        <v>360000</v>
      </c>
      <c r="AB18" s="44">
        <v>7200000</v>
      </c>
      <c r="AC18" s="44">
        <v>18</v>
      </c>
      <c r="AD18" s="44">
        <f t="shared" si="16"/>
        <v>400000</v>
      </c>
      <c r="AE18" s="44">
        <f t="shared" si="17"/>
        <v>360000</v>
      </c>
      <c r="AF18" s="44"/>
      <c r="AG18" s="44"/>
      <c r="AH18" s="44"/>
      <c r="AI18" s="44">
        <f t="shared" si="18"/>
        <v>0</v>
      </c>
      <c r="AJ18" s="44"/>
      <c r="AK18" s="44"/>
      <c r="AL18" s="44"/>
      <c r="AM18" s="44">
        <f t="shared" si="19"/>
        <v>0</v>
      </c>
      <c r="AN18" s="44"/>
      <c r="AO18" s="44"/>
      <c r="AP18" s="44"/>
      <c r="AQ18" s="44">
        <f t="shared" si="20"/>
        <v>0</v>
      </c>
      <c r="AR18" s="42">
        <v>2</v>
      </c>
      <c r="AS18" s="13">
        <f t="shared" si="21"/>
        <v>460000</v>
      </c>
      <c r="AT18" s="13">
        <f t="shared" si="22"/>
        <v>414000</v>
      </c>
      <c r="AU18" s="42">
        <v>2</v>
      </c>
      <c r="AV18" s="13">
        <f t="shared" si="23"/>
        <v>460000</v>
      </c>
      <c r="AW18" s="13">
        <f t="shared" si="24"/>
        <v>414000</v>
      </c>
      <c r="AX18" s="42">
        <v>2</v>
      </c>
      <c r="AY18" s="11">
        <f t="shared" si="25"/>
        <v>460000</v>
      </c>
      <c r="AZ18" s="11">
        <f t="shared" si="26"/>
        <v>414000</v>
      </c>
      <c r="BA18" s="42"/>
      <c r="BB18" s="42">
        <f t="shared" si="27"/>
        <v>0</v>
      </c>
      <c r="BC18" s="42">
        <v>3</v>
      </c>
      <c r="BD18" s="42">
        <f t="shared" si="28"/>
        <v>5400000</v>
      </c>
      <c r="BE18" s="42">
        <f t="shared" si="29"/>
        <v>5400000</v>
      </c>
      <c r="BF18" s="11">
        <f t="shared" si="30"/>
        <v>4860000</v>
      </c>
      <c r="BG18" s="42"/>
      <c r="BH18" s="42">
        <f t="shared" si="31"/>
        <v>0</v>
      </c>
      <c r="BI18" s="42"/>
      <c r="BJ18" s="42">
        <f t="shared" si="32"/>
        <v>0</v>
      </c>
      <c r="BK18" s="42">
        <f t="shared" si="33"/>
        <v>0</v>
      </c>
      <c r="BL18" s="11">
        <f t="shared" si="34"/>
        <v>0</v>
      </c>
      <c r="BM18" s="42"/>
      <c r="BN18" s="42">
        <f t="shared" si="35"/>
        <v>0</v>
      </c>
      <c r="BO18" s="42">
        <v>3</v>
      </c>
      <c r="BP18" s="42">
        <f t="shared" si="36"/>
        <v>5400000</v>
      </c>
      <c r="BQ18" s="42">
        <f t="shared" si="37"/>
        <v>5400000</v>
      </c>
      <c r="BR18" s="11">
        <f t="shared" si="38"/>
        <v>4860000</v>
      </c>
      <c r="BS18" s="5">
        <v>1</v>
      </c>
      <c r="BT18" s="5">
        <f t="shared" si="39"/>
        <v>100000</v>
      </c>
      <c r="BU18" s="11">
        <f t="shared" si="40"/>
        <v>90000</v>
      </c>
      <c r="BV18" s="5"/>
      <c r="BW18" s="5">
        <f t="shared" si="41"/>
        <v>0</v>
      </c>
      <c r="BX18" s="11">
        <f t="shared" si="42"/>
        <v>0</v>
      </c>
      <c r="BY18" s="5"/>
      <c r="BZ18" s="5">
        <f t="shared" si="43"/>
        <v>0</v>
      </c>
      <c r="CA18" s="11">
        <f t="shared" si="44"/>
        <v>0</v>
      </c>
      <c r="CB18" s="5">
        <v>9</v>
      </c>
      <c r="CC18" s="5">
        <f t="shared" si="45"/>
        <v>54000</v>
      </c>
      <c r="CD18" s="11">
        <f t="shared" si="46"/>
        <v>48600</v>
      </c>
      <c r="CE18" s="5">
        <v>7</v>
      </c>
      <c r="CF18" s="5">
        <f t="shared" si="47"/>
        <v>42000</v>
      </c>
      <c r="CG18" s="11">
        <f t="shared" si="48"/>
        <v>37800</v>
      </c>
      <c r="CH18" s="5">
        <v>7</v>
      </c>
      <c r="CI18" s="5">
        <f t="shared" si="49"/>
        <v>42000</v>
      </c>
      <c r="CJ18" s="11">
        <f t="shared" si="50"/>
        <v>37800</v>
      </c>
      <c r="CK18" s="5">
        <v>9</v>
      </c>
      <c r="CL18" s="5">
        <f t="shared" si="51"/>
        <v>216000</v>
      </c>
      <c r="CM18" s="11">
        <f t="shared" si="68"/>
        <v>194400</v>
      </c>
      <c r="CN18" s="5">
        <v>7</v>
      </c>
      <c r="CO18" s="5">
        <f t="shared" si="69"/>
        <v>168000</v>
      </c>
      <c r="CP18" s="11">
        <f t="shared" si="70"/>
        <v>151200</v>
      </c>
      <c r="CQ18" s="5">
        <v>7</v>
      </c>
      <c r="CR18" s="5">
        <f t="shared" si="71"/>
        <v>168000</v>
      </c>
      <c r="CS18" s="11">
        <f t="shared" si="72"/>
        <v>151200</v>
      </c>
      <c r="CT18" s="19"/>
      <c r="CU18" s="16"/>
      <c r="CV18" s="16"/>
      <c r="CW18" s="11"/>
      <c r="CX18" s="19"/>
      <c r="CY18" s="16"/>
      <c r="CZ18" s="16"/>
      <c r="DA18" s="11"/>
      <c r="DB18" s="19"/>
      <c r="DC18" s="16"/>
      <c r="DD18" s="16"/>
      <c r="DE18" s="11"/>
      <c r="DF18" s="19"/>
      <c r="DG18" s="16"/>
      <c r="DH18" s="11"/>
      <c r="DI18" s="19"/>
      <c r="DJ18" s="16"/>
      <c r="DK18" s="11"/>
      <c r="DL18" s="19"/>
      <c r="DM18" s="16"/>
      <c r="DN18" s="11">
        <f t="shared" si="52"/>
        <v>0</v>
      </c>
      <c r="DO18" s="5">
        <f t="shared" si="73"/>
        <v>9585700</v>
      </c>
      <c r="DP18" s="5">
        <f t="shared" si="74"/>
        <v>4025700</v>
      </c>
      <c r="DQ18" s="5">
        <f t="shared" si="75"/>
        <v>9425700</v>
      </c>
      <c r="DR18" s="11">
        <f t="shared" si="56"/>
        <v>8627100</v>
      </c>
      <c r="DS18" s="11">
        <f t="shared" si="57"/>
        <v>3623100</v>
      </c>
      <c r="DT18" s="11">
        <f t="shared" si="58"/>
        <v>8483100</v>
      </c>
      <c r="DU18" s="5">
        <f t="shared" si="59"/>
        <v>8627100</v>
      </c>
      <c r="DV18" s="5">
        <f t="shared" si="60"/>
        <v>3623100</v>
      </c>
      <c r="DW18" s="5">
        <f t="shared" si="61"/>
        <v>8483100</v>
      </c>
      <c r="DX18" s="5">
        <f t="shared" si="62"/>
        <v>8627100</v>
      </c>
      <c r="DY18" s="5">
        <f t="shared" si="63"/>
        <v>3623100</v>
      </c>
      <c r="DZ18" s="5">
        <f t="shared" si="64"/>
        <v>8483100</v>
      </c>
      <c r="EA18" s="56">
        <f t="shared" si="65"/>
        <v>8627.1</v>
      </c>
      <c r="EB18" s="56">
        <f t="shared" si="66"/>
        <v>3623.1</v>
      </c>
      <c r="EC18" s="56">
        <f t="shared" si="67"/>
        <v>8483.1</v>
      </c>
    </row>
    <row r="19" spans="1:133" ht="20.25" customHeight="1" x14ac:dyDescent="0.2">
      <c r="A19" s="24">
        <v>11</v>
      </c>
      <c r="B19" s="1" t="s">
        <v>17</v>
      </c>
      <c r="C19" s="74">
        <v>1.492</v>
      </c>
      <c r="D19" s="74">
        <v>1.492</v>
      </c>
      <c r="E19" s="74">
        <v>1.492</v>
      </c>
      <c r="F19" s="75">
        <v>0.1</v>
      </c>
      <c r="G19" s="75">
        <v>0.1</v>
      </c>
      <c r="H19" s="75">
        <v>0.1</v>
      </c>
      <c r="I19" s="18">
        <v>4499</v>
      </c>
      <c r="J19" s="18">
        <f t="shared" si="6"/>
        <v>4948900</v>
      </c>
      <c r="K19" s="18">
        <f t="shared" si="7"/>
        <v>4454000</v>
      </c>
      <c r="L19" s="18">
        <v>4454000</v>
      </c>
      <c r="M19" s="18">
        <v>387100</v>
      </c>
      <c r="N19" s="18">
        <v>4499</v>
      </c>
      <c r="O19" s="18">
        <f t="shared" si="8"/>
        <v>4948900</v>
      </c>
      <c r="P19" s="18">
        <f t="shared" si="9"/>
        <v>4454000</v>
      </c>
      <c r="Q19" s="18">
        <v>4499</v>
      </c>
      <c r="R19" s="18">
        <f t="shared" si="10"/>
        <v>4948900</v>
      </c>
      <c r="S19" s="18">
        <f t="shared" si="11"/>
        <v>4454000</v>
      </c>
      <c r="T19" s="44">
        <v>7200000</v>
      </c>
      <c r="U19" s="44">
        <v>18</v>
      </c>
      <c r="V19" s="44">
        <f t="shared" si="12"/>
        <v>400000</v>
      </c>
      <c r="W19" s="44">
        <f t="shared" si="13"/>
        <v>360000</v>
      </c>
      <c r="X19" s="44">
        <v>7200000</v>
      </c>
      <c r="Y19" s="44">
        <v>18</v>
      </c>
      <c r="Z19" s="44">
        <f t="shared" si="14"/>
        <v>400000</v>
      </c>
      <c r="AA19" s="44">
        <f t="shared" si="15"/>
        <v>360000</v>
      </c>
      <c r="AB19" s="44">
        <v>7200000</v>
      </c>
      <c r="AC19" s="44">
        <v>18</v>
      </c>
      <c r="AD19" s="44">
        <f t="shared" si="16"/>
        <v>400000</v>
      </c>
      <c r="AE19" s="44">
        <f t="shared" si="17"/>
        <v>360000</v>
      </c>
      <c r="AF19" s="44">
        <v>750000</v>
      </c>
      <c r="AG19" s="44">
        <v>5</v>
      </c>
      <c r="AH19" s="44">
        <f>AF19/AG19</f>
        <v>150000</v>
      </c>
      <c r="AI19" s="44">
        <f t="shared" si="18"/>
        <v>135000</v>
      </c>
      <c r="AJ19" s="44">
        <v>750000</v>
      </c>
      <c r="AK19" s="44">
        <v>5</v>
      </c>
      <c r="AL19" s="44">
        <f>AJ19/AK19</f>
        <v>150000</v>
      </c>
      <c r="AM19" s="44">
        <f t="shared" si="19"/>
        <v>135000</v>
      </c>
      <c r="AN19" s="44">
        <v>750000</v>
      </c>
      <c r="AO19" s="44">
        <v>5</v>
      </c>
      <c r="AP19" s="44">
        <f>AN19/AO19</f>
        <v>150000</v>
      </c>
      <c r="AQ19" s="44">
        <f t="shared" si="20"/>
        <v>135000</v>
      </c>
      <c r="AR19" s="42">
        <v>2</v>
      </c>
      <c r="AS19" s="13">
        <f t="shared" si="21"/>
        <v>460000</v>
      </c>
      <c r="AT19" s="13">
        <f t="shared" si="22"/>
        <v>414000</v>
      </c>
      <c r="AU19" s="42">
        <v>2</v>
      </c>
      <c r="AV19" s="13">
        <f t="shared" si="23"/>
        <v>460000</v>
      </c>
      <c r="AW19" s="13">
        <f t="shared" si="24"/>
        <v>414000</v>
      </c>
      <c r="AX19" s="42">
        <v>2</v>
      </c>
      <c r="AY19" s="11">
        <f t="shared" si="25"/>
        <v>460000</v>
      </c>
      <c r="AZ19" s="11">
        <f t="shared" si="26"/>
        <v>414000</v>
      </c>
      <c r="BA19" s="42">
        <v>1</v>
      </c>
      <c r="BB19" s="42">
        <f t="shared" si="27"/>
        <v>1170000</v>
      </c>
      <c r="BC19" s="42">
        <v>5</v>
      </c>
      <c r="BD19" s="42">
        <f t="shared" si="28"/>
        <v>9000000</v>
      </c>
      <c r="BE19" s="42">
        <f>BB19+BD19</f>
        <v>10170000</v>
      </c>
      <c r="BF19" s="11">
        <f t="shared" si="30"/>
        <v>9153000</v>
      </c>
      <c r="BG19" s="42"/>
      <c r="BH19" s="42">
        <f t="shared" si="31"/>
        <v>0</v>
      </c>
      <c r="BI19" s="42">
        <v>5</v>
      </c>
      <c r="BJ19" s="42">
        <f t="shared" si="32"/>
        <v>9000000</v>
      </c>
      <c r="BK19" s="42">
        <f t="shared" si="33"/>
        <v>9000000</v>
      </c>
      <c r="BL19" s="11">
        <f>ROUND(BK19*(1-G19),0)</f>
        <v>8100000</v>
      </c>
      <c r="BM19" s="42">
        <v>1</v>
      </c>
      <c r="BN19" s="42">
        <f t="shared" si="35"/>
        <v>1170000</v>
      </c>
      <c r="BO19" s="42">
        <v>5</v>
      </c>
      <c r="BP19" s="42">
        <f t="shared" si="36"/>
        <v>9000000</v>
      </c>
      <c r="BQ19" s="42">
        <f t="shared" si="37"/>
        <v>10170000</v>
      </c>
      <c r="BR19" s="11">
        <f t="shared" si="38"/>
        <v>9153000</v>
      </c>
      <c r="BS19" s="5"/>
      <c r="BT19" s="5">
        <f t="shared" si="39"/>
        <v>0</v>
      </c>
      <c r="BU19" s="11">
        <f t="shared" si="40"/>
        <v>0</v>
      </c>
      <c r="BV19" s="5"/>
      <c r="BW19" s="5">
        <f t="shared" si="41"/>
        <v>0</v>
      </c>
      <c r="BX19" s="11">
        <f t="shared" si="42"/>
        <v>0</v>
      </c>
      <c r="BY19" s="5"/>
      <c r="BZ19" s="5">
        <f t="shared" si="43"/>
        <v>0</v>
      </c>
      <c r="CA19" s="11">
        <f t="shared" si="44"/>
        <v>0</v>
      </c>
      <c r="CB19" s="5">
        <v>24</v>
      </c>
      <c r="CC19" s="5">
        <f t="shared" si="45"/>
        <v>144000</v>
      </c>
      <c r="CD19" s="11">
        <f t="shared" si="46"/>
        <v>129600</v>
      </c>
      <c r="CE19" s="5">
        <v>22</v>
      </c>
      <c r="CF19" s="5">
        <f t="shared" si="47"/>
        <v>132000</v>
      </c>
      <c r="CG19" s="11">
        <f t="shared" si="48"/>
        <v>118800</v>
      </c>
      <c r="CH19" s="5">
        <v>20</v>
      </c>
      <c r="CI19" s="5">
        <f t="shared" si="49"/>
        <v>120000</v>
      </c>
      <c r="CJ19" s="11">
        <f t="shared" si="50"/>
        <v>108000</v>
      </c>
      <c r="CK19" s="5">
        <v>24</v>
      </c>
      <c r="CL19" s="5">
        <f t="shared" si="51"/>
        <v>576000</v>
      </c>
      <c r="CM19" s="11">
        <f t="shared" si="68"/>
        <v>518400</v>
      </c>
      <c r="CN19" s="5">
        <v>22</v>
      </c>
      <c r="CO19" s="5">
        <f t="shared" si="69"/>
        <v>528000</v>
      </c>
      <c r="CP19" s="11">
        <f t="shared" si="70"/>
        <v>475200</v>
      </c>
      <c r="CQ19" s="5">
        <v>20</v>
      </c>
      <c r="CR19" s="5">
        <f t="shared" si="71"/>
        <v>480000</v>
      </c>
      <c r="CS19" s="11">
        <f t="shared" si="72"/>
        <v>432000</v>
      </c>
      <c r="CT19" s="19"/>
      <c r="CU19" s="16"/>
      <c r="CV19" s="16"/>
      <c r="CW19" s="11"/>
      <c r="CX19" s="19"/>
      <c r="CY19" s="16"/>
      <c r="CZ19" s="16"/>
      <c r="DA19" s="11"/>
      <c r="DB19" s="19"/>
      <c r="DC19" s="16"/>
      <c r="DD19" s="16"/>
      <c r="DE19" s="11"/>
      <c r="DF19" s="19">
        <v>1</v>
      </c>
      <c r="DG19" s="16">
        <v>11230000</v>
      </c>
      <c r="DH19" s="11">
        <v>11000000</v>
      </c>
      <c r="DI19" s="19"/>
      <c r="DJ19" s="16"/>
      <c r="DK19" s="11"/>
      <c r="DL19" s="19"/>
      <c r="DM19" s="16"/>
      <c r="DN19" s="11">
        <f t="shared" si="52"/>
        <v>0</v>
      </c>
      <c r="DO19" s="5">
        <f>J19+V19+AH19+AS19+BE19+BT19+CC19+CL19+CV19+DG19</f>
        <v>28078900</v>
      </c>
      <c r="DP19" s="5">
        <f t="shared" si="74"/>
        <v>15618900</v>
      </c>
      <c r="DQ19" s="5">
        <f t="shared" si="75"/>
        <v>16728900</v>
      </c>
      <c r="DR19" s="11">
        <f t="shared" si="56"/>
        <v>25271000</v>
      </c>
      <c r="DS19" s="11">
        <f t="shared" si="57"/>
        <v>14057000</v>
      </c>
      <c r="DT19" s="11">
        <f t="shared" si="58"/>
        <v>15056000</v>
      </c>
      <c r="DU19" s="5">
        <f t="shared" si="59"/>
        <v>26164000</v>
      </c>
      <c r="DV19" s="5">
        <f t="shared" si="60"/>
        <v>14057000</v>
      </c>
      <c r="DW19" s="5">
        <f t="shared" si="61"/>
        <v>15056000</v>
      </c>
      <c r="DX19" s="5">
        <f t="shared" si="62"/>
        <v>26164000</v>
      </c>
      <c r="DY19" s="5">
        <f>ROUND(DV19,-2)</f>
        <v>14057000</v>
      </c>
      <c r="DZ19" s="5">
        <f t="shared" si="64"/>
        <v>15056000</v>
      </c>
      <c r="EA19" s="56">
        <f t="shared" si="65"/>
        <v>26164</v>
      </c>
      <c r="EB19" s="56">
        <f t="shared" si="66"/>
        <v>14057</v>
      </c>
      <c r="EC19" s="56">
        <f t="shared" si="67"/>
        <v>15056</v>
      </c>
    </row>
    <row r="20" spans="1:133" ht="20.25" customHeight="1" x14ac:dyDescent="0.2">
      <c r="A20" s="24">
        <v>12</v>
      </c>
      <c r="B20" s="1" t="s">
        <v>5</v>
      </c>
      <c r="C20" s="74">
        <v>1.492</v>
      </c>
      <c r="D20" s="74">
        <v>1.492</v>
      </c>
      <c r="E20" s="74">
        <v>1.492</v>
      </c>
      <c r="F20" s="75">
        <v>0.1</v>
      </c>
      <c r="G20" s="75">
        <v>0.1</v>
      </c>
      <c r="H20" s="75">
        <v>0.1</v>
      </c>
      <c r="I20" s="18">
        <v>5579</v>
      </c>
      <c r="J20" s="18">
        <f t="shared" si="6"/>
        <v>6136900</v>
      </c>
      <c r="K20" s="18">
        <f t="shared" si="7"/>
        <v>5523200</v>
      </c>
      <c r="L20" s="18">
        <v>5523200</v>
      </c>
      <c r="M20" s="18">
        <v>517800</v>
      </c>
      <c r="N20" s="18">
        <v>5579</v>
      </c>
      <c r="O20" s="18">
        <f t="shared" si="8"/>
        <v>6136900</v>
      </c>
      <c r="P20" s="18">
        <f t="shared" si="9"/>
        <v>5523200</v>
      </c>
      <c r="Q20" s="18">
        <v>5579</v>
      </c>
      <c r="R20" s="18">
        <f t="shared" si="10"/>
        <v>6136900</v>
      </c>
      <c r="S20" s="18">
        <f t="shared" si="11"/>
        <v>5523200</v>
      </c>
      <c r="T20" s="44">
        <v>7200000</v>
      </c>
      <c r="U20" s="44">
        <v>18</v>
      </c>
      <c r="V20" s="44">
        <f t="shared" si="12"/>
        <v>400000</v>
      </c>
      <c r="W20" s="44">
        <f t="shared" si="13"/>
        <v>360000</v>
      </c>
      <c r="X20" s="44">
        <v>7200000</v>
      </c>
      <c r="Y20" s="44">
        <v>18</v>
      </c>
      <c r="Z20" s="44">
        <f t="shared" si="14"/>
        <v>400000</v>
      </c>
      <c r="AA20" s="44">
        <f t="shared" si="15"/>
        <v>360000</v>
      </c>
      <c r="AB20" s="44">
        <v>7200000</v>
      </c>
      <c r="AC20" s="44">
        <v>18</v>
      </c>
      <c r="AD20" s="44">
        <f t="shared" si="16"/>
        <v>400000</v>
      </c>
      <c r="AE20" s="44">
        <f t="shared" si="17"/>
        <v>360000</v>
      </c>
      <c r="AF20" s="44"/>
      <c r="AG20" s="44"/>
      <c r="AH20" s="44"/>
      <c r="AI20" s="44">
        <f t="shared" si="18"/>
        <v>0</v>
      </c>
      <c r="AJ20" s="44"/>
      <c r="AK20" s="44"/>
      <c r="AL20" s="44"/>
      <c r="AM20" s="44">
        <f t="shared" si="19"/>
        <v>0</v>
      </c>
      <c r="AN20" s="44"/>
      <c r="AO20" s="44"/>
      <c r="AP20" s="44"/>
      <c r="AQ20" s="44">
        <f t="shared" si="20"/>
        <v>0</v>
      </c>
      <c r="AR20" s="42"/>
      <c r="AS20" s="13">
        <f t="shared" si="21"/>
        <v>0</v>
      </c>
      <c r="AT20" s="13">
        <f t="shared" si="22"/>
        <v>0</v>
      </c>
      <c r="AU20" s="42"/>
      <c r="AV20" s="13">
        <f t="shared" si="23"/>
        <v>0</v>
      </c>
      <c r="AW20" s="13">
        <f t="shared" si="24"/>
        <v>0</v>
      </c>
      <c r="AX20" s="42"/>
      <c r="AY20" s="11">
        <f t="shared" si="25"/>
        <v>0</v>
      </c>
      <c r="AZ20" s="11">
        <f t="shared" si="26"/>
        <v>0</v>
      </c>
      <c r="BA20" s="42">
        <v>1</v>
      </c>
      <c r="BB20" s="42">
        <f t="shared" si="27"/>
        <v>1170000</v>
      </c>
      <c r="BC20" s="42">
        <v>1</v>
      </c>
      <c r="BD20" s="42">
        <f t="shared" si="28"/>
        <v>1800000</v>
      </c>
      <c r="BE20" s="42">
        <f t="shared" si="29"/>
        <v>2970000</v>
      </c>
      <c r="BF20" s="11">
        <f t="shared" si="30"/>
        <v>2673000</v>
      </c>
      <c r="BG20" s="42"/>
      <c r="BH20" s="42">
        <f t="shared" si="31"/>
        <v>0</v>
      </c>
      <c r="BI20" s="42">
        <v>2</v>
      </c>
      <c r="BJ20" s="42">
        <f t="shared" si="32"/>
        <v>3600000</v>
      </c>
      <c r="BK20" s="42">
        <f t="shared" si="33"/>
        <v>3600000</v>
      </c>
      <c r="BL20" s="11">
        <f t="shared" si="34"/>
        <v>3240000</v>
      </c>
      <c r="BM20" s="42">
        <v>1</v>
      </c>
      <c r="BN20" s="42">
        <f t="shared" si="35"/>
        <v>1170000</v>
      </c>
      <c r="BO20" s="42">
        <v>1</v>
      </c>
      <c r="BP20" s="42">
        <f t="shared" si="36"/>
        <v>1800000</v>
      </c>
      <c r="BQ20" s="42">
        <f t="shared" si="37"/>
        <v>2970000</v>
      </c>
      <c r="BR20" s="11">
        <f t="shared" si="38"/>
        <v>2673000</v>
      </c>
      <c r="BS20" s="5">
        <v>3</v>
      </c>
      <c r="BT20" s="5">
        <f t="shared" si="39"/>
        <v>300000</v>
      </c>
      <c r="BU20" s="11">
        <f t="shared" si="40"/>
        <v>270000</v>
      </c>
      <c r="BV20" s="5">
        <v>2</v>
      </c>
      <c r="BW20" s="5">
        <f t="shared" si="41"/>
        <v>200000</v>
      </c>
      <c r="BX20" s="11">
        <f t="shared" si="42"/>
        <v>180000</v>
      </c>
      <c r="BY20" s="5">
        <v>2</v>
      </c>
      <c r="BZ20" s="5">
        <f t="shared" si="43"/>
        <v>200000</v>
      </c>
      <c r="CA20" s="11">
        <f t="shared" si="44"/>
        <v>180000</v>
      </c>
      <c r="CB20" s="5">
        <v>20</v>
      </c>
      <c r="CC20" s="5">
        <f t="shared" si="45"/>
        <v>120000</v>
      </c>
      <c r="CD20" s="11">
        <f t="shared" si="46"/>
        <v>108000</v>
      </c>
      <c r="CE20" s="5">
        <v>18</v>
      </c>
      <c r="CF20" s="5">
        <f t="shared" si="47"/>
        <v>108000</v>
      </c>
      <c r="CG20" s="11">
        <f t="shared" si="48"/>
        <v>97200</v>
      </c>
      <c r="CH20" s="5">
        <v>18</v>
      </c>
      <c r="CI20" s="5">
        <f t="shared" si="49"/>
        <v>108000</v>
      </c>
      <c r="CJ20" s="11">
        <f t="shared" si="50"/>
        <v>97200</v>
      </c>
      <c r="CK20" s="5">
        <v>20</v>
      </c>
      <c r="CL20" s="5">
        <f t="shared" si="51"/>
        <v>480000</v>
      </c>
      <c r="CM20" s="11">
        <f t="shared" si="68"/>
        <v>432000</v>
      </c>
      <c r="CN20" s="5">
        <v>18</v>
      </c>
      <c r="CO20" s="5">
        <f t="shared" si="69"/>
        <v>432000</v>
      </c>
      <c r="CP20" s="11">
        <f t="shared" si="70"/>
        <v>388800</v>
      </c>
      <c r="CQ20" s="5">
        <v>18</v>
      </c>
      <c r="CR20" s="5">
        <f t="shared" si="71"/>
        <v>432000</v>
      </c>
      <c r="CS20" s="11">
        <f t="shared" si="72"/>
        <v>388800</v>
      </c>
      <c r="CT20" s="19"/>
      <c r="CU20" s="16"/>
      <c r="CV20" s="16"/>
      <c r="CW20" s="11"/>
      <c r="CX20" s="19"/>
      <c r="CY20" s="16"/>
      <c r="CZ20" s="16"/>
      <c r="DA20" s="11"/>
      <c r="DB20" s="19"/>
      <c r="DC20" s="16"/>
      <c r="DD20" s="16"/>
      <c r="DE20" s="11"/>
      <c r="DF20" s="19"/>
      <c r="DG20" s="16"/>
      <c r="DH20" s="11"/>
      <c r="DI20" s="19"/>
      <c r="DJ20" s="16"/>
      <c r="DK20" s="11"/>
      <c r="DL20" s="19"/>
      <c r="DM20" s="16"/>
      <c r="DN20" s="11">
        <f t="shared" si="52"/>
        <v>0</v>
      </c>
      <c r="DO20" s="5">
        <f t="shared" si="73"/>
        <v>10406900</v>
      </c>
      <c r="DP20" s="5">
        <f t="shared" si="74"/>
        <v>10876900</v>
      </c>
      <c r="DQ20" s="5">
        <f t="shared" si="75"/>
        <v>10246900</v>
      </c>
      <c r="DR20" s="11">
        <f t="shared" si="56"/>
        <v>9366200</v>
      </c>
      <c r="DS20" s="11">
        <f t="shared" si="57"/>
        <v>9789200</v>
      </c>
      <c r="DT20" s="11">
        <f t="shared" si="58"/>
        <v>9222200</v>
      </c>
      <c r="DU20" s="5">
        <f t="shared" si="59"/>
        <v>9366200</v>
      </c>
      <c r="DV20" s="5">
        <f t="shared" si="60"/>
        <v>9789200</v>
      </c>
      <c r="DW20" s="5">
        <f t="shared" si="61"/>
        <v>9222200</v>
      </c>
      <c r="DX20" s="5">
        <f t="shared" si="62"/>
        <v>9366200</v>
      </c>
      <c r="DY20" s="5">
        <f t="shared" si="63"/>
        <v>9789200</v>
      </c>
      <c r="DZ20" s="5">
        <f t="shared" si="64"/>
        <v>9222200</v>
      </c>
      <c r="EA20" s="56">
        <f t="shared" si="65"/>
        <v>9366.2000000000007</v>
      </c>
      <c r="EB20" s="56">
        <f t="shared" si="66"/>
        <v>9789.2000000000007</v>
      </c>
      <c r="EC20" s="56">
        <f t="shared" si="67"/>
        <v>9222.2000000000007</v>
      </c>
    </row>
    <row r="21" spans="1:133" ht="20.25" customHeight="1" x14ac:dyDescent="0.2">
      <c r="A21" s="24">
        <v>13</v>
      </c>
      <c r="B21" s="1" t="s">
        <v>6</v>
      </c>
      <c r="C21" s="74">
        <v>1.492</v>
      </c>
      <c r="D21" s="74">
        <v>1.492</v>
      </c>
      <c r="E21" s="74">
        <v>1.492</v>
      </c>
      <c r="F21" s="75">
        <v>0.1</v>
      </c>
      <c r="G21" s="75">
        <v>0.1</v>
      </c>
      <c r="H21" s="75">
        <v>0.1</v>
      </c>
      <c r="I21" s="18">
        <v>2777</v>
      </c>
      <c r="J21" s="18">
        <f t="shared" si="6"/>
        <v>3054700</v>
      </c>
      <c r="K21" s="18">
        <f t="shared" si="7"/>
        <v>2749200</v>
      </c>
      <c r="L21" s="18">
        <v>2749200</v>
      </c>
      <c r="M21" s="18">
        <v>104900</v>
      </c>
      <c r="N21" s="18">
        <v>2777</v>
      </c>
      <c r="O21" s="18">
        <f t="shared" si="8"/>
        <v>3054700</v>
      </c>
      <c r="P21" s="18">
        <f t="shared" si="9"/>
        <v>2749200</v>
      </c>
      <c r="Q21" s="18">
        <v>2777</v>
      </c>
      <c r="R21" s="18">
        <f t="shared" si="10"/>
        <v>3054700</v>
      </c>
      <c r="S21" s="18">
        <f t="shared" si="11"/>
        <v>2749200</v>
      </c>
      <c r="T21" s="44">
        <v>7200000</v>
      </c>
      <c r="U21" s="44">
        <v>18</v>
      </c>
      <c r="V21" s="44">
        <f t="shared" si="12"/>
        <v>400000</v>
      </c>
      <c r="W21" s="44">
        <f t="shared" si="13"/>
        <v>360000</v>
      </c>
      <c r="X21" s="44">
        <v>7200000</v>
      </c>
      <c r="Y21" s="44">
        <v>18</v>
      </c>
      <c r="Z21" s="44">
        <f t="shared" si="14"/>
        <v>400000</v>
      </c>
      <c r="AA21" s="44">
        <f t="shared" si="15"/>
        <v>360000</v>
      </c>
      <c r="AB21" s="44">
        <v>7200000</v>
      </c>
      <c r="AC21" s="44">
        <v>18</v>
      </c>
      <c r="AD21" s="44">
        <f t="shared" si="16"/>
        <v>400000</v>
      </c>
      <c r="AE21" s="44">
        <f t="shared" si="17"/>
        <v>360000</v>
      </c>
      <c r="AF21" s="44"/>
      <c r="AG21" s="44"/>
      <c r="AH21" s="44"/>
      <c r="AI21" s="44">
        <f t="shared" si="18"/>
        <v>0</v>
      </c>
      <c r="AJ21" s="44"/>
      <c r="AK21" s="44"/>
      <c r="AL21" s="44"/>
      <c r="AM21" s="44">
        <f t="shared" si="19"/>
        <v>0</v>
      </c>
      <c r="AN21" s="44"/>
      <c r="AO21" s="44"/>
      <c r="AP21" s="44"/>
      <c r="AQ21" s="44">
        <f t="shared" si="20"/>
        <v>0</v>
      </c>
      <c r="AR21" s="42">
        <v>1</v>
      </c>
      <c r="AS21" s="13">
        <f t="shared" si="21"/>
        <v>230000</v>
      </c>
      <c r="AT21" s="13">
        <f t="shared" si="22"/>
        <v>207000</v>
      </c>
      <c r="AU21" s="42">
        <v>1</v>
      </c>
      <c r="AV21" s="13">
        <f t="shared" si="23"/>
        <v>230000</v>
      </c>
      <c r="AW21" s="13">
        <f t="shared" si="24"/>
        <v>207000</v>
      </c>
      <c r="AX21" s="42">
        <v>1</v>
      </c>
      <c r="AY21" s="11">
        <f t="shared" si="25"/>
        <v>230000</v>
      </c>
      <c r="AZ21" s="11">
        <f t="shared" si="26"/>
        <v>207000</v>
      </c>
      <c r="BA21" s="42"/>
      <c r="BB21" s="42">
        <f t="shared" si="27"/>
        <v>0</v>
      </c>
      <c r="BC21" s="42">
        <v>1</v>
      </c>
      <c r="BD21" s="42">
        <f t="shared" si="28"/>
        <v>1800000</v>
      </c>
      <c r="BE21" s="42">
        <f t="shared" si="29"/>
        <v>1800000</v>
      </c>
      <c r="BF21" s="11">
        <f t="shared" si="30"/>
        <v>1620000</v>
      </c>
      <c r="BG21" s="42"/>
      <c r="BH21" s="42">
        <f t="shared" si="31"/>
        <v>0</v>
      </c>
      <c r="BI21" s="42">
        <v>1</v>
      </c>
      <c r="BJ21" s="42">
        <f t="shared" si="32"/>
        <v>1800000</v>
      </c>
      <c r="BK21" s="42">
        <f t="shared" si="33"/>
        <v>1800000</v>
      </c>
      <c r="BL21" s="11">
        <f t="shared" si="34"/>
        <v>1620000</v>
      </c>
      <c r="BM21" s="42"/>
      <c r="BN21" s="42">
        <f t="shared" si="35"/>
        <v>0</v>
      </c>
      <c r="BO21" s="42">
        <v>1</v>
      </c>
      <c r="BP21" s="42">
        <f t="shared" si="36"/>
        <v>1800000</v>
      </c>
      <c r="BQ21" s="42">
        <f t="shared" si="37"/>
        <v>1800000</v>
      </c>
      <c r="BR21" s="11">
        <f t="shared" si="38"/>
        <v>1620000</v>
      </c>
      <c r="BS21" s="5"/>
      <c r="BT21" s="5">
        <f t="shared" si="39"/>
        <v>0</v>
      </c>
      <c r="BU21" s="11">
        <f t="shared" si="40"/>
        <v>0</v>
      </c>
      <c r="BV21" s="5">
        <v>1</v>
      </c>
      <c r="BW21" s="5">
        <f t="shared" si="41"/>
        <v>100000</v>
      </c>
      <c r="BX21" s="11">
        <f t="shared" si="42"/>
        <v>90000</v>
      </c>
      <c r="BY21" s="5"/>
      <c r="BZ21" s="5">
        <f t="shared" si="43"/>
        <v>0</v>
      </c>
      <c r="CA21" s="11">
        <f t="shared" si="44"/>
        <v>0</v>
      </c>
      <c r="CB21" s="5">
        <v>11</v>
      </c>
      <c r="CC21" s="5">
        <f t="shared" si="45"/>
        <v>66000</v>
      </c>
      <c r="CD21" s="11">
        <f t="shared" si="46"/>
        <v>59400</v>
      </c>
      <c r="CE21" s="5">
        <v>9</v>
      </c>
      <c r="CF21" s="5">
        <f t="shared" si="47"/>
        <v>54000</v>
      </c>
      <c r="CG21" s="11">
        <f t="shared" si="48"/>
        <v>48600</v>
      </c>
      <c r="CH21" s="5">
        <v>8</v>
      </c>
      <c r="CI21" s="5">
        <f t="shared" si="49"/>
        <v>48000</v>
      </c>
      <c r="CJ21" s="11">
        <f t="shared" si="50"/>
        <v>43200</v>
      </c>
      <c r="CK21" s="5">
        <v>11</v>
      </c>
      <c r="CL21" s="5">
        <f t="shared" si="51"/>
        <v>264000</v>
      </c>
      <c r="CM21" s="11">
        <f t="shared" si="68"/>
        <v>237600</v>
      </c>
      <c r="CN21" s="5">
        <v>9</v>
      </c>
      <c r="CO21" s="5">
        <f t="shared" si="69"/>
        <v>216000</v>
      </c>
      <c r="CP21" s="11">
        <f t="shared" si="70"/>
        <v>194400</v>
      </c>
      <c r="CQ21" s="5">
        <v>8</v>
      </c>
      <c r="CR21" s="5">
        <f t="shared" si="71"/>
        <v>192000</v>
      </c>
      <c r="CS21" s="11">
        <f t="shared" si="72"/>
        <v>172800</v>
      </c>
      <c r="CT21" s="19"/>
      <c r="CU21" s="16"/>
      <c r="CV21" s="16"/>
      <c r="CW21" s="11"/>
      <c r="CX21" s="19"/>
      <c r="CY21" s="16"/>
      <c r="CZ21" s="16"/>
      <c r="DA21" s="11"/>
      <c r="DB21" s="19"/>
      <c r="DC21" s="16"/>
      <c r="DD21" s="16"/>
      <c r="DE21" s="11"/>
      <c r="DF21" s="19">
        <v>1</v>
      </c>
      <c r="DG21" s="16">
        <v>11230000</v>
      </c>
      <c r="DH21" s="11">
        <v>11000000</v>
      </c>
      <c r="DI21" s="19"/>
      <c r="DJ21" s="16"/>
      <c r="DK21" s="11"/>
      <c r="DL21" s="19"/>
      <c r="DM21" s="16"/>
      <c r="DN21" s="11">
        <f t="shared" si="52"/>
        <v>0</v>
      </c>
      <c r="DO21" s="5">
        <f t="shared" si="73"/>
        <v>17044700</v>
      </c>
      <c r="DP21" s="5">
        <f t="shared" si="74"/>
        <v>5854700</v>
      </c>
      <c r="DQ21" s="5">
        <f t="shared" si="75"/>
        <v>5724700</v>
      </c>
      <c r="DR21" s="11">
        <f t="shared" si="56"/>
        <v>15340200</v>
      </c>
      <c r="DS21" s="11">
        <f t="shared" si="57"/>
        <v>5269200</v>
      </c>
      <c r="DT21" s="11">
        <f t="shared" si="58"/>
        <v>5152200</v>
      </c>
      <c r="DU21" s="5">
        <f t="shared" si="59"/>
        <v>16233200</v>
      </c>
      <c r="DV21" s="5">
        <f t="shared" si="60"/>
        <v>5269200</v>
      </c>
      <c r="DW21" s="5">
        <f t="shared" si="61"/>
        <v>5152200</v>
      </c>
      <c r="DX21" s="5">
        <f t="shared" si="62"/>
        <v>16233200</v>
      </c>
      <c r="DY21" s="5">
        <f t="shared" si="63"/>
        <v>5269200</v>
      </c>
      <c r="DZ21" s="5">
        <f t="shared" si="64"/>
        <v>5152200</v>
      </c>
      <c r="EA21" s="56">
        <f t="shared" si="65"/>
        <v>16233.2</v>
      </c>
      <c r="EB21" s="56">
        <f t="shared" si="66"/>
        <v>5269.2</v>
      </c>
      <c r="EC21" s="56">
        <f t="shared" si="67"/>
        <v>5152.2</v>
      </c>
    </row>
    <row r="22" spans="1:133" ht="20.25" customHeight="1" x14ac:dyDescent="0.2">
      <c r="A22" s="24">
        <v>14</v>
      </c>
      <c r="B22" s="1" t="s">
        <v>7</v>
      </c>
      <c r="C22" s="74">
        <v>1.492</v>
      </c>
      <c r="D22" s="74">
        <v>1.492</v>
      </c>
      <c r="E22" s="74">
        <v>1.492</v>
      </c>
      <c r="F22" s="75">
        <v>0.1</v>
      </c>
      <c r="G22" s="75">
        <v>0.1</v>
      </c>
      <c r="H22" s="75">
        <v>0.1</v>
      </c>
      <c r="I22" s="18">
        <v>5063</v>
      </c>
      <c r="J22" s="18">
        <f t="shared" si="6"/>
        <v>5569300</v>
      </c>
      <c r="K22" s="18">
        <f t="shared" si="7"/>
        <v>5012400</v>
      </c>
      <c r="L22" s="18">
        <v>5012400</v>
      </c>
      <c r="M22" s="18">
        <v>299000</v>
      </c>
      <c r="N22" s="18">
        <v>5063</v>
      </c>
      <c r="O22" s="18">
        <f t="shared" si="8"/>
        <v>5569300</v>
      </c>
      <c r="P22" s="18">
        <f t="shared" si="9"/>
        <v>5012400</v>
      </c>
      <c r="Q22" s="18">
        <v>5063</v>
      </c>
      <c r="R22" s="18">
        <f t="shared" si="10"/>
        <v>5569300</v>
      </c>
      <c r="S22" s="18">
        <f t="shared" si="11"/>
        <v>5012400</v>
      </c>
      <c r="T22" s="44">
        <v>7200000</v>
      </c>
      <c r="U22" s="44">
        <v>18</v>
      </c>
      <c r="V22" s="44">
        <f t="shared" si="12"/>
        <v>400000</v>
      </c>
      <c r="W22" s="44">
        <f t="shared" si="13"/>
        <v>360000</v>
      </c>
      <c r="X22" s="44">
        <v>7200000</v>
      </c>
      <c r="Y22" s="44">
        <v>18</v>
      </c>
      <c r="Z22" s="44">
        <f t="shared" si="14"/>
        <v>400000</v>
      </c>
      <c r="AA22" s="44">
        <f t="shared" si="15"/>
        <v>360000</v>
      </c>
      <c r="AB22" s="44">
        <v>7200000</v>
      </c>
      <c r="AC22" s="44">
        <v>18</v>
      </c>
      <c r="AD22" s="44">
        <f t="shared" si="16"/>
        <v>400000</v>
      </c>
      <c r="AE22" s="44">
        <f t="shared" si="17"/>
        <v>360000</v>
      </c>
      <c r="AF22" s="44"/>
      <c r="AG22" s="44"/>
      <c r="AH22" s="44"/>
      <c r="AI22" s="44">
        <f t="shared" si="18"/>
        <v>0</v>
      </c>
      <c r="AJ22" s="44"/>
      <c r="AK22" s="44"/>
      <c r="AL22" s="44"/>
      <c r="AM22" s="44">
        <f t="shared" si="19"/>
        <v>0</v>
      </c>
      <c r="AN22" s="44"/>
      <c r="AO22" s="44"/>
      <c r="AP22" s="44"/>
      <c r="AQ22" s="44">
        <f t="shared" si="20"/>
        <v>0</v>
      </c>
      <c r="AR22" s="42">
        <v>2</v>
      </c>
      <c r="AS22" s="13">
        <f t="shared" si="21"/>
        <v>460000</v>
      </c>
      <c r="AT22" s="13">
        <f t="shared" si="22"/>
        <v>414000</v>
      </c>
      <c r="AU22" s="42">
        <v>2</v>
      </c>
      <c r="AV22" s="13">
        <f t="shared" si="23"/>
        <v>460000</v>
      </c>
      <c r="AW22" s="13">
        <f t="shared" si="24"/>
        <v>414000</v>
      </c>
      <c r="AX22" s="42">
        <v>2</v>
      </c>
      <c r="AY22" s="11">
        <f t="shared" si="25"/>
        <v>460000</v>
      </c>
      <c r="AZ22" s="11">
        <f t="shared" si="26"/>
        <v>414000</v>
      </c>
      <c r="BA22" s="42"/>
      <c r="BB22" s="42">
        <f t="shared" si="27"/>
        <v>0</v>
      </c>
      <c r="BC22" s="42">
        <v>2</v>
      </c>
      <c r="BD22" s="42">
        <f t="shared" si="28"/>
        <v>3600000</v>
      </c>
      <c r="BE22" s="42">
        <f t="shared" si="29"/>
        <v>3600000</v>
      </c>
      <c r="BF22" s="11">
        <f t="shared" si="30"/>
        <v>3240000</v>
      </c>
      <c r="BG22" s="42"/>
      <c r="BH22" s="42">
        <f t="shared" si="31"/>
        <v>0</v>
      </c>
      <c r="BI22" s="42">
        <v>1</v>
      </c>
      <c r="BJ22" s="42">
        <f t="shared" si="32"/>
        <v>1800000</v>
      </c>
      <c r="BK22" s="42">
        <f t="shared" si="33"/>
        <v>1800000</v>
      </c>
      <c r="BL22" s="11">
        <f t="shared" si="34"/>
        <v>1620000</v>
      </c>
      <c r="BM22" s="42"/>
      <c r="BN22" s="42">
        <f t="shared" si="35"/>
        <v>0</v>
      </c>
      <c r="BO22" s="42">
        <v>2</v>
      </c>
      <c r="BP22" s="42">
        <f t="shared" si="36"/>
        <v>3600000</v>
      </c>
      <c r="BQ22" s="42">
        <f t="shared" si="37"/>
        <v>3600000</v>
      </c>
      <c r="BR22" s="11">
        <f t="shared" si="38"/>
        <v>3240000</v>
      </c>
      <c r="BS22" s="5">
        <v>1</v>
      </c>
      <c r="BT22" s="5">
        <f t="shared" si="39"/>
        <v>100000</v>
      </c>
      <c r="BU22" s="11">
        <f t="shared" si="40"/>
        <v>90000</v>
      </c>
      <c r="BV22" s="5"/>
      <c r="BW22" s="5">
        <f t="shared" si="41"/>
        <v>0</v>
      </c>
      <c r="BX22" s="11">
        <f t="shared" si="42"/>
        <v>0</v>
      </c>
      <c r="BY22" s="5"/>
      <c r="BZ22" s="5">
        <f t="shared" si="43"/>
        <v>0</v>
      </c>
      <c r="CA22" s="11">
        <f t="shared" si="44"/>
        <v>0</v>
      </c>
      <c r="CB22" s="5">
        <v>11</v>
      </c>
      <c r="CC22" s="5">
        <f t="shared" si="45"/>
        <v>66000</v>
      </c>
      <c r="CD22" s="11">
        <f t="shared" si="46"/>
        <v>59400</v>
      </c>
      <c r="CE22" s="5">
        <v>11</v>
      </c>
      <c r="CF22" s="5">
        <f t="shared" si="47"/>
        <v>66000</v>
      </c>
      <c r="CG22" s="11">
        <f t="shared" si="48"/>
        <v>59400</v>
      </c>
      <c r="CH22" s="5">
        <v>11</v>
      </c>
      <c r="CI22" s="5">
        <f t="shared" si="49"/>
        <v>66000</v>
      </c>
      <c r="CJ22" s="11">
        <f t="shared" si="50"/>
        <v>59400</v>
      </c>
      <c r="CK22" s="5">
        <v>11</v>
      </c>
      <c r="CL22" s="5">
        <f t="shared" si="51"/>
        <v>264000</v>
      </c>
      <c r="CM22" s="11">
        <f t="shared" si="68"/>
        <v>237600</v>
      </c>
      <c r="CN22" s="5">
        <v>11</v>
      </c>
      <c r="CO22" s="5">
        <f t="shared" si="69"/>
        <v>264000</v>
      </c>
      <c r="CP22" s="11">
        <f t="shared" si="70"/>
        <v>237600</v>
      </c>
      <c r="CQ22" s="5">
        <v>11</v>
      </c>
      <c r="CR22" s="5">
        <f t="shared" si="71"/>
        <v>264000</v>
      </c>
      <c r="CS22" s="11">
        <f t="shared" si="72"/>
        <v>237600</v>
      </c>
      <c r="CT22" s="19"/>
      <c r="CU22" s="16"/>
      <c r="CV22" s="16"/>
      <c r="CW22" s="11"/>
      <c r="CX22" s="19"/>
      <c r="CY22" s="16"/>
      <c r="CZ22" s="16"/>
      <c r="DA22" s="11"/>
      <c r="DB22" s="19"/>
      <c r="DC22" s="16"/>
      <c r="DD22" s="16"/>
      <c r="DE22" s="11"/>
      <c r="DF22" s="19">
        <v>2</v>
      </c>
      <c r="DG22" s="16">
        <v>12500000</v>
      </c>
      <c r="DH22" s="11">
        <v>11000000</v>
      </c>
      <c r="DI22" s="19"/>
      <c r="DJ22" s="16"/>
      <c r="DK22" s="11"/>
      <c r="DL22" s="19"/>
      <c r="DM22" s="16"/>
      <c r="DN22" s="11">
        <f t="shared" si="52"/>
        <v>0</v>
      </c>
      <c r="DO22" s="5">
        <f t="shared" si="73"/>
        <v>22959300</v>
      </c>
      <c r="DP22" s="5">
        <f t="shared" si="74"/>
        <v>8559300</v>
      </c>
      <c r="DQ22" s="5">
        <f t="shared" si="75"/>
        <v>10359300</v>
      </c>
      <c r="DR22" s="11">
        <f>ROUND(DO22*(1-F22),-2)</f>
        <v>20663400</v>
      </c>
      <c r="DS22" s="11">
        <f t="shared" si="57"/>
        <v>7703400</v>
      </c>
      <c r="DT22" s="11">
        <f t="shared" si="58"/>
        <v>9323400</v>
      </c>
      <c r="DU22" s="5">
        <f t="shared" si="59"/>
        <v>20413400</v>
      </c>
      <c r="DV22" s="5">
        <f t="shared" si="60"/>
        <v>7703400</v>
      </c>
      <c r="DW22" s="5">
        <f t="shared" si="61"/>
        <v>9323400</v>
      </c>
      <c r="DX22" s="5">
        <f t="shared" si="62"/>
        <v>20413400</v>
      </c>
      <c r="DY22" s="5">
        <f t="shared" si="63"/>
        <v>7703400</v>
      </c>
      <c r="DZ22" s="5">
        <f t="shared" si="64"/>
        <v>9323400</v>
      </c>
      <c r="EA22" s="56">
        <f t="shared" si="65"/>
        <v>20413.400000000001</v>
      </c>
      <c r="EB22" s="56">
        <f t="shared" si="66"/>
        <v>7703.4</v>
      </c>
      <c r="EC22" s="56">
        <f t="shared" si="67"/>
        <v>9323.4</v>
      </c>
    </row>
    <row r="23" spans="1:133" ht="20.25" customHeight="1" x14ac:dyDescent="0.2">
      <c r="A23" s="24">
        <v>15</v>
      </c>
      <c r="B23" s="1" t="s">
        <v>8</v>
      </c>
      <c r="C23" s="74">
        <v>1.492</v>
      </c>
      <c r="D23" s="74">
        <v>1.492</v>
      </c>
      <c r="E23" s="74">
        <v>1.492</v>
      </c>
      <c r="F23" s="75">
        <v>0.1</v>
      </c>
      <c r="G23" s="75">
        <v>0.1</v>
      </c>
      <c r="H23" s="75">
        <v>0.1</v>
      </c>
      <c r="I23" s="18">
        <v>3354</v>
      </c>
      <c r="J23" s="18">
        <f t="shared" si="6"/>
        <v>3689400</v>
      </c>
      <c r="K23" s="18">
        <f t="shared" si="7"/>
        <v>3320500</v>
      </c>
      <c r="L23" s="18">
        <v>3320500</v>
      </c>
      <c r="M23" s="18">
        <v>104000</v>
      </c>
      <c r="N23" s="18">
        <v>3354</v>
      </c>
      <c r="O23" s="18">
        <f t="shared" si="8"/>
        <v>3689400</v>
      </c>
      <c r="P23" s="18">
        <f t="shared" si="9"/>
        <v>3320500</v>
      </c>
      <c r="Q23" s="18">
        <v>3354</v>
      </c>
      <c r="R23" s="18">
        <f t="shared" si="10"/>
        <v>3689400</v>
      </c>
      <c r="S23" s="18">
        <f t="shared" si="11"/>
        <v>3320500</v>
      </c>
      <c r="T23" s="44">
        <v>7200000</v>
      </c>
      <c r="U23" s="44">
        <v>18</v>
      </c>
      <c r="V23" s="44">
        <f t="shared" si="12"/>
        <v>400000</v>
      </c>
      <c r="W23" s="44">
        <f t="shared" si="13"/>
        <v>360000</v>
      </c>
      <c r="X23" s="44">
        <v>7200000</v>
      </c>
      <c r="Y23" s="44">
        <v>18</v>
      </c>
      <c r="Z23" s="44">
        <f t="shared" si="14"/>
        <v>400000</v>
      </c>
      <c r="AA23" s="44">
        <f t="shared" si="15"/>
        <v>360000</v>
      </c>
      <c r="AB23" s="44">
        <v>7200000</v>
      </c>
      <c r="AC23" s="44">
        <v>18</v>
      </c>
      <c r="AD23" s="44">
        <f t="shared" si="16"/>
        <v>400000</v>
      </c>
      <c r="AE23" s="44">
        <f t="shared" si="17"/>
        <v>360000</v>
      </c>
      <c r="AF23" s="44"/>
      <c r="AG23" s="44"/>
      <c r="AH23" s="44"/>
      <c r="AI23" s="44">
        <f t="shared" si="18"/>
        <v>0</v>
      </c>
      <c r="AJ23" s="44"/>
      <c r="AK23" s="44"/>
      <c r="AL23" s="44"/>
      <c r="AM23" s="44">
        <f t="shared" si="19"/>
        <v>0</v>
      </c>
      <c r="AN23" s="44"/>
      <c r="AO23" s="44"/>
      <c r="AP23" s="44"/>
      <c r="AQ23" s="44">
        <f t="shared" si="20"/>
        <v>0</v>
      </c>
      <c r="AR23" s="42"/>
      <c r="AS23" s="13">
        <f t="shared" si="21"/>
        <v>0</v>
      </c>
      <c r="AT23" s="13">
        <f t="shared" si="22"/>
        <v>0</v>
      </c>
      <c r="AU23" s="42"/>
      <c r="AV23" s="13">
        <f t="shared" si="23"/>
        <v>0</v>
      </c>
      <c r="AW23" s="13">
        <f t="shared" si="24"/>
        <v>0</v>
      </c>
      <c r="AX23" s="42"/>
      <c r="AY23" s="11">
        <f t="shared" si="25"/>
        <v>0</v>
      </c>
      <c r="AZ23" s="11">
        <f t="shared" si="26"/>
        <v>0</v>
      </c>
      <c r="BA23" s="42"/>
      <c r="BB23" s="42">
        <f t="shared" si="27"/>
        <v>0</v>
      </c>
      <c r="BC23" s="42"/>
      <c r="BD23" s="42">
        <f t="shared" si="28"/>
        <v>0</v>
      </c>
      <c r="BE23" s="42">
        <f t="shared" si="29"/>
        <v>0</v>
      </c>
      <c r="BF23" s="11">
        <f t="shared" si="30"/>
        <v>0</v>
      </c>
      <c r="BG23" s="42"/>
      <c r="BH23" s="42">
        <f t="shared" si="31"/>
        <v>0</v>
      </c>
      <c r="BI23" s="42"/>
      <c r="BJ23" s="42">
        <f t="shared" si="32"/>
        <v>0</v>
      </c>
      <c r="BK23" s="42">
        <f t="shared" si="33"/>
        <v>0</v>
      </c>
      <c r="BL23" s="11">
        <f t="shared" si="34"/>
        <v>0</v>
      </c>
      <c r="BM23" s="42"/>
      <c r="BN23" s="42">
        <f t="shared" si="35"/>
        <v>0</v>
      </c>
      <c r="BO23" s="42"/>
      <c r="BP23" s="42">
        <f t="shared" si="36"/>
        <v>0</v>
      </c>
      <c r="BQ23" s="42">
        <f t="shared" si="37"/>
        <v>0</v>
      </c>
      <c r="BR23" s="11">
        <f t="shared" si="38"/>
        <v>0</v>
      </c>
      <c r="BS23" s="5">
        <v>2</v>
      </c>
      <c r="BT23" s="5">
        <f t="shared" si="39"/>
        <v>200000</v>
      </c>
      <c r="BU23" s="11">
        <f t="shared" si="40"/>
        <v>180000</v>
      </c>
      <c r="BV23" s="5">
        <v>1</v>
      </c>
      <c r="BW23" s="5">
        <f t="shared" si="41"/>
        <v>100000</v>
      </c>
      <c r="BX23" s="11">
        <f t="shared" si="42"/>
        <v>90000</v>
      </c>
      <c r="BY23" s="5">
        <v>1</v>
      </c>
      <c r="BZ23" s="5">
        <f t="shared" si="43"/>
        <v>100000</v>
      </c>
      <c r="CA23" s="11">
        <f t="shared" si="44"/>
        <v>90000</v>
      </c>
      <c r="CB23" s="5">
        <v>7</v>
      </c>
      <c r="CC23" s="5">
        <f t="shared" si="45"/>
        <v>42000</v>
      </c>
      <c r="CD23" s="11">
        <f t="shared" si="46"/>
        <v>37800</v>
      </c>
      <c r="CE23" s="5">
        <v>6</v>
      </c>
      <c r="CF23" s="5">
        <f t="shared" si="47"/>
        <v>36000</v>
      </c>
      <c r="CG23" s="11">
        <f t="shared" si="48"/>
        <v>32400</v>
      </c>
      <c r="CH23" s="5">
        <v>6</v>
      </c>
      <c r="CI23" s="5">
        <f t="shared" si="49"/>
        <v>36000</v>
      </c>
      <c r="CJ23" s="11">
        <f t="shared" si="50"/>
        <v>32400</v>
      </c>
      <c r="CK23" s="5">
        <v>7</v>
      </c>
      <c r="CL23" s="5">
        <f t="shared" si="51"/>
        <v>168000</v>
      </c>
      <c r="CM23" s="11">
        <f t="shared" si="68"/>
        <v>151200</v>
      </c>
      <c r="CN23" s="5">
        <v>6</v>
      </c>
      <c r="CO23" s="5">
        <f t="shared" si="69"/>
        <v>144000</v>
      </c>
      <c r="CP23" s="11">
        <f t="shared" si="70"/>
        <v>129600</v>
      </c>
      <c r="CQ23" s="5">
        <v>6</v>
      </c>
      <c r="CR23" s="5">
        <f t="shared" si="71"/>
        <v>144000</v>
      </c>
      <c r="CS23" s="11">
        <f t="shared" si="72"/>
        <v>129600</v>
      </c>
      <c r="CT23" s="19"/>
      <c r="CU23" s="16"/>
      <c r="CV23" s="16"/>
      <c r="CW23" s="11"/>
      <c r="CX23" s="19"/>
      <c r="CY23" s="16"/>
      <c r="CZ23" s="16"/>
      <c r="DA23" s="11"/>
      <c r="DB23" s="19"/>
      <c r="DC23" s="16"/>
      <c r="DD23" s="16"/>
      <c r="DE23" s="11"/>
      <c r="DF23" s="19"/>
      <c r="DG23" s="16"/>
      <c r="DH23" s="11"/>
      <c r="DI23" s="19"/>
      <c r="DJ23" s="16"/>
      <c r="DK23" s="11"/>
      <c r="DL23" s="19"/>
      <c r="DM23" s="16"/>
      <c r="DN23" s="11">
        <f t="shared" si="52"/>
        <v>0</v>
      </c>
      <c r="DO23" s="5">
        <f t="shared" si="73"/>
        <v>4499400</v>
      </c>
      <c r="DP23" s="5">
        <f t="shared" si="74"/>
        <v>4369400</v>
      </c>
      <c r="DQ23" s="5">
        <f t="shared" si="75"/>
        <v>4369400</v>
      </c>
      <c r="DR23" s="11">
        <f t="shared" si="56"/>
        <v>4049500</v>
      </c>
      <c r="DS23" s="11">
        <f t="shared" si="57"/>
        <v>3932500</v>
      </c>
      <c r="DT23" s="11">
        <f t="shared" si="58"/>
        <v>3932500</v>
      </c>
      <c r="DU23" s="5">
        <f t="shared" si="59"/>
        <v>4049500</v>
      </c>
      <c r="DV23" s="5">
        <f t="shared" si="60"/>
        <v>3932500</v>
      </c>
      <c r="DW23" s="5">
        <f t="shared" si="61"/>
        <v>3932500</v>
      </c>
      <c r="DX23" s="5">
        <f t="shared" si="62"/>
        <v>4049500</v>
      </c>
      <c r="DY23" s="5">
        <f t="shared" si="63"/>
        <v>3932500</v>
      </c>
      <c r="DZ23" s="5">
        <f t="shared" si="64"/>
        <v>3932500</v>
      </c>
      <c r="EA23" s="56">
        <f t="shared" si="65"/>
        <v>4049.5</v>
      </c>
      <c r="EB23" s="56">
        <f t="shared" si="66"/>
        <v>3932.5</v>
      </c>
      <c r="EC23" s="56">
        <f t="shared" si="67"/>
        <v>3932.5</v>
      </c>
    </row>
    <row r="24" spans="1:133" ht="20.25" customHeight="1" x14ac:dyDescent="0.2">
      <c r="A24" s="24">
        <v>16</v>
      </c>
      <c r="B24" s="1" t="s">
        <v>9</v>
      </c>
      <c r="C24" s="74">
        <v>1.492</v>
      </c>
      <c r="D24" s="74">
        <v>1.492</v>
      </c>
      <c r="E24" s="74">
        <v>1.492</v>
      </c>
      <c r="F24" s="75">
        <v>0.1</v>
      </c>
      <c r="G24" s="75">
        <v>0.1</v>
      </c>
      <c r="H24" s="75">
        <v>0.1</v>
      </c>
      <c r="I24" s="18">
        <v>6611</v>
      </c>
      <c r="J24" s="18">
        <f t="shared" si="6"/>
        <v>7272100</v>
      </c>
      <c r="K24" s="18">
        <f t="shared" si="7"/>
        <v>6544900</v>
      </c>
      <c r="L24" s="18">
        <v>6544900</v>
      </c>
      <c r="M24" s="18">
        <v>357400</v>
      </c>
      <c r="N24" s="18">
        <v>6611</v>
      </c>
      <c r="O24" s="18">
        <f t="shared" si="8"/>
        <v>7272100</v>
      </c>
      <c r="P24" s="18">
        <f t="shared" si="9"/>
        <v>6544900</v>
      </c>
      <c r="Q24" s="18">
        <v>6611</v>
      </c>
      <c r="R24" s="18">
        <f t="shared" si="10"/>
        <v>7272100</v>
      </c>
      <c r="S24" s="18">
        <f t="shared" si="11"/>
        <v>6544900</v>
      </c>
      <c r="T24" s="44">
        <v>7200000</v>
      </c>
      <c r="U24" s="44">
        <v>18</v>
      </c>
      <c r="V24" s="44">
        <f t="shared" si="12"/>
        <v>400000</v>
      </c>
      <c r="W24" s="44">
        <f t="shared" si="13"/>
        <v>360000</v>
      </c>
      <c r="X24" s="44">
        <v>7200000</v>
      </c>
      <c r="Y24" s="44">
        <v>18</v>
      </c>
      <c r="Z24" s="44">
        <f t="shared" si="14"/>
        <v>400000</v>
      </c>
      <c r="AA24" s="44">
        <f t="shared" si="15"/>
        <v>360000</v>
      </c>
      <c r="AB24" s="44">
        <v>7200000</v>
      </c>
      <c r="AC24" s="44">
        <v>18</v>
      </c>
      <c r="AD24" s="44">
        <f t="shared" si="16"/>
        <v>400000</v>
      </c>
      <c r="AE24" s="44">
        <f t="shared" si="17"/>
        <v>360000</v>
      </c>
      <c r="AF24" s="44"/>
      <c r="AG24" s="44"/>
      <c r="AH24" s="44"/>
      <c r="AI24" s="44">
        <f t="shared" si="18"/>
        <v>0</v>
      </c>
      <c r="AJ24" s="44"/>
      <c r="AK24" s="44"/>
      <c r="AL24" s="44"/>
      <c r="AM24" s="44">
        <f t="shared" si="19"/>
        <v>0</v>
      </c>
      <c r="AN24" s="44"/>
      <c r="AO24" s="44"/>
      <c r="AP24" s="44"/>
      <c r="AQ24" s="44">
        <f t="shared" si="20"/>
        <v>0</v>
      </c>
      <c r="AR24" s="42">
        <v>2</v>
      </c>
      <c r="AS24" s="13">
        <f t="shared" si="21"/>
        <v>460000</v>
      </c>
      <c r="AT24" s="13">
        <f t="shared" si="22"/>
        <v>414000</v>
      </c>
      <c r="AU24" s="42">
        <v>2</v>
      </c>
      <c r="AV24" s="13">
        <f t="shared" si="23"/>
        <v>460000</v>
      </c>
      <c r="AW24" s="13">
        <f t="shared" si="24"/>
        <v>414000</v>
      </c>
      <c r="AX24" s="42">
        <v>2</v>
      </c>
      <c r="AY24" s="11">
        <f t="shared" si="25"/>
        <v>460000</v>
      </c>
      <c r="AZ24" s="11">
        <f t="shared" si="26"/>
        <v>414000</v>
      </c>
      <c r="BA24" s="42">
        <v>1</v>
      </c>
      <c r="BB24" s="42">
        <f t="shared" si="27"/>
        <v>1170000</v>
      </c>
      <c r="BC24" s="42"/>
      <c r="BD24" s="42">
        <f t="shared" si="28"/>
        <v>0</v>
      </c>
      <c r="BE24" s="42">
        <f t="shared" si="29"/>
        <v>1170000</v>
      </c>
      <c r="BF24" s="11">
        <f t="shared" si="30"/>
        <v>1053000</v>
      </c>
      <c r="BG24" s="42">
        <v>1</v>
      </c>
      <c r="BH24" s="42">
        <f t="shared" si="31"/>
        <v>1170000</v>
      </c>
      <c r="BI24" s="42"/>
      <c r="BJ24" s="42">
        <f t="shared" si="32"/>
        <v>0</v>
      </c>
      <c r="BK24" s="42">
        <f t="shared" si="33"/>
        <v>1170000</v>
      </c>
      <c r="BL24" s="11">
        <f t="shared" si="34"/>
        <v>1053000</v>
      </c>
      <c r="BM24" s="42">
        <v>1</v>
      </c>
      <c r="BN24" s="42">
        <f t="shared" si="35"/>
        <v>1170000</v>
      </c>
      <c r="BO24" s="42"/>
      <c r="BP24" s="42">
        <f t="shared" si="36"/>
        <v>0</v>
      </c>
      <c r="BQ24" s="42">
        <f t="shared" si="37"/>
        <v>1170000</v>
      </c>
      <c r="BR24" s="11">
        <f t="shared" si="38"/>
        <v>1053000</v>
      </c>
      <c r="BS24" s="5">
        <v>4</v>
      </c>
      <c r="BT24" s="5">
        <f t="shared" si="39"/>
        <v>400000</v>
      </c>
      <c r="BU24" s="11">
        <f t="shared" si="40"/>
        <v>360000</v>
      </c>
      <c r="BV24" s="5">
        <v>4</v>
      </c>
      <c r="BW24" s="5">
        <f t="shared" si="41"/>
        <v>400000</v>
      </c>
      <c r="BX24" s="11">
        <f t="shared" si="42"/>
        <v>360000</v>
      </c>
      <c r="BY24" s="5"/>
      <c r="BZ24" s="5">
        <f t="shared" si="43"/>
        <v>0</v>
      </c>
      <c r="CA24" s="11">
        <f t="shared" si="44"/>
        <v>0</v>
      </c>
      <c r="CB24" s="5">
        <v>29</v>
      </c>
      <c r="CC24" s="5">
        <f t="shared" si="45"/>
        <v>174000</v>
      </c>
      <c r="CD24" s="11">
        <f t="shared" si="46"/>
        <v>156600</v>
      </c>
      <c r="CE24" s="5">
        <v>24</v>
      </c>
      <c r="CF24" s="5">
        <f t="shared" si="47"/>
        <v>144000</v>
      </c>
      <c r="CG24" s="11">
        <f t="shared" si="48"/>
        <v>129600</v>
      </c>
      <c r="CH24" s="5">
        <v>21</v>
      </c>
      <c r="CI24" s="5">
        <f t="shared" si="49"/>
        <v>126000</v>
      </c>
      <c r="CJ24" s="11">
        <f t="shared" si="50"/>
        <v>113400</v>
      </c>
      <c r="CK24" s="5">
        <v>29</v>
      </c>
      <c r="CL24" s="5">
        <f t="shared" si="51"/>
        <v>696000</v>
      </c>
      <c r="CM24" s="11">
        <f t="shared" si="68"/>
        <v>626400</v>
      </c>
      <c r="CN24" s="5">
        <v>24</v>
      </c>
      <c r="CO24" s="5">
        <f t="shared" si="69"/>
        <v>576000</v>
      </c>
      <c r="CP24" s="11">
        <f t="shared" si="70"/>
        <v>518400</v>
      </c>
      <c r="CQ24" s="5">
        <v>21</v>
      </c>
      <c r="CR24" s="5">
        <f t="shared" si="71"/>
        <v>504000</v>
      </c>
      <c r="CS24" s="11">
        <f t="shared" si="72"/>
        <v>453600</v>
      </c>
      <c r="CT24" s="19"/>
      <c r="CU24" s="16"/>
      <c r="CV24" s="16"/>
      <c r="CW24" s="11"/>
      <c r="CX24" s="19"/>
      <c r="CY24" s="16"/>
      <c r="CZ24" s="16"/>
      <c r="DA24" s="11"/>
      <c r="DB24" s="19"/>
      <c r="DC24" s="16"/>
      <c r="DD24" s="16"/>
      <c r="DE24" s="11"/>
      <c r="DF24" s="19">
        <v>1</v>
      </c>
      <c r="DG24" s="16">
        <v>11230000</v>
      </c>
      <c r="DH24" s="11">
        <v>11000000</v>
      </c>
      <c r="DI24" s="19"/>
      <c r="DJ24" s="16"/>
      <c r="DK24" s="11"/>
      <c r="DL24" s="19"/>
      <c r="DM24" s="16"/>
      <c r="DN24" s="11">
        <f t="shared" si="52"/>
        <v>0</v>
      </c>
      <c r="DO24" s="5">
        <f t="shared" si="73"/>
        <v>21802100</v>
      </c>
      <c r="DP24" s="5">
        <f t="shared" si="74"/>
        <v>10422100</v>
      </c>
      <c r="DQ24" s="5">
        <f t="shared" si="75"/>
        <v>9932100</v>
      </c>
      <c r="DR24" s="11">
        <f t="shared" si="56"/>
        <v>19621900</v>
      </c>
      <c r="DS24" s="11">
        <f t="shared" si="57"/>
        <v>9379900</v>
      </c>
      <c r="DT24" s="11">
        <f t="shared" si="58"/>
        <v>8938900</v>
      </c>
      <c r="DU24" s="5">
        <f t="shared" si="59"/>
        <v>20514900</v>
      </c>
      <c r="DV24" s="5">
        <f t="shared" si="60"/>
        <v>9379900</v>
      </c>
      <c r="DW24" s="5">
        <f t="shared" si="61"/>
        <v>8938900</v>
      </c>
      <c r="DX24" s="5">
        <f t="shared" si="62"/>
        <v>20514900</v>
      </c>
      <c r="DY24" s="5">
        <f t="shared" si="63"/>
        <v>9379900</v>
      </c>
      <c r="DZ24" s="5">
        <f t="shared" si="64"/>
        <v>8938900</v>
      </c>
      <c r="EA24" s="56">
        <f t="shared" si="65"/>
        <v>20514.900000000001</v>
      </c>
      <c r="EB24" s="56">
        <f t="shared" si="66"/>
        <v>9379.9</v>
      </c>
      <c r="EC24" s="56">
        <f t="shared" si="67"/>
        <v>8938.9</v>
      </c>
    </row>
    <row r="25" spans="1:133" ht="20.25" customHeight="1" x14ac:dyDescent="0.2">
      <c r="A25" s="24">
        <v>17</v>
      </c>
      <c r="B25" s="1" t="s">
        <v>10</v>
      </c>
      <c r="C25" s="74">
        <v>1.492</v>
      </c>
      <c r="D25" s="74">
        <v>1.492</v>
      </c>
      <c r="E25" s="74">
        <v>1.492</v>
      </c>
      <c r="F25" s="75">
        <v>0.1</v>
      </c>
      <c r="G25" s="75">
        <v>0.1</v>
      </c>
      <c r="H25" s="75">
        <v>0.1</v>
      </c>
      <c r="I25" s="18">
        <v>9421</v>
      </c>
      <c r="J25" s="18">
        <f t="shared" si="6"/>
        <v>10363100</v>
      </c>
      <c r="K25" s="18">
        <f t="shared" si="7"/>
        <v>9326800</v>
      </c>
      <c r="L25" s="18">
        <v>9326800</v>
      </c>
      <c r="M25" s="18">
        <v>391100</v>
      </c>
      <c r="N25" s="18">
        <v>9421</v>
      </c>
      <c r="O25" s="18">
        <f t="shared" si="8"/>
        <v>10363100</v>
      </c>
      <c r="P25" s="18">
        <f t="shared" si="9"/>
        <v>9326800</v>
      </c>
      <c r="Q25" s="18">
        <v>9421</v>
      </c>
      <c r="R25" s="18">
        <f t="shared" si="10"/>
        <v>10363100</v>
      </c>
      <c r="S25" s="18">
        <f t="shared" si="11"/>
        <v>9326800</v>
      </c>
      <c r="T25" s="44">
        <v>7200000</v>
      </c>
      <c r="U25" s="44">
        <v>18</v>
      </c>
      <c r="V25" s="44">
        <f t="shared" si="12"/>
        <v>400000</v>
      </c>
      <c r="W25" s="44">
        <f t="shared" si="13"/>
        <v>360000</v>
      </c>
      <c r="X25" s="44">
        <v>7200000</v>
      </c>
      <c r="Y25" s="44">
        <v>18</v>
      </c>
      <c r="Z25" s="44">
        <f t="shared" si="14"/>
        <v>400000</v>
      </c>
      <c r="AA25" s="44">
        <f t="shared" si="15"/>
        <v>360000</v>
      </c>
      <c r="AB25" s="44">
        <v>7200000</v>
      </c>
      <c r="AC25" s="44">
        <v>18</v>
      </c>
      <c r="AD25" s="44">
        <f t="shared" si="16"/>
        <v>400000</v>
      </c>
      <c r="AE25" s="44">
        <f t="shared" si="17"/>
        <v>360000</v>
      </c>
      <c r="AF25" s="44">
        <v>750000</v>
      </c>
      <c r="AG25" s="44">
        <v>5</v>
      </c>
      <c r="AH25" s="44">
        <f>AF25/AG25</f>
        <v>150000</v>
      </c>
      <c r="AI25" s="44">
        <f t="shared" si="18"/>
        <v>135000</v>
      </c>
      <c r="AJ25" s="44">
        <v>750000</v>
      </c>
      <c r="AK25" s="44">
        <v>5</v>
      </c>
      <c r="AL25" s="44">
        <f>AJ25/AK25</f>
        <v>150000</v>
      </c>
      <c r="AM25" s="44">
        <f t="shared" si="19"/>
        <v>135000</v>
      </c>
      <c r="AN25" s="44">
        <v>750000</v>
      </c>
      <c r="AO25" s="44">
        <v>5</v>
      </c>
      <c r="AP25" s="44">
        <f>AN25/AO25</f>
        <v>150000</v>
      </c>
      <c r="AQ25" s="44">
        <f t="shared" si="20"/>
        <v>135000</v>
      </c>
      <c r="AR25" s="42">
        <v>2</v>
      </c>
      <c r="AS25" s="13">
        <f t="shared" si="21"/>
        <v>460000</v>
      </c>
      <c r="AT25" s="13">
        <f t="shared" si="22"/>
        <v>414000</v>
      </c>
      <c r="AU25" s="42">
        <v>2</v>
      </c>
      <c r="AV25" s="13">
        <f t="shared" si="23"/>
        <v>460000</v>
      </c>
      <c r="AW25" s="13">
        <f t="shared" si="24"/>
        <v>414000</v>
      </c>
      <c r="AX25" s="42">
        <v>2</v>
      </c>
      <c r="AY25" s="11">
        <f t="shared" si="25"/>
        <v>460000</v>
      </c>
      <c r="AZ25" s="11">
        <f t="shared" si="26"/>
        <v>414000</v>
      </c>
      <c r="BA25" s="42"/>
      <c r="BB25" s="42">
        <f t="shared" si="27"/>
        <v>0</v>
      </c>
      <c r="BC25" s="42">
        <v>4</v>
      </c>
      <c r="BD25" s="42">
        <f t="shared" si="28"/>
        <v>7200000</v>
      </c>
      <c r="BE25" s="42">
        <f t="shared" si="29"/>
        <v>7200000</v>
      </c>
      <c r="BF25" s="11">
        <f t="shared" si="30"/>
        <v>6480000</v>
      </c>
      <c r="BG25" s="42"/>
      <c r="BH25" s="42">
        <f t="shared" si="31"/>
        <v>0</v>
      </c>
      <c r="BI25" s="42"/>
      <c r="BJ25" s="42">
        <f t="shared" si="32"/>
        <v>0</v>
      </c>
      <c r="BK25" s="42">
        <f t="shared" si="33"/>
        <v>0</v>
      </c>
      <c r="BL25" s="11">
        <f t="shared" si="34"/>
        <v>0</v>
      </c>
      <c r="BM25" s="42"/>
      <c r="BN25" s="42">
        <f t="shared" si="35"/>
        <v>0</v>
      </c>
      <c r="BO25" s="42">
        <v>4</v>
      </c>
      <c r="BP25" s="42">
        <f t="shared" si="36"/>
        <v>7200000</v>
      </c>
      <c r="BQ25" s="42">
        <f t="shared" si="37"/>
        <v>7200000</v>
      </c>
      <c r="BR25" s="11">
        <f t="shared" si="38"/>
        <v>6480000</v>
      </c>
      <c r="BS25" s="5">
        <v>3</v>
      </c>
      <c r="BT25" s="5">
        <f t="shared" si="39"/>
        <v>300000</v>
      </c>
      <c r="BU25" s="11">
        <f t="shared" si="40"/>
        <v>270000</v>
      </c>
      <c r="BV25" s="5"/>
      <c r="BW25" s="5">
        <f t="shared" si="41"/>
        <v>0</v>
      </c>
      <c r="BX25" s="11">
        <f t="shared" si="42"/>
        <v>0</v>
      </c>
      <c r="BY25" s="5"/>
      <c r="BZ25" s="5">
        <f t="shared" si="43"/>
        <v>0</v>
      </c>
      <c r="CA25" s="11">
        <f t="shared" si="44"/>
        <v>0</v>
      </c>
      <c r="CB25" s="5">
        <v>16</v>
      </c>
      <c r="CC25" s="5">
        <f t="shared" si="45"/>
        <v>96000</v>
      </c>
      <c r="CD25" s="11">
        <f t="shared" si="46"/>
        <v>86400</v>
      </c>
      <c r="CE25" s="5">
        <v>12</v>
      </c>
      <c r="CF25" s="5">
        <f t="shared" si="47"/>
        <v>72000</v>
      </c>
      <c r="CG25" s="11">
        <f t="shared" si="48"/>
        <v>64800</v>
      </c>
      <c r="CH25" s="5">
        <v>8</v>
      </c>
      <c r="CI25" s="5">
        <f t="shared" si="49"/>
        <v>48000</v>
      </c>
      <c r="CJ25" s="11">
        <f t="shared" si="50"/>
        <v>43200</v>
      </c>
      <c r="CK25" s="5">
        <v>16</v>
      </c>
      <c r="CL25" s="5">
        <f t="shared" si="51"/>
        <v>384000</v>
      </c>
      <c r="CM25" s="11">
        <f t="shared" si="68"/>
        <v>345600</v>
      </c>
      <c r="CN25" s="5">
        <v>12</v>
      </c>
      <c r="CO25" s="5">
        <f t="shared" si="69"/>
        <v>288000</v>
      </c>
      <c r="CP25" s="11">
        <f t="shared" si="70"/>
        <v>259200</v>
      </c>
      <c r="CQ25" s="5">
        <v>8</v>
      </c>
      <c r="CR25" s="5">
        <f t="shared" si="71"/>
        <v>192000</v>
      </c>
      <c r="CS25" s="11">
        <f t="shared" si="72"/>
        <v>172800</v>
      </c>
      <c r="CT25" s="19"/>
      <c r="CU25" s="16"/>
      <c r="CV25" s="16"/>
      <c r="CW25" s="11"/>
      <c r="CX25" s="19"/>
      <c r="CY25" s="16"/>
      <c r="CZ25" s="16"/>
      <c r="DA25" s="11"/>
      <c r="DB25" s="19"/>
      <c r="DC25" s="16"/>
      <c r="DD25" s="16"/>
      <c r="DE25" s="11"/>
      <c r="DF25" s="19"/>
      <c r="DG25" s="16"/>
      <c r="DH25" s="11"/>
      <c r="DI25" s="19"/>
      <c r="DJ25" s="16"/>
      <c r="DK25" s="11"/>
      <c r="DL25" s="19"/>
      <c r="DM25" s="16"/>
      <c r="DN25" s="11">
        <f t="shared" si="52"/>
        <v>0</v>
      </c>
      <c r="DO25" s="5">
        <f t="shared" si="73"/>
        <v>19353100</v>
      </c>
      <c r="DP25" s="5">
        <f t="shared" si="74"/>
        <v>11733100</v>
      </c>
      <c r="DQ25" s="5">
        <f t="shared" si="75"/>
        <v>18813100</v>
      </c>
      <c r="DR25" s="11">
        <f>ROUND(DO25*(1-F25),-2)</f>
        <v>17417800</v>
      </c>
      <c r="DS25" s="11">
        <f t="shared" si="57"/>
        <v>10559800</v>
      </c>
      <c r="DT25" s="11">
        <f t="shared" si="58"/>
        <v>16931800</v>
      </c>
      <c r="DU25" s="5">
        <f t="shared" si="59"/>
        <v>17417800</v>
      </c>
      <c r="DV25" s="5">
        <f t="shared" si="60"/>
        <v>10559800</v>
      </c>
      <c r="DW25" s="5">
        <f t="shared" si="61"/>
        <v>16931800</v>
      </c>
      <c r="DX25" s="5">
        <f t="shared" si="62"/>
        <v>17417800</v>
      </c>
      <c r="DY25" s="5">
        <f t="shared" si="63"/>
        <v>10559800</v>
      </c>
      <c r="DZ25" s="5">
        <f t="shared" si="64"/>
        <v>16931800</v>
      </c>
      <c r="EA25" s="56">
        <f t="shared" si="65"/>
        <v>17417.8</v>
      </c>
      <c r="EB25" s="56">
        <f t="shared" si="66"/>
        <v>10559.8</v>
      </c>
      <c r="EC25" s="56">
        <f t="shared" si="67"/>
        <v>16931.8</v>
      </c>
    </row>
    <row r="26" spans="1:133" ht="20.25" customHeight="1" x14ac:dyDescent="0.2">
      <c r="A26" s="24">
        <v>18</v>
      </c>
      <c r="B26" s="1" t="s">
        <v>11</v>
      </c>
      <c r="C26" s="74">
        <v>2.113</v>
      </c>
      <c r="D26" s="74">
        <v>2.1240000000000001</v>
      </c>
      <c r="E26" s="74">
        <v>2.1240000000000001</v>
      </c>
      <c r="F26" s="75">
        <v>0.1</v>
      </c>
      <c r="G26" s="75">
        <v>0.1</v>
      </c>
      <c r="H26" s="75">
        <v>0.1</v>
      </c>
      <c r="I26" s="18">
        <v>5591</v>
      </c>
      <c r="J26" s="18">
        <f t="shared" si="6"/>
        <v>6150100</v>
      </c>
      <c r="K26" s="18">
        <f t="shared" si="7"/>
        <v>5535100</v>
      </c>
      <c r="L26" s="18">
        <v>5535100</v>
      </c>
      <c r="M26" s="18">
        <v>259400</v>
      </c>
      <c r="N26" s="18">
        <v>5591</v>
      </c>
      <c r="O26" s="18">
        <f t="shared" si="8"/>
        <v>6150100</v>
      </c>
      <c r="P26" s="18">
        <f t="shared" si="9"/>
        <v>5535100</v>
      </c>
      <c r="Q26" s="18">
        <v>5591</v>
      </c>
      <c r="R26" s="18">
        <f t="shared" si="10"/>
        <v>6150100</v>
      </c>
      <c r="S26" s="18">
        <f t="shared" si="11"/>
        <v>5535100</v>
      </c>
      <c r="T26" s="44">
        <v>7200000</v>
      </c>
      <c r="U26" s="44">
        <v>18</v>
      </c>
      <c r="V26" s="44">
        <f t="shared" si="12"/>
        <v>400000</v>
      </c>
      <c r="W26" s="44">
        <f t="shared" si="13"/>
        <v>360000</v>
      </c>
      <c r="X26" s="44">
        <v>7200000</v>
      </c>
      <c r="Y26" s="44">
        <v>18</v>
      </c>
      <c r="Z26" s="44">
        <f t="shared" si="14"/>
        <v>400000</v>
      </c>
      <c r="AA26" s="44">
        <f t="shared" si="15"/>
        <v>360000</v>
      </c>
      <c r="AB26" s="44">
        <v>7200000</v>
      </c>
      <c r="AC26" s="44">
        <v>18</v>
      </c>
      <c r="AD26" s="44">
        <f t="shared" si="16"/>
        <v>400000</v>
      </c>
      <c r="AE26" s="44">
        <f t="shared" si="17"/>
        <v>360000</v>
      </c>
      <c r="AF26" s="44">
        <v>750000</v>
      </c>
      <c r="AG26" s="44">
        <v>5</v>
      </c>
      <c r="AH26" s="44">
        <f>AF26/AG26</f>
        <v>150000</v>
      </c>
      <c r="AI26" s="44">
        <f t="shared" si="18"/>
        <v>135000</v>
      </c>
      <c r="AJ26" s="44">
        <v>750000</v>
      </c>
      <c r="AK26" s="44">
        <v>5</v>
      </c>
      <c r="AL26" s="44">
        <f>AJ26/AK26</f>
        <v>150000</v>
      </c>
      <c r="AM26" s="44">
        <f t="shared" si="19"/>
        <v>135000</v>
      </c>
      <c r="AN26" s="44">
        <v>750000</v>
      </c>
      <c r="AO26" s="44">
        <v>5</v>
      </c>
      <c r="AP26" s="44">
        <f>AN26/AO26</f>
        <v>150000</v>
      </c>
      <c r="AQ26" s="44">
        <f t="shared" si="20"/>
        <v>135000</v>
      </c>
      <c r="AR26" s="42"/>
      <c r="AS26" s="13">
        <f t="shared" si="21"/>
        <v>0</v>
      </c>
      <c r="AT26" s="13">
        <f t="shared" si="22"/>
        <v>0</v>
      </c>
      <c r="AU26" s="42"/>
      <c r="AV26" s="13">
        <f t="shared" si="23"/>
        <v>0</v>
      </c>
      <c r="AW26" s="13">
        <f t="shared" si="24"/>
        <v>0</v>
      </c>
      <c r="AX26" s="42"/>
      <c r="AY26" s="11">
        <f t="shared" si="25"/>
        <v>0</v>
      </c>
      <c r="AZ26" s="11">
        <f t="shared" si="26"/>
        <v>0</v>
      </c>
      <c r="BA26" s="42"/>
      <c r="BB26" s="42">
        <f t="shared" si="27"/>
        <v>0</v>
      </c>
      <c r="BC26" s="42"/>
      <c r="BD26" s="42">
        <f t="shared" si="28"/>
        <v>0</v>
      </c>
      <c r="BE26" s="42">
        <f t="shared" si="29"/>
        <v>0</v>
      </c>
      <c r="BF26" s="11">
        <f t="shared" si="30"/>
        <v>0</v>
      </c>
      <c r="BG26" s="42"/>
      <c r="BH26" s="42">
        <f t="shared" si="31"/>
        <v>0</v>
      </c>
      <c r="BI26" s="42"/>
      <c r="BJ26" s="42">
        <f t="shared" si="32"/>
        <v>0</v>
      </c>
      <c r="BK26" s="42">
        <f t="shared" si="33"/>
        <v>0</v>
      </c>
      <c r="BL26" s="11">
        <f t="shared" si="34"/>
        <v>0</v>
      </c>
      <c r="BM26" s="42"/>
      <c r="BN26" s="42">
        <f t="shared" si="35"/>
        <v>0</v>
      </c>
      <c r="BO26" s="42"/>
      <c r="BP26" s="42">
        <f t="shared" si="36"/>
        <v>0</v>
      </c>
      <c r="BQ26" s="42">
        <f t="shared" si="37"/>
        <v>0</v>
      </c>
      <c r="BR26" s="11">
        <f t="shared" si="38"/>
        <v>0</v>
      </c>
      <c r="BS26" s="5">
        <v>1</v>
      </c>
      <c r="BT26" s="5">
        <f t="shared" si="39"/>
        <v>100000</v>
      </c>
      <c r="BU26" s="11">
        <f t="shared" si="40"/>
        <v>90000</v>
      </c>
      <c r="BV26" s="5"/>
      <c r="BW26" s="5">
        <f t="shared" si="41"/>
        <v>0</v>
      </c>
      <c r="BX26" s="11">
        <f t="shared" si="42"/>
        <v>0</v>
      </c>
      <c r="BY26" s="5"/>
      <c r="BZ26" s="5">
        <f t="shared" si="43"/>
        <v>0</v>
      </c>
      <c r="CA26" s="11">
        <f t="shared" si="44"/>
        <v>0</v>
      </c>
      <c r="CB26" s="5">
        <v>13</v>
      </c>
      <c r="CC26" s="5">
        <f t="shared" si="45"/>
        <v>78000</v>
      </c>
      <c r="CD26" s="11">
        <f t="shared" si="46"/>
        <v>70200</v>
      </c>
      <c r="CE26" s="5">
        <v>12</v>
      </c>
      <c r="CF26" s="5">
        <f t="shared" si="47"/>
        <v>72000</v>
      </c>
      <c r="CG26" s="11">
        <f t="shared" si="48"/>
        <v>64800</v>
      </c>
      <c r="CH26" s="5">
        <v>10</v>
      </c>
      <c r="CI26" s="5">
        <f t="shared" si="49"/>
        <v>60000</v>
      </c>
      <c r="CJ26" s="11">
        <f t="shared" si="50"/>
        <v>54000</v>
      </c>
      <c r="CK26" s="5">
        <v>13</v>
      </c>
      <c r="CL26" s="5">
        <f t="shared" si="51"/>
        <v>312000</v>
      </c>
      <c r="CM26" s="11">
        <f t="shared" si="68"/>
        <v>280800</v>
      </c>
      <c r="CN26" s="5">
        <v>12</v>
      </c>
      <c r="CO26" s="5">
        <f t="shared" si="69"/>
        <v>288000</v>
      </c>
      <c r="CP26" s="11">
        <f t="shared" si="70"/>
        <v>259200</v>
      </c>
      <c r="CQ26" s="5">
        <v>10</v>
      </c>
      <c r="CR26" s="5">
        <f t="shared" si="71"/>
        <v>240000</v>
      </c>
      <c r="CS26" s="11">
        <f t="shared" si="72"/>
        <v>216000</v>
      </c>
      <c r="CT26" s="19"/>
      <c r="CU26" s="16"/>
      <c r="CV26" s="16"/>
      <c r="CW26" s="11"/>
      <c r="CX26" s="19"/>
      <c r="CY26" s="16"/>
      <c r="CZ26" s="16"/>
      <c r="DA26" s="11"/>
      <c r="DB26" s="19"/>
      <c r="DC26" s="16"/>
      <c r="DD26" s="16"/>
      <c r="DE26" s="11"/>
      <c r="DF26" s="19">
        <v>1</v>
      </c>
      <c r="DG26" s="16">
        <v>16000000</v>
      </c>
      <c r="DH26" s="11">
        <v>11000000</v>
      </c>
      <c r="DI26" s="19"/>
      <c r="DJ26" s="16"/>
      <c r="DK26" s="11"/>
      <c r="DL26" s="19"/>
      <c r="DM26" s="16"/>
      <c r="DN26" s="11">
        <f t="shared" si="52"/>
        <v>0</v>
      </c>
      <c r="DO26" s="5">
        <f t="shared" si="73"/>
        <v>23190100</v>
      </c>
      <c r="DP26" s="5">
        <f t="shared" si="74"/>
        <v>7060100</v>
      </c>
      <c r="DQ26" s="5">
        <f t="shared" si="75"/>
        <v>7000100</v>
      </c>
      <c r="DR26" s="11">
        <f t="shared" si="56"/>
        <v>20871100</v>
      </c>
      <c r="DS26" s="11">
        <f t="shared" si="57"/>
        <v>6354100</v>
      </c>
      <c r="DT26" s="11">
        <f t="shared" si="58"/>
        <v>6300100</v>
      </c>
      <c r="DU26" s="5">
        <f t="shared" si="59"/>
        <v>17471100</v>
      </c>
      <c r="DV26" s="5">
        <f t="shared" si="60"/>
        <v>6354100</v>
      </c>
      <c r="DW26" s="5">
        <f t="shared" si="61"/>
        <v>6300100</v>
      </c>
      <c r="DX26" s="5">
        <f t="shared" si="62"/>
        <v>17471100</v>
      </c>
      <c r="DY26" s="5">
        <f t="shared" si="63"/>
        <v>6354100</v>
      </c>
      <c r="DZ26" s="5">
        <f t="shared" si="64"/>
        <v>6300100</v>
      </c>
      <c r="EA26" s="56">
        <f t="shared" si="65"/>
        <v>17471.099999999999</v>
      </c>
      <c r="EB26" s="56">
        <f t="shared" si="66"/>
        <v>6354.1</v>
      </c>
      <c r="EC26" s="56">
        <f t="shared" si="67"/>
        <v>6300.1</v>
      </c>
    </row>
    <row r="27" spans="1:133" s="58" customFormat="1" ht="20.25" customHeight="1" x14ac:dyDescent="0.2">
      <c r="A27" s="2"/>
      <c r="B27" s="2" t="s">
        <v>12</v>
      </c>
      <c r="C27" s="76">
        <v>1.5129999999999999</v>
      </c>
      <c r="D27" s="76">
        <v>1.5129999999999999</v>
      </c>
      <c r="E27" s="76">
        <v>1.5129999999999999</v>
      </c>
      <c r="F27" s="76"/>
      <c r="G27" s="76"/>
      <c r="H27" s="76"/>
      <c r="I27" s="3">
        <f t="shared" ref="I27:S27" si="76">SUM(I9:I26)</f>
        <v>141760</v>
      </c>
      <c r="J27" s="3">
        <f t="shared" si="76"/>
        <v>155936000</v>
      </c>
      <c r="K27" s="3">
        <f t="shared" si="76"/>
        <v>140342500</v>
      </c>
      <c r="L27" s="3">
        <f t="shared" si="76"/>
        <v>140342500</v>
      </c>
      <c r="M27" s="3">
        <f t="shared" si="76"/>
        <v>10445600</v>
      </c>
      <c r="N27" s="3">
        <f t="shared" si="76"/>
        <v>141760</v>
      </c>
      <c r="O27" s="3">
        <f t="shared" si="76"/>
        <v>155936000</v>
      </c>
      <c r="P27" s="3">
        <f t="shared" si="76"/>
        <v>140342500</v>
      </c>
      <c r="Q27" s="3">
        <f t="shared" si="76"/>
        <v>141760</v>
      </c>
      <c r="R27" s="3">
        <f t="shared" si="76"/>
        <v>155936000</v>
      </c>
      <c r="S27" s="3">
        <f t="shared" si="76"/>
        <v>140342500</v>
      </c>
      <c r="T27" s="45"/>
      <c r="U27" s="45"/>
      <c r="V27" s="45">
        <f>SUM(V9:V26)</f>
        <v>7200000</v>
      </c>
      <c r="W27" s="45">
        <f>SUM(W9:W26)</f>
        <v>6480000</v>
      </c>
      <c r="X27" s="45"/>
      <c r="Y27" s="45"/>
      <c r="Z27" s="45">
        <f>SUM(Z9:Z26)</f>
        <v>7200000</v>
      </c>
      <c r="AA27" s="45">
        <f>SUM(AA9:AA26)</f>
        <v>6480000</v>
      </c>
      <c r="AB27" s="45"/>
      <c r="AC27" s="45"/>
      <c r="AD27" s="45">
        <f>SUM(AD9:AD26)</f>
        <v>7200000</v>
      </c>
      <c r="AE27" s="45">
        <f>SUM(AE9:AE26)</f>
        <v>6480000</v>
      </c>
      <c r="AF27" s="45"/>
      <c r="AG27" s="45"/>
      <c r="AH27" s="45">
        <f>SUM(AH9:AH26)</f>
        <v>750000</v>
      </c>
      <c r="AI27" s="45">
        <f>SUM(AI9:AI26)</f>
        <v>675000</v>
      </c>
      <c r="AJ27" s="45"/>
      <c r="AK27" s="45"/>
      <c r="AL27" s="45">
        <f>SUM(AL9:AL26)</f>
        <v>750000</v>
      </c>
      <c r="AM27" s="45">
        <f>SUM(AM9:AM26)</f>
        <v>675000</v>
      </c>
      <c r="AN27" s="45"/>
      <c r="AO27" s="45"/>
      <c r="AP27" s="45">
        <f>SUM(AP9:AP26)</f>
        <v>750000</v>
      </c>
      <c r="AQ27" s="45">
        <f>SUM(AQ9:AQ26)</f>
        <v>675000</v>
      </c>
      <c r="AR27" s="14">
        <f t="shared" ref="AR27:AT27" si="77">SUM(AR9:AR26)</f>
        <v>23</v>
      </c>
      <c r="AS27" s="14">
        <f t="shared" si="77"/>
        <v>5290000</v>
      </c>
      <c r="AT27" s="14">
        <f t="shared" si="77"/>
        <v>4761000</v>
      </c>
      <c r="AU27" s="14">
        <f t="shared" ref="AU27:AZ27" si="78">SUM(AU9:AU26)</f>
        <v>23</v>
      </c>
      <c r="AV27" s="14">
        <f t="shared" si="78"/>
        <v>5290000</v>
      </c>
      <c r="AW27" s="14">
        <f t="shared" si="78"/>
        <v>4761000</v>
      </c>
      <c r="AX27" s="14">
        <f t="shared" si="78"/>
        <v>23</v>
      </c>
      <c r="AY27" s="12">
        <f t="shared" si="78"/>
        <v>5290000</v>
      </c>
      <c r="AZ27" s="12">
        <f t="shared" si="78"/>
        <v>4761000</v>
      </c>
      <c r="BA27" s="43">
        <f t="shared" ref="BA27:BR27" si="79">SUM(BA9:BA26)</f>
        <v>6</v>
      </c>
      <c r="BB27" s="43">
        <f t="shared" si="79"/>
        <v>7020000</v>
      </c>
      <c r="BC27" s="43">
        <f t="shared" si="79"/>
        <v>33</v>
      </c>
      <c r="BD27" s="43">
        <f t="shared" si="79"/>
        <v>59400000</v>
      </c>
      <c r="BE27" s="43">
        <f t="shared" si="79"/>
        <v>66420000</v>
      </c>
      <c r="BF27" s="43">
        <f t="shared" si="79"/>
        <v>59778000</v>
      </c>
      <c r="BG27" s="43">
        <f t="shared" si="79"/>
        <v>5</v>
      </c>
      <c r="BH27" s="43">
        <f t="shared" si="79"/>
        <v>5850000</v>
      </c>
      <c r="BI27" s="43">
        <f t="shared" si="79"/>
        <v>23</v>
      </c>
      <c r="BJ27" s="43">
        <f t="shared" si="79"/>
        <v>41400000</v>
      </c>
      <c r="BK27" s="43">
        <f t="shared" si="79"/>
        <v>47250000</v>
      </c>
      <c r="BL27" s="43">
        <f t="shared" si="79"/>
        <v>42525000</v>
      </c>
      <c r="BM27" s="43">
        <f t="shared" si="79"/>
        <v>6</v>
      </c>
      <c r="BN27" s="43">
        <f t="shared" si="79"/>
        <v>7020000</v>
      </c>
      <c r="BO27" s="43">
        <f t="shared" si="79"/>
        <v>33</v>
      </c>
      <c r="BP27" s="43">
        <f t="shared" si="79"/>
        <v>59400000</v>
      </c>
      <c r="BQ27" s="43">
        <f t="shared" si="79"/>
        <v>66420000</v>
      </c>
      <c r="BR27" s="43">
        <f t="shared" si="79"/>
        <v>59778000</v>
      </c>
      <c r="BS27" s="15">
        <f t="shared" ref="BS27:CA27" si="80">SUM(BS9:BS26)</f>
        <v>33</v>
      </c>
      <c r="BT27" s="15">
        <f t="shared" si="80"/>
        <v>3300000</v>
      </c>
      <c r="BU27" s="15">
        <f t="shared" si="80"/>
        <v>2970000</v>
      </c>
      <c r="BV27" s="15">
        <f t="shared" si="80"/>
        <v>19</v>
      </c>
      <c r="BW27" s="15">
        <f t="shared" si="80"/>
        <v>1900000</v>
      </c>
      <c r="BX27" s="15">
        <f t="shared" si="80"/>
        <v>1710000</v>
      </c>
      <c r="BY27" s="15">
        <f t="shared" si="80"/>
        <v>13</v>
      </c>
      <c r="BZ27" s="15">
        <f t="shared" si="80"/>
        <v>1300000</v>
      </c>
      <c r="CA27" s="15">
        <f t="shared" si="80"/>
        <v>1170000</v>
      </c>
      <c r="CB27" s="5">
        <f t="shared" ref="CB27:CJ27" si="81">SUM(CB9:CB26)</f>
        <v>319</v>
      </c>
      <c r="CC27" s="5">
        <f t="shared" si="81"/>
        <v>1914000</v>
      </c>
      <c r="CD27" s="5">
        <f t="shared" si="81"/>
        <v>1722600</v>
      </c>
      <c r="CE27" s="5">
        <f t="shared" si="81"/>
        <v>283</v>
      </c>
      <c r="CF27" s="5">
        <f t="shared" si="81"/>
        <v>1698000</v>
      </c>
      <c r="CG27" s="5">
        <f t="shared" si="81"/>
        <v>1528200</v>
      </c>
      <c r="CH27" s="5">
        <f t="shared" si="81"/>
        <v>266</v>
      </c>
      <c r="CI27" s="5">
        <f t="shared" si="81"/>
        <v>1596000</v>
      </c>
      <c r="CJ27" s="5">
        <f t="shared" si="81"/>
        <v>1436400</v>
      </c>
      <c r="CK27" s="5">
        <f>SUM(CK9:CK26)</f>
        <v>319</v>
      </c>
      <c r="CL27" s="5">
        <f t="shared" ref="CL27:CS27" si="82">SUM(CL9:CL26)</f>
        <v>7656000</v>
      </c>
      <c r="CM27" s="5">
        <f t="shared" si="82"/>
        <v>6890400</v>
      </c>
      <c r="CN27" s="5">
        <f t="shared" si="82"/>
        <v>283</v>
      </c>
      <c r="CO27" s="5">
        <f t="shared" si="82"/>
        <v>6792000</v>
      </c>
      <c r="CP27" s="5">
        <f t="shared" si="82"/>
        <v>6112800</v>
      </c>
      <c r="CQ27" s="5">
        <f t="shared" si="82"/>
        <v>266</v>
      </c>
      <c r="CR27" s="5">
        <f t="shared" si="82"/>
        <v>6384000</v>
      </c>
      <c r="CS27" s="5">
        <f t="shared" si="82"/>
        <v>5745600</v>
      </c>
      <c r="CT27" s="20"/>
      <c r="CU27" s="21"/>
      <c r="CV27" s="21"/>
      <c r="CW27" s="21"/>
      <c r="CX27" s="20"/>
      <c r="CY27" s="21"/>
      <c r="CZ27" s="21"/>
      <c r="DA27" s="20"/>
      <c r="DB27" s="20"/>
      <c r="DC27" s="21"/>
      <c r="DD27" s="21"/>
      <c r="DE27" s="20"/>
      <c r="DF27" s="20">
        <f t="shared" ref="DF27:DN27" si="83">SUM(DF9:DF26)</f>
        <v>18</v>
      </c>
      <c r="DG27" s="20">
        <f t="shared" si="83"/>
        <v>171150700</v>
      </c>
      <c r="DH27" s="21">
        <f t="shared" si="83"/>
        <v>142107000</v>
      </c>
      <c r="DI27" s="20">
        <f t="shared" si="83"/>
        <v>0</v>
      </c>
      <c r="DJ27" s="20">
        <f t="shared" si="83"/>
        <v>0</v>
      </c>
      <c r="DK27" s="20">
        <f t="shared" si="83"/>
        <v>0</v>
      </c>
      <c r="DL27" s="20">
        <f t="shared" si="83"/>
        <v>0</v>
      </c>
      <c r="DM27" s="20">
        <f t="shared" si="83"/>
        <v>0</v>
      </c>
      <c r="DN27" s="20">
        <f t="shared" si="83"/>
        <v>0</v>
      </c>
      <c r="DO27" s="10">
        <f t="shared" ref="DO27:DY27" si="84">SUM(DO9:DO26)</f>
        <v>419616700</v>
      </c>
      <c r="DP27" s="10">
        <f t="shared" si="84"/>
        <v>226816000</v>
      </c>
      <c r="DQ27" s="10">
        <f t="shared" si="84"/>
        <v>244876000</v>
      </c>
      <c r="DR27" s="10">
        <f t="shared" si="84"/>
        <v>377655100</v>
      </c>
      <c r="DS27" s="10">
        <f t="shared" si="84"/>
        <v>204134500</v>
      </c>
      <c r="DT27" s="10">
        <f t="shared" si="84"/>
        <v>220388500</v>
      </c>
      <c r="DU27" s="10">
        <f t="shared" si="84"/>
        <v>365726500</v>
      </c>
      <c r="DV27" s="10">
        <f t="shared" si="84"/>
        <v>204134500</v>
      </c>
      <c r="DW27" s="10">
        <f t="shared" si="84"/>
        <v>220388500</v>
      </c>
      <c r="DX27" s="15">
        <f t="shared" si="84"/>
        <v>365726500</v>
      </c>
      <c r="DY27" s="15">
        <f t="shared" si="84"/>
        <v>204134500</v>
      </c>
      <c r="DZ27" s="15">
        <f>SUM(DZ9:DZ26)</f>
        <v>220388500</v>
      </c>
      <c r="EA27" s="57">
        <f t="shared" ref="EA27:EC27" si="85">SUM(EA9:EA26)</f>
        <v>365726.5</v>
      </c>
      <c r="EB27" s="57">
        <f t="shared" si="85"/>
        <v>204134.5</v>
      </c>
      <c r="EC27" s="57">
        <f t="shared" si="85"/>
        <v>220388.5</v>
      </c>
    </row>
    <row r="28" spans="1:133" hidden="1" x14ac:dyDescent="0.2">
      <c r="B28" s="48" t="s">
        <v>12</v>
      </c>
      <c r="C28" s="59">
        <v>1.5129999999999999</v>
      </c>
      <c r="D28" s="59">
        <v>1.5129999999999999</v>
      </c>
      <c r="E28" s="59">
        <v>1.5129999999999999</v>
      </c>
      <c r="F28" s="59"/>
      <c r="G28" s="59"/>
      <c r="H28" s="59"/>
      <c r="I28" s="60">
        <v>141760</v>
      </c>
      <c r="J28" s="60">
        <v>155936000</v>
      </c>
      <c r="K28" s="60">
        <v>140342500</v>
      </c>
      <c r="L28" s="60">
        <v>140342500</v>
      </c>
      <c r="M28" s="60">
        <v>10445600</v>
      </c>
      <c r="N28" s="60">
        <v>141760</v>
      </c>
      <c r="O28" s="60">
        <v>155936000</v>
      </c>
      <c r="P28" s="60">
        <v>140342500</v>
      </c>
      <c r="Q28" s="60">
        <v>141760</v>
      </c>
      <c r="R28" s="60">
        <v>155936000</v>
      </c>
      <c r="S28" s="60">
        <v>140342500</v>
      </c>
      <c r="T28" s="60"/>
      <c r="U28" s="60"/>
      <c r="V28" s="60">
        <v>7200000</v>
      </c>
      <c r="W28" s="60">
        <v>6480000</v>
      </c>
      <c r="X28" s="60"/>
      <c r="Y28" s="60"/>
      <c r="Z28" s="60">
        <v>7200000</v>
      </c>
      <c r="AA28" s="60">
        <v>6480000</v>
      </c>
      <c r="AB28" s="60"/>
      <c r="AC28" s="60"/>
      <c r="AD28" s="60">
        <v>7200000</v>
      </c>
      <c r="AE28" s="60">
        <v>6480000</v>
      </c>
      <c r="AF28" s="60"/>
      <c r="AG28" s="60"/>
      <c r="AH28" s="60">
        <v>750000</v>
      </c>
      <c r="AI28" s="60">
        <v>675000</v>
      </c>
      <c r="AJ28" s="60"/>
      <c r="AK28" s="60"/>
      <c r="AL28" s="60">
        <v>750000</v>
      </c>
      <c r="AM28" s="60">
        <v>675000</v>
      </c>
      <c r="AN28" s="60"/>
      <c r="AO28" s="60"/>
      <c r="AP28" s="60">
        <v>750000</v>
      </c>
      <c r="AQ28" s="60">
        <v>675000</v>
      </c>
      <c r="AR28" s="60">
        <v>23</v>
      </c>
      <c r="AS28" s="60">
        <v>6900000</v>
      </c>
      <c r="AT28" s="60">
        <v>3933000</v>
      </c>
      <c r="AU28" s="60">
        <v>23</v>
      </c>
      <c r="AV28" s="60">
        <v>6900000</v>
      </c>
      <c r="AW28" s="60">
        <v>6210000</v>
      </c>
      <c r="AX28" s="60">
        <v>23</v>
      </c>
      <c r="AY28" s="60">
        <v>6900000</v>
      </c>
      <c r="AZ28" s="60">
        <v>6210000</v>
      </c>
      <c r="BA28" s="60">
        <v>6</v>
      </c>
      <c r="BB28" s="60">
        <v>7020000</v>
      </c>
      <c r="BC28" s="60">
        <v>33</v>
      </c>
      <c r="BD28" s="60">
        <v>59400000</v>
      </c>
      <c r="BE28" s="60">
        <v>66420000</v>
      </c>
      <c r="BF28" s="60">
        <v>44145000</v>
      </c>
      <c r="BG28" s="60">
        <v>5</v>
      </c>
      <c r="BH28" s="60">
        <v>5850000</v>
      </c>
      <c r="BI28" s="60">
        <v>23</v>
      </c>
      <c r="BJ28" s="60">
        <v>41400000</v>
      </c>
      <c r="BK28" s="60">
        <v>47250000</v>
      </c>
      <c r="BL28" s="60">
        <v>42525000</v>
      </c>
      <c r="BM28" s="60">
        <v>6</v>
      </c>
      <c r="BN28" s="60">
        <v>7020000</v>
      </c>
      <c r="BO28" s="60">
        <v>33</v>
      </c>
      <c r="BP28" s="60">
        <v>59400000</v>
      </c>
      <c r="BQ28" s="60">
        <v>66420000</v>
      </c>
      <c r="BR28" s="60">
        <v>59778000</v>
      </c>
      <c r="BS28" s="60">
        <v>33</v>
      </c>
      <c r="BT28" s="60">
        <v>3300000</v>
      </c>
      <c r="BU28" s="60">
        <v>2970000</v>
      </c>
      <c r="BV28" s="60">
        <v>19</v>
      </c>
      <c r="BW28" s="60">
        <v>1900000</v>
      </c>
      <c r="BX28" s="60">
        <v>1710000</v>
      </c>
      <c r="BY28" s="60">
        <v>13</v>
      </c>
      <c r="BZ28" s="60">
        <v>1300000</v>
      </c>
      <c r="CA28" s="60">
        <v>1170000</v>
      </c>
      <c r="CB28" s="60">
        <v>319</v>
      </c>
      <c r="CC28" s="60">
        <v>1914000</v>
      </c>
      <c r="CD28" s="60">
        <v>1722600</v>
      </c>
      <c r="CE28" s="60">
        <v>283</v>
      </c>
      <c r="CF28" s="60">
        <v>1698000</v>
      </c>
      <c r="CG28" s="60">
        <v>1528200</v>
      </c>
      <c r="CH28" s="60">
        <v>266</v>
      </c>
      <c r="CI28" s="60">
        <v>1596000</v>
      </c>
      <c r="CJ28" s="60">
        <v>1436400</v>
      </c>
      <c r="CK28" s="60">
        <v>319</v>
      </c>
      <c r="CL28" s="60">
        <v>7656000</v>
      </c>
      <c r="CM28" s="60">
        <v>6890400</v>
      </c>
      <c r="CN28" s="60">
        <v>283</v>
      </c>
      <c r="CO28" s="60">
        <v>6792000</v>
      </c>
      <c r="CP28" s="60">
        <v>6112800</v>
      </c>
      <c r="CQ28" s="60">
        <v>266</v>
      </c>
      <c r="CR28" s="60">
        <v>6384000</v>
      </c>
      <c r="CS28" s="60">
        <v>5745600</v>
      </c>
      <c r="CT28" s="61">
        <v>13</v>
      </c>
      <c r="CU28" s="60"/>
      <c r="CV28" s="60">
        <v>24200000</v>
      </c>
      <c r="CW28" s="60">
        <v>20106900</v>
      </c>
      <c r="CX28" s="61">
        <v>13</v>
      </c>
      <c r="CY28" s="60"/>
      <c r="CZ28" s="60">
        <v>22000000</v>
      </c>
      <c r="DA28" s="61">
        <v>19800000</v>
      </c>
      <c r="DB28" s="61">
        <v>13</v>
      </c>
      <c r="DC28" s="60"/>
      <c r="DD28" s="60">
        <v>22000000</v>
      </c>
      <c r="DE28" s="61">
        <v>19800000</v>
      </c>
      <c r="DF28" s="61">
        <v>18</v>
      </c>
      <c r="DG28" s="61">
        <v>171150700</v>
      </c>
      <c r="DH28" s="60">
        <v>154035600</v>
      </c>
      <c r="DI28" s="61">
        <v>0</v>
      </c>
      <c r="DJ28" s="61">
        <v>0</v>
      </c>
      <c r="DK28" s="61">
        <v>0</v>
      </c>
      <c r="DL28" s="61">
        <v>0</v>
      </c>
      <c r="DM28" s="61">
        <v>0</v>
      </c>
      <c r="DN28" s="61">
        <v>0</v>
      </c>
      <c r="DO28" s="60">
        <v>445426700</v>
      </c>
      <c r="DP28" s="60">
        <v>250426000</v>
      </c>
      <c r="DQ28" s="60">
        <v>268486000</v>
      </c>
      <c r="DR28" s="60"/>
      <c r="DS28" s="60"/>
      <c r="DT28" s="60"/>
      <c r="DU28" s="60"/>
      <c r="DV28" s="60"/>
      <c r="DW28" s="60"/>
      <c r="DX28" s="60"/>
      <c r="DY28" s="60"/>
      <c r="DZ28" s="60"/>
    </row>
    <row r="29" spans="1:133" ht="18.75" x14ac:dyDescent="0.3">
      <c r="DX29" s="79"/>
    </row>
    <row r="30" spans="1:133" x14ac:dyDescent="0.2">
      <c r="DX30" s="62"/>
      <c r="DY30" s="60"/>
    </row>
  </sheetData>
  <mergeCells count="74">
    <mergeCell ref="DX5:DZ6"/>
    <mergeCell ref="CK5:CM6"/>
    <mergeCell ref="CN5:CS6"/>
    <mergeCell ref="DR6:DT6"/>
    <mergeCell ref="DU6:DW6"/>
    <mergeCell ref="DF5:DN6"/>
    <mergeCell ref="BR6:BR7"/>
    <mergeCell ref="CK8:CM8"/>
    <mergeCell ref="CN8:CP8"/>
    <mergeCell ref="CQ8:CS8"/>
    <mergeCell ref="BS5:CA6"/>
    <mergeCell ref="CB5:CJ6"/>
    <mergeCell ref="BS8:BT8"/>
    <mergeCell ref="BV8:BW8"/>
    <mergeCell ref="BY8:BZ8"/>
    <mergeCell ref="CB8:CD8"/>
    <mergeCell ref="CE8:CG8"/>
    <mergeCell ref="CH8:CJ8"/>
    <mergeCell ref="DF8:DH8"/>
    <mergeCell ref="DI8:DK8"/>
    <mergeCell ref="DL8:DN8"/>
    <mergeCell ref="DO6:DQ6"/>
    <mergeCell ref="CT8:CW8"/>
    <mergeCell ref="CX8:DA8"/>
    <mergeCell ref="DB8:DE8"/>
    <mergeCell ref="CT5:DE6"/>
    <mergeCell ref="BM8:BR8"/>
    <mergeCell ref="BA5:BR5"/>
    <mergeCell ref="BM6:BN6"/>
    <mergeCell ref="BO6:BP6"/>
    <mergeCell ref="BQ6:BQ7"/>
    <mergeCell ref="BF6:BF7"/>
    <mergeCell ref="BL6:BL7"/>
    <mergeCell ref="BG6:BH6"/>
    <mergeCell ref="BI6:BJ6"/>
    <mergeCell ref="BK6:BK7"/>
    <mergeCell ref="BA6:BB6"/>
    <mergeCell ref="BC6:BD6"/>
    <mergeCell ref="BE6:BE7"/>
    <mergeCell ref="AU8:AW8"/>
    <mergeCell ref="AX6:AX7"/>
    <mergeCell ref="AZ6:AZ7"/>
    <mergeCell ref="AX8:AZ8"/>
    <mergeCell ref="BG8:BL8"/>
    <mergeCell ref="BA8:BF8"/>
    <mergeCell ref="A3:B3"/>
    <mergeCell ref="B5:B8"/>
    <mergeCell ref="A5:A8"/>
    <mergeCell ref="C5:E6"/>
    <mergeCell ref="T8:W8"/>
    <mergeCell ref="T5:AE6"/>
    <mergeCell ref="C7:C8"/>
    <mergeCell ref="D7:D8"/>
    <mergeCell ref="E7:E8"/>
    <mergeCell ref="F7:H7"/>
    <mergeCell ref="X8:AA8"/>
    <mergeCell ref="AB8:AE8"/>
    <mergeCell ref="C3:S3"/>
    <mergeCell ref="EA6:EC6"/>
    <mergeCell ref="AF8:AI8"/>
    <mergeCell ref="AF5:AQ6"/>
    <mergeCell ref="AJ8:AM8"/>
    <mergeCell ref="F5:H6"/>
    <mergeCell ref="I5:S6"/>
    <mergeCell ref="I8:K8"/>
    <mergeCell ref="N8:P8"/>
    <mergeCell ref="Q8:S8"/>
    <mergeCell ref="AN8:AQ8"/>
    <mergeCell ref="AR5:AZ5"/>
    <mergeCell ref="AR8:AT8"/>
    <mergeCell ref="AT6:AT7"/>
    <mergeCell ref="AR6:AR7"/>
    <mergeCell ref="AU6:AU7"/>
    <mergeCell ref="AW6:AW7"/>
  </mergeCells>
  <pageMargins left="0.25" right="0.25" top="0.75" bottom="0.75" header="0.3" footer="0.3"/>
  <pageSetup paperSize="9" scale="48" fitToWidth="12" orientation="landscape" r:id="rId1"/>
  <colBreaks count="4" manualBreakCount="4">
    <brk id="19" max="27" man="1"/>
    <brk id="43" max="27" man="1"/>
    <brk id="70" max="27" man="1"/>
    <brk id="91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ООШ</vt:lpstr>
      <vt:lpstr>ООШ!Заголовки_для_печати</vt:lpstr>
      <vt:lpstr>ООШ!Область_печати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lastPrinted>2017-10-11T11:38:35Z</cp:lastPrinted>
  <dcterms:created xsi:type="dcterms:W3CDTF">1996-10-08T23:32:33Z</dcterms:created>
  <dcterms:modified xsi:type="dcterms:W3CDTF">2017-10-11T11:38:51Z</dcterms:modified>
</cp:coreProperties>
</file>