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00" windowHeight="9735"/>
  </bookViews>
  <sheets>
    <sheet name="на 01.01.2017" sheetId="3" r:id="rId1"/>
    <sheet name="на 01.04.2017" sheetId="4" r:id="rId2"/>
    <sheet name="на 01.09.2017" sheetId="5" r:id="rId3"/>
  </sheets>
  <calcPr calcId="152511"/>
</workbook>
</file>

<file path=xl/calcChain.xml><?xml version="1.0" encoding="utf-8"?>
<calcChain xmlns="http://schemas.openxmlformats.org/spreadsheetml/2006/main">
  <c r="H33" i="3" l="1"/>
  <c r="H39" i="3"/>
  <c r="B112" i="3"/>
  <c r="D111" i="3"/>
  <c r="D112" i="3"/>
  <c r="E111" i="3"/>
  <c r="E112" i="3"/>
  <c r="F111" i="3"/>
  <c r="F112" i="3"/>
  <c r="G111" i="3"/>
  <c r="G112" i="3"/>
  <c r="H111" i="3"/>
  <c r="B75" i="3"/>
  <c r="D74" i="3"/>
  <c r="E74" i="3"/>
  <c r="F74" i="3"/>
  <c r="G74" i="3"/>
  <c r="H74" i="3"/>
  <c r="B53" i="3"/>
  <c r="D52" i="3"/>
  <c r="E52" i="3"/>
  <c r="H52" i="3" s="1"/>
  <c r="F52" i="3"/>
  <c r="G52" i="3"/>
  <c r="B18" i="3"/>
  <c r="D17" i="3"/>
  <c r="D18" i="3"/>
  <c r="E17" i="3"/>
  <c r="F17" i="3"/>
  <c r="G17" i="3" s="1"/>
  <c r="B112" i="4"/>
  <c r="D111" i="4"/>
  <c r="D112" i="4"/>
  <c r="E111" i="4"/>
  <c r="E112" i="4"/>
  <c r="F111" i="4"/>
  <c r="F112" i="4"/>
  <c r="G111" i="4"/>
  <c r="G112" i="4"/>
  <c r="H111" i="4"/>
  <c r="B75" i="4"/>
  <c r="D74" i="4"/>
  <c r="E74" i="4"/>
  <c r="F74" i="4"/>
  <c r="G74" i="4"/>
  <c r="H74" i="4"/>
  <c r="B53" i="4"/>
  <c r="D52" i="4"/>
  <c r="E52" i="4" s="1"/>
  <c r="H52" i="4" s="1"/>
  <c r="F52" i="4"/>
  <c r="G52" i="4"/>
  <c r="D17" i="4"/>
  <c r="E17" i="4" s="1"/>
  <c r="F17" i="4"/>
  <c r="G17" i="4" s="1"/>
  <c r="B18" i="4"/>
  <c r="G112" i="5"/>
  <c r="F112" i="5"/>
  <c r="E112" i="5"/>
  <c r="D112" i="5"/>
  <c r="B112" i="5"/>
  <c r="H111" i="5"/>
  <c r="G111" i="5"/>
  <c r="F111" i="5"/>
  <c r="E111" i="5"/>
  <c r="D111" i="5"/>
  <c r="B75" i="5"/>
  <c r="D74" i="5"/>
  <c r="E74" i="5"/>
  <c r="F74" i="5"/>
  <c r="G74" i="5"/>
  <c r="H74" i="5"/>
  <c r="B53" i="5"/>
  <c r="D52" i="5"/>
  <c r="E52" i="5" s="1"/>
  <c r="F52" i="5"/>
  <c r="G52" i="5" s="1"/>
  <c r="B18" i="5"/>
  <c r="D17" i="5"/>
  <c r="E17" i="5" s="1"/>
  <c r="D33" i="5"/>
  <c r="D92" i="5"/>
  <c r="E92" i="5"/>
  <c r="F92" i="5"/>
  <c r="G92" i="5" s="1"/>
  <c r="F33" i="5"/>
  <c r="D92" i="4"/>
  <c r="E92" i="4" s="1"/>
  <c r="F92" i="4"/>
  <c r="F89" i="4"/>
  <c r="F64" i="4"/>
  <c r="D33" i="4"/>
  <c r="F33" i="4" s="1"/>
  <c r="F30" i="4"/>
  <c r="H17" i="3" l="1"/>
  <c r="H17" i="4"/>
  <c r="H52" i="5"/>
  <c r="H17" i="5"/>
  <c r="F17" i="5"/>
  <c r="G17" i="5" s="1"/>
  <c r="H92" i="5"/>
  <c r="F9" i="4"/>
  <c r="F8" i="4"/>
  <c r="D16" i="3" l="1"/>
  <c r="D15" i="3"/>
  <c r="D14" i="3"/>
  <c r="D13" i="3"/>
  <c r="D12" i="3"/>
  <c r="D11" i="3"/>
  <c r="D10" i="3"/>
  <c r="D9" i="3"/>
  <c r="D8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73" i="3"/>
  <c r="F72" i="3"/>
  <c r="F71" i="3"/>
  <c r="F70" i="3"/>
  <c r="F69" i="3"/>
  <c r="F68" i="3"/>
  <c r="F67" i="3"/>
  <c r="F66" i="3"/>
  <c r="F65" i="3"/>
  <c r="F75" i="3" s="1"/>
  <c r="F64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53" i="3" s="1"/>
  <c r="F30" i="3"/>
  <c r="F16" i="3"/>
  <c r="F15" i="3"/>
  <c r="F14" i="3"/>
  <c r="F13" i="3"/>
  <c r="F12" i="3"/>
  <c r="F11" i="3"/>
  <c r="F10" i="3"/>
  <c r="F9" i="3"/>
  <c r="F18" i="3" l="1"/>
  <c r="F8" i="3"/>
  <c r="G92" i="3" l="1"/>
  <c r="G107" i="3"/>
  <c r="G106" i="3"/>
  <c r="G97" i="3"/>
  <c r="G96" i="3"/>
  <c r="D92" i="3"/>
  <c r="G73" i="3"/>
  <c r="G72" i="3"/>
  <c r="G71" i="3"/>
  <c r="G70" i="3"/>
  <c r="G69" i="3"/>
  <c r="G67" i="3"/>
  <c r="G65" i="3"/>
  <c r="G64" i="3"/>
  <c r="E64" i="3"/>
  <c r="G108" i="3"/>
  <c r="G105" i="3"/>
  <c r="G104" i="3"/>
  <c r="G103" i="3"/>
  <c r="G102" i="3"/>
  <c r="G95" i="3"/>
  <c r="G68" i="3"/>
  <c r="G66" i="3"/>
  <c r="D33" i="3"/>
  <c r="E33" i="3"/>
  <c r="G75" i="3" l="1"/>
  <c r="G31" i="3"/>
  <c r="G32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3" i="3" l="1"/>
  <c r="E33" i="5"/>
  <c r="E40" i="5"/>
  <c r="G64" i="5"/>
  <c r="G33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1" i="5"/>
  <c r="D90" i="5"/>
  <c r="D89" i="5"/>
  <c r="D73" i="5"/>
  <c r="F73" i="5" s="1"/>
  <c r="G73" i="5" s="1"/>
  <c r="D72" i="5"/>
  <c r="D71" i="5"/>
  <c r="F71" i="5" s="1"/>
  <c r="G71" i="5" s="1"/>
  <c r="D70" i="5"/>
  <c r="D69" i="5"/>
  <c r="F69" i="5" s="1"/>
  <c r="G69" i="5" s="1"/>
  <c r="D68" i="5"/>
  <c r="D67" i="5"/>
  <c r="F67" i="5" s="1"/>
  <c r="G67" i="5" s="1"/>
  <c r="D66" i="5"/>
  <c r="D65" i="5"/>
  <c r="D64" i="5"/>
  <c r="F64" i="5" s="1"/>
  <c r="D51" i="5"/>
  <c r="D50" i="5"/>
  <c r="D49" i="5"/>
  <c r="D48" i="5"/>
  <c r="D47" i="5"/>
  <c r="F47" i="5" s="1"/>
  <c r="G47" i="5" s="1"/>
  <c r="D46" i="5"/>
  <c r="D45" i="5"/>
  <c r="D44" i="5"/>
  <c r="D43" i="5"/>
  <c r="D42" i="5"/>
  <c r="D41" i="5"/>
  <c r="D40" i="5"/>
  <c r="F40" i="5" s="1"/>
  <c r="G40" i="5" s="1"/>
  <c r="D39" i="5"/>
  <c r="F39" i="5" s="1"/>
  <c r="G39" i="5" s="1"/>
  <c r="D38" i="5"/>
  <c r="D37" i="5"/>
  <c r="D36" i="5"/>
  <c r="D35" i="5"/>
  <c r="F35" i="5" s="1"/>
  <c r="G35" i="5" s="1"/>
  <c r="D34" i="5"/>
  <c r="D32" i="5"/>
  <c r="D31" i="5"/>
  <c r="D30" i="5"/>
  <c r="D16" i="5"/>
  <c r="D15" i="5"/>
  <c r="D14" i="5"/>
  <c r="D13" i="5"/>
  <c r="D12" i="5"/>
  <c r="D11" i="5"/>
  <c r="D10" i="5"/>
  <c r="D9" i="5"/>
  <c r="D8" i="5"/>
  <c r="G92" i="4"/>
  <c r="H92" i="4" s="1"/>
  <c r="G89" i="4"/>
  <c r="G64" i="4"/>
  <c r="G33" i="4"/>
  <c r="G30" i="4"/>
  <c r="E33" i="4"/>
  <c r="H33" i="4" s="1"/>
  <c r="G9" i="4"/>
  <c r="G8" i="4"/>
  <c r="D110" i="4"/>
  <c r="F110" i="4" s="1"/>
  <c r="G110" i="4" s="1"/>
  <c r="D109" i="4"/>
  <c r="D108" i="4"/>
  <c r="D107" i="4"/>
  <c r="D106" i="4"/>
  <c r="D105" i="4"/>
  <c r="D104" i="4"/>
  <c r="D103" i="4"/>
  <c r="D102" i="4"/>
  <c r="D101" i="4"/>
  <c r="D100" i="4"/>
  <c r="F100" i="4" s="1"/>
  <c r="G100" i="4" s="1"/>
  <c r="D99" i="4"/>
  <c r="D98" i="4"/>
  <c r="F98" i="4" s="1"/>
  <c r="G98" i="4" s="1"/>
  <c r="D97" i="4"/>
  <c r="D96" i="4"/>
  <c r="D95" i="4"/>
  <c r="D94" i="4"/>
  <c r="F94" i="4" s="1"/>
  <c r="G94" i="4" s="1"/>
  <c r="D93" i="4"/>
  <c r="D91" i="4"/>
  <c r="D90" i="4"/>
  <c r="D89" i="4"/>
  <c r="D73" i="4"/>
  <c r="D72" i="4"/>
  <c r="F72" i="4" s="1"/>
  <c r="G72" i="4" s="1"/>
  <c r="D71" i="4"/>
  <c r="F71" i="4" s="1"/>
  <c r="G71" i="4" s="1"/>
  <c r="D70" i="4"/>
  <c r="F70" i="4" s="1"/>
  <c r="G70" i="4" s="1"/>
  <c r="D69" i="4"/>
  <c r="D68" i="4"/>
  <c r="F68" i="4" s="1"/>
  <c r="G68" i="4" s="1"/>
  <c r="D67" i="4"/>
  <c r="F67" i="4" s="1"/>
  <c r="G67" i="4" s="1"/>
  <c r="D66" i="4"/>
  <c r="F66" i="4" s="1"/>
  <c r="G66" i="4" s="1"/>
  <c r="D65" i="4"/>
  <c r="D64" i="4"/>
  <c r="E64" i="4" s="1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2" i="4"/>
  <c r="D31" i="4"/>
  <c r="D30" i="4"/>
  <c r="E30" i="4" s="1"/>
  <c r="D16" i="4"/>
  <c r="D15" i="4"/>
  <c r="F15" i="4" s="1"/>
  <c r="G15" i="4" s="1"/>
  <c r="D14" i="4"/>
  <c r="D13" i="4"/>
  <c r="F13" i="4" s="1"/>
  <c r="G13" i="4" s="1"/>
  <c r="D12" i="4"/>
  <c r="D11" i="4"/>
  <c r="F11" i="4" s="1"/>
  <c r="G11" i="4" s="1"/>
  <c r="D10" i="4"/>
  <c r="D9" i="4"/>
  <c r="D8" i="4"/>
  <c r="G110" i="3"/>
  <c r="D110" i="3"/>
  <c r="E110" i="3" s="1"/>
  <c r="G109" i="3"/>
  <c r="D109" i="3"/>
  <c r="E109" i="3" s="1"/>
  <c r="D108" i="3"/>
  <c r="E108" i="3" s="1"/>
  <c r="H108" i="3" s="1"/>
  <c r="D107" i="3"/>
  <c r="E107" i="3" s="1"/>
  <c r="H107" i="3" s="1"/>
  <c r="D106" i="3"/>
  <c r="E106" i="3" s="1"/>
  <c r="H106" i="3" s="1"/>
  <c r="D105" i="3"/>
  <c r="E105" i="3" s="1"/>
  <c r="H105" i="3" s="1"/>
  <c r="D104" i="3"/>
  <c r="E104" i="3" s="1"/>
  <c r="H104" i="3" s="1"/>
  <c r="D103" i="3"/>
  <c r="E103" i="3" s="1"/>
  <c r="H103" i="3" s="1"/>
  <c r="D102" i="3"/>
  <c r="E102" i="3" s="1"/>
  <c r="H102" i="3" s="1"/>
  <c r="G101" i="3"/>
  <c r="D101" i="3"/>
  <c r="E101" i="3" s="1"/>
  <c r="G100" i="3"/>
  <c r="D100" i="3"/>
  <c r="E100" i="3" s="1"/>
  <c r="G99" i="3"/>
  <c r="D99" i="3"/>
  <c r="E99" i="3" s="1"/>
  <c r="G98" i="3"/>
  <c r="D98" i="3"/>
  <c r="E98" i="3" s="1"/>
  <c r="D97" i="3"/>
  <c r="E97" i="3" s="1"/>
  <c r="H97" i="3" s="1"/>
  <c r="D96" i="3"/>
  <c r="E96" i="3" s="1"/>
  <c r="H96" i="3" s="1"/>
  <c r="D95" i="3"/>
  <c r="E95" i="3" s="1"/>
  <c r="H95" i="3" s="1"/>
  <c r="G94" i="3"/>
  <c r="D94" i="3"/>
  <c r="E94" i="3" s="1"/>
  <c r="G93" i="3"/>
  <c r="D93" i="3"/>
  <c r="E93" i="3" s="1"/>
  <c r="E92" i="3"/>
  <c r="H92" i="3" s="1"/>
  <c r="G91" i="3"/>
  <c r="D91" i="3"/>
  <c r="E91" i="3" s="1"/>
  <c r="G90" i="3"/>
  <c r="D90" i="3"/>
  <c r="E90" i="3" s="1"/>
  <c r="G89" i="3"/>
  <c r="D89" i="3"/>
  <c r="E89" i="3" s="1"/>
  <c r="D49" i="3"/>
  <c r="E49" i="3" s="1"/>
  <c r="H49" i="3" s="1"/>
  <c r="D48" i="3"/>
  <c r="E48" i="3" s="1"/>
  <c r="H48" i="3" s="1"/>
  <c r="D47" i="3"/>
  <c r="E47" i="3" s="1"/>
  <c r="H47" i="3" s="1"/>
  <c r="D46" i="3"/>
  <c r="E46" i="3" s="1"/>
  <c r="H46" i="3" s="1"/>
  <c r="D45" i="3"/>
  <c r="E45" i="3" s="1"/>
  <c r="H45" i="3" s="1"/>
  <c r="D38" i="3"/>
  <c r="E38" i="3" s="1"/>
  <c r="H38" i="3" s="1"/>
  <c r="D44" i="3"/>
  <c r="E44" i="3" s="1"/>
  <c r="H44" i="3" s="1"/>
  <c r="D43" i="3"/>
  <c r="E43" i="3" s="1"/>
  <c r="H43" i="3" s="1"/>
  <c r="D37" i="3"/>
  <c r="E37" i="3" s="1"/>
  <c r="H37" i="3" s="1"/>
  <c r="D31" i="3"/>
  <c r="D32" i="3"/>
  <c r="E32" i="3" s="1"/>
  <c r="H32" i="3" s="1"/>
  <c r="D36" i="3"/>
  <c r="E36" i="3" s="1"/>
  <c r="H36" i="3" s="1"/>
  <c r="D34" i="3"/>
  <c r="E34" i="3" s="1"/>
  <c r="H34" i="3" s="1"/>
  <c r="G30" i="3"/>
  <c r="G9" i="3"/>
  <c r="G10" i="3"/>
  <c r="G11" i="3"/>
  <c r="G12" i="3"/>
  <c r="G13" i="3"/>
  <c r="G14" i="3"/>
  <c r="G15" i="3"/>
  <c r="G16" i="3"/>
  <c r="G8" i="3"/>
  <c r="E31" i="3" l="1"/>
  <c r="G18" i="3"/>
  <c r="E91" i="4"/>
  <c r="F91" i="4"/>
  <c r="G91" i="4" s="1"/>
  <c r="E96" i="4"/>
  <c r="F96" i="4"/>
  <c r="G96" i="4" s="1"/>
  <c r="E102" i="4"/>
  <c r="F102" i="4"/>
  <c r="G102" i="4" s="1"/>
  <c r="E104" i="4"/>
  <c r="F104" i="4"/>
  <c r="G104" i="4" s="1"/>
  <c r="E106" i="4"/>
  <c r="F106" i="4"/>
  <c r="G106" i="4" s="1"/>
  <c r="E108" i="4"/>
  <c r="F108" i="4"/>
  <c r="G108" i="4" s="1"/>
  <c r="D75" i="4"/>
  <c r="E90" i="4"/>
  <c r="F90" i="4"/>
  <c r="E93" i="4"/>
  <c r="F93" i="4"/>
  <c r="G93" i="4" s="1"/>
  <c r="E95" i="4"/>
  <c r="F95" i="4"/>
  <c r="G95" i="4" s="1"/>
  <c r="E97" i="4"/>
  <c r="F97" i="4"/>
  <c r="G97" i="4" s="1"/>
  <c r="E99" i="4"/>
  <c r="F99" i="4"/>
  <c r="G99" i="4" s="1"/>
  <c r="E101" i="4"/>
  <c r="F101" i="4"/>
  <c r="G101" i="4" s="1"/>
  <c r="E103" i="4"/>
  <c r="F103" i="4"/>
  <c r="G103" i="4" s="1"/>
  <c r="E105" i="4"/>
  <c r="F105" i="4"/>
  <c r="G105" i="4" s="1"/>
  <c r="E107" i="4"/>
  <c r="F107" i="4"/>
  <c r="G107" i="4" s="1"/>
  <c r="E109" i="4"/>
  <c r="F109" i="4"/>
  <c r="G109" i="4" s="1"/>
  <c r="E65" i="4"/>
  <c r="F65" i="4"/>
  <c r="E69" i="4"/>
  <c r="F69" i="4"/>
  <c r="G69" i="4" s="1"/>
  <c r="H69" i="4" s="1"/>
  <c r="E73" i="4"/>
  <c r="F73" i="4"/>
  <c r="G73" i="4" s="1"/>
  <c r="D53" i="4"/>
  <c r="E32" i="4"/>
  <c r="F32" i="4"/>
  <c r="G32" i="4" s="1"/>
  <c r="E35" i="4"/>
  <c r="F35" i="4"/>
  <c r="G35" i="4" s="1"/>
  <c r="E37" i="4"/>
  <c r="F37" i="4"/>
  <c r="G37" i="4" s="1"/>
  <c r="E39" i="4"/>
  <c r="F39" i="4"/>
  <c r="G39" i="4" s="1"/>
  <c r="E41" i="4"/>
  <c r="F41" i="4"/>
  <c r="G41" i="4" s="1"/>
  <c r="E43" i="4"/>
  <c r="F43" i="4"/>
  <c r="G43" i="4" s="1"/>
  <c r="E45" i="4"/>
  <c r="F45" i="4"/>
  <c r="G45" i="4" s="1"/>
  <c r="E47" i="4"/>
  <c r="F47" i="4"/>
  <c r="G47" i="4" s="1"/>
  <c r="E49" i="4"/>
  <c r="F49" i="4"/>
  <c r="G49" i="4" s="1"/>
  <c r="E51" i="4"/>
  <c r="F51" i="4"/>
  <c r="G51" i="4" s="1"/>
  <c r="D18" i="4"/>
  <c r="E31" i="4"/>
  <c r="F31" i="4"/>
  <c r="E34" i="4"/>
  <c r="F34" i="4"/>
  <c r="G34" i="4" s="1"/>
  <c r="E36" i="4"/>
  <c r="F36" i="4"/>
  <c r="G36" i="4" s="1"/>
  <c r="E38" i="4"/>
  <c r="F38" i="4"/>
  <c r="G38" i="4" s="1"/>
  <c r="E40" i="4"/>
  <c r="F40" i="4"/>
  <c r="G40" i="4" s="1"/>
  <c r="E42" i="4"/>
  <c r="F42" i="4"/>
  <c r="G42" i="4" s="1"/>
  <c r="E44" i="4"/>
  <c r="F44" i="4"/>
  <c r="G44" i="4" s="1"/>
  <c r="E46" i="4"/>
  <c r="F46" i="4"/>
  <c r="G46" i="4" s="1"/>
  <c r="E48" i="4"/>
  <c r="F48" i="4"/>
  <c r="G48" i="4" s="1"/>
  <c r="E50" i="4"/>
  <c r="F50" i="4"/>
  <c r="G50" i="4" s="1"/>
  <c r="E10" i="4"/>
  <c r="F10" i="4"/>
  <c r="E12" i="4"/>
  <c r="F12" i="4"/>
  <c r="G12" i="4" s="1"/>
  <c r="H12" i="4" s="1"/>
  <c r="E14" i="4"/>
  <c r="F14" i="4"/>
  <c r="G14" i="4" s="1"/>
  <c r="H14" i="4" s="1"/>
  <c r="E16" i="4"/>
  <c r="F16" i="4"/>
  <c r="G16" i="4" s="1"/>
  <c r="H16" i="4" s="1"/>
  <c r="F65" i="5"/>
  <c r="D75" i="5"/>
  <c r="F31" i="5"/>
  <c r="D53" i="5"/>
  <c r="D18" i="5"/>
  <c r="E8" i="5"/>
  <c r="F8" i="5"/>
  <c r="G8" i="5" s="1"/>
  <c r="E30" i="5"/>
  <c r="F30" i="5"/>
  <c r="E32" i="5"/>
  <c r="F32" i="5"/>
  <c r="G32" i="5" s="1"/>
  <c r="E37" i="5"/>
  <c r="F37" i="5"/>
  <c r="G37" i="5" s="1"/>
  <c r="E41" i="5"/>
  <c r="H41" i="5" s="1"/>
  <c r="F41" i="5"/>
  <c r="G41" i="5" s="1"/>
  <c r="E43" i="5"/>
  <c r="H43" i="5" s="1"/>
  <c r="F43" i="5"/>
  <c r="G43" i="5" s="1"/>
  <c r="E45" i="5"/>
  <c r="F45" i="5"/>
  <c r="G45" i="5" s="1"/>
  <c r="E49" i="5"/>
  <c r="F49" i="5"/>
  <c r="G49" i="5" s="1"/>
  <c r="E51" i="5"/>
  <c r="H51" i="5" s="1"/>
  <c r="F51" i="5"/>
  <c r="G51" i="5" s="1"/>
  <c r="E90" i="5"/>
  <c r="H90" i="5" s="1"/>
  <c r="F90" i="5"/>
  <c r="G90" i="5" s="1"/>
  <c r="E93" i="5"/>
  <c r="F93" i="5"/>
  <c r="G93" i="5" s="1"/>
  <c r="E95" i="5"/>
  <c r="F95" i="5"/>
  <c r="G95" i="5" s="1"/>
  <c r="E97" i="5"/>
  <c r="F97" i="5"/>
  <c r="G97" i="5" s="1"/>
  <c r="E99" i="5"/>
  <c r="F99" i="5"/>
  <c r="G99" i="5" s="1"/>
  <c r="E101" i="5"/>
  <c r="H101" i="5" s="1"/>
  <c r="F101" i="5"/>
  <c r="G101" i="5" s="1"/>
  <c r="E103" i="5"/>
  <c r="F103" i="5"/>
  <c r="G103" i="5" s="1"/>
  <c r="E105" i="5"/>
  <c r="F105" i="5"/>
  <c r="G105" i="5" s="1"/>
  <c r="E107" i="5"/>
  <c r="F107" i="5"/>
  <c r="G107" i="5" s="1"/>
  <c r="E109" i="5"/>
  <c r="F109" i="5"/>
  <c r="G109" i="5" s="1"/>
  <c r="E9" i="5"/>
  <c r="F9" i="5"/>
  <c r="G9" i="5" s="1"/>
  <c r="E34" i="5"/>
  <c r="F34" i="5"/>
  <c r="G34" i="5" s="1"/>
  <c r="E36" i="5"/>
  <c r="F36" i="5"/>
  <c r="G36" i="5" s="1"/>
  <c r="E38" i="5"/>
  <c r="H38" i="5" s="1"/>
  <c r="F38" i="5"/>
  <c r="G38" i="5" s="1"/>
  <c r="E42" i="5"/>
  <c r="H42" i="5" s="1"/>
  <c r="F42" i="5"/>
  <c r="G42" i="5" s="1"/>
  <c r="E44" i="5"/>
  <c r="F44" i="5"/>
  <c r="G44" i="5" s="1"/>
  <c r="E46" i="5"/>
  <c r="F46" i="5"/>
  <c r="G46" i="5" s="1"/>
  <c r="E48" i="5"/>
  <c r="H48" i="5" s="1"/>
  <c r="F48" i="5"/>
  <c r="G48" i="5" s="1"/>
  <c r="E50" i="5"/>
  <c r="H50" i="5" s="1"/>
  <c r="F50" i="5"/>
  <c r="G50" i="5" s="1"/>
  <c r="E66" i="5"/>
  <c r="F66" i="5"/>
  <c r="G66" i="5" s="1"/>
  <c r="E68" i="5"/>
  <c r="F68" i="5"/>
  <c r="G68" i="5" s="1"/>
  <c r="E70" i="5"/>
  <c r="H70" i="5" s="1"/>
  <c r="F70" i="5"/>
  <c r="G70" i="5" s="1"/>
  <c r="E72" i="5"/>
  <c r="H72" i="5" s="1"/>
  <c r="F72" i="5"/>
  <c r="G72" i="5" s="1"/>
  <c r="E89" i="5"/>
  <c r="F89" i="5"/>
  <c r="E91" i="5"/>
  <c r="F91" i="5"/>
  <c r="G91" i="5" s="1"/>
  <c r="E94" i="5"/>
  <c r="H94" i="5" s="1"/>
  <c r="F94" i="5"/>
  <c r="G94" i="5" s="1"/>
  <c r="E96" i="5"/>
  <c r="H96" i="5" s="1"/>
  <c r="F96" i="5"/>
  <c r="G96" i="5" s="1"/>
  <c r="E98" i="5"/>
  <c r="H98" i="5" s="1"/>
  <c r="F98" i="5"/>
  <c r="G98" i="5" s="1"/>
  <c r="E100" i="5"/>
  <c r="H100" i="5" s="1"/>
  <c r="F100" i="5"/>
  <c r="G100" i="5" s="1"/>
  <c r="E102" i="5"/>
  <c r="H102" i="5" s="1"/>
  <c r="F102" i="5"/>
  <c r="G102" i="5" s="1"/>
  <c r="E104" i="5"/>
  <c r="H104" i="5" s="1"/>
  <c r="F104" i="5"/>
  <c r="G104" i="5" s="1"/>
  <c r="E106" i="5"/>
  <c r="H106" i="5" s="1"/>
  <c r="F106" i="5"/>
  <c r="G106" i="5" s="1"/>
  <c r="E108" i="5"/>
  <c r="H108" i="5" s="1"/>
  <c r="F108" i="5"/>
  <c r="G108" i="5" s="1"/>
  <c r="E110" i="5"/>
  <c r="F110" i="5"/>
  <c r="G110" i="5" s="1"/>
  <c r="E10" i="5"/>
  <c r="F10" i="5"/>
  <c r="E12" i="5"/>
  <c r="F12" i="5"/>
  <c r="G12" i="5" s="1"/>
  <c r="E14" i="5"/>
  <c r="H14" i="5" s="1"/>
  <c r="F14" i="5"/>
  <c r="G14" i="5" s="1"/>
  <c r="E16" i="5"/>
  <c r="H16" i="5" s="1"/>
  <c r="F16" i="5"/>
  <c r="G16" i="5" s="1"/>
  <c r="E11" i="5"/>
  <c r="H11" i="5" s="1"/>
  <c r="F11" i="5"/>
  <c r="G11" i="5" s="1"/>
  <c r="E13" i="5"/>
  <c r="F13" i="5"/>
  <c r="G13" i="5" s="1"/>
  <c r="E15" i="5"/>
  <c r="H15" i="5" s="1"/>
  <c r="F15" i="5"/>
  <c r="G15" i="5" s="1"/>
  <c r="H64" i="4"/>
  <c r="H98" i="3"/>
  <c r="H93" i="3"/>
  <c r="H110" i="3"/>
  <c r="E67" i="4"/>
  <c r="H67" i="4" s="1"/>
  <c r="E71" i="4"/>
  <c r="H71" i="4" s="1"/>
  <c r="E9" i="4"/>
  <c r="E11" i="4"/>
  <c r="H11" i="4" s="1"/>
  <c r="E66" i="4"/>
  <c r="H66" i="4" s="1"/>
  <c r="E68" i="4"/>
  <c r="H68" i="4" s="1"/>
  <c r="E70" i="4"/>
  <c r="H70" i="4" s="1"/>
  <c r="E72" i="4"/>
  <c r="H72" i="4" s="1"/>
  <c r="E94" i="4"/>
  <c r="H94" i="4" s="1"/>
  <c r="E98" i="4"/>
  <c r="H98" i="4" s="1"/>
  <c r="E100" i="4"/>
  <c r="H100" i="4" s="1"/>
  <c r="E110" i="4"/>
  <c r="H110" i="4" s="1"/>
  <c r="E8" i="4"/>
  <c r="E15" i="4"/>
  <c r="H15" i="4" s="1"/>
  <c r="E13" i="4"/>
  <c r="H13" i="4" s="1"/>
  <c r="E73" i="5"/>
  <c r="H73" i="5" s="1"/>
  <c r="E71" i="5"/>
  <c r="H71" i="5" s="1"/>
  <c r="E69" i="5"/>
  <c r="H69" i="5" s="1"/>
  <c r="E67" i="5"/>
  <c r="H67" i="5" s="1"/>
  <c r="E65" i="5"/>
  <c r="H99" i="5"/>
  <c r="H110" i="5"/>
  <c r="E64" i="5"/>
  <c r="E47" i="5"/>
  <c r="H47" i="5" s="1"/>
  <c r="E39" i="5"/>
  <c r="H39" i="5" s="1"/>
  <c r="E35" i="5"/>
  <c r="H35" i="5" s="1"/>
  <c r="H33" i="5"/>
  <c r="E31" i="5"/>
  <c r="E89" i="4"/>
  <c r="H89" i="4" s="1"/>
  <c r="H49" i="5"/>
  <c r="H40" i="5"/>
  <c r="H109" i="4"/>
  <c r="H99" i="4"/>
  <c r="H101" i="4"/>
  <c r="H73" i="4"/>
  <c r="H30" i="4"/>
  <c r="H91" i="3"/>
  <c r="H99" i="3"/>
  <c r="H101" i="3"/>
  <c r="H90" i="3"/>
  <c r="H94" i="3"/>
  <c r="H109" i="3"/>
  <c r="H100" i="3"/>
  <c r="H112" i="3"/>
  <c r="H89" i="3"/>
  <c r="D73" i="3"/>
  <c r="E73" i="3" s="1"/>
  <c r="D72" i="3"/>
  <c r="E72" i="3" s="1"/>
  <c r="D71" i="3"/>
  <c r="E71" i="3" s="1"/>
  <c r="D70" i="3"/>
  <c r="E70" i="3" s="1"/>
  <c r="D69" i="3"/>
  <c r="E69" i="3" s="1"/>
  <c r="D68" i="3"/>
  <c r="E68" i="3" s="1"/>
  <c r="D67" i="3"/>
  <c r="E67" i="3" s="1"/>
  <c r="D66" i="3"/>
  <c r="E66" i="3" s="1"/>
  <c r="D65" i="3"/>
  <c r="D64" i="3"/>
  <c r="D51" i="3"/>
  <c r="E51" i="3" s="1"/>
  <c r="H51" i="3" s="1"/>
  <c r="D50" i="3"/>
  <c r="E50" i="3" s="1"/>
  <c r="H50" i="3" s="1"/>
  <c r="D42" i="3"/>
  <c r="E42" i="3" s="1"/>
  <c r="H42" i="3" s="1"/>
  <c r="D41" i="3"/>
  <c r="E41" i="3" s="1"/>
  <c r="H41" i="3" s="1"/>
  <c r="D40" i="3"/>
  <c r="E40" i="3" s="1"/>
  <c r="H40" i="3" s="1"/>
  <c r="D39" i="3"/>
  <c r="E39" i="3" s="1"/>
  <c r="D35" i="3"/>
  <c r="E35" i="3" s="1"/>
  <c r="H35" i="3" s="1"/>
  <c r="D30" i="3"/>
  <c r="E65" i="3" l="1"/>
  <c r="E75" i="3" s="1"/>
  <c r="D75" i="3"/>
  <c r="D53" i="3"/>
  <c r="H31" i="3"/>
  <c r="E53" i="3"/>
  <c r="E75" i="4"/>
  <c r="H107" i="4"/>
  <c r="H105" i="4"/>
  <c r="H103" i="4"/>
  <c r="H97" i="4"/>
  <c r="H95" i="4"/>
  <c r="H93" i="4"/>
  <c r="F75" i="4"/>
  <c r="G90" i="4"/>
  <c r="H112" i="4" s="1"/>
  <c r="H115" i="4" s="1"/>
  <c r="H117" i="4" s="1"/>
  <c r="H108" i="4"/>
  <c r="H106" i="4"/>
  <c r="H104" i="4"/>
  <c r="H102" i="4"/>
  <c r="H96" i="4"/>
  <c r="H91" i="4"/>
  <c r="F53" i="4"/>
  <c r="G65" i="4"/>
  <c r="G75" i="4" s="1"/>
  <c r="H50" i="4"/>
  <c r="H48" i="4"/>
  <c r="H46" i="4"/>
  <c r="H44" i="4"/>
  <c r="H42" i="4"/>
  <c r="H40" i="4"/>
  <c r="H38" i="4"/>
  <c r="H36" i="4"/>
  <c r="H34" i="4"/>
  <c r="E53" i="4"/>
  <c r="H32" i="4"/>
  <c r="F18" i="4"/>
  <c r="H9" i="4"/>
  <c r="E18" i="4"/>
  <c r="G31" i="4"/>
  <c r="H51" i="4"/>
  <c r="H49" i="4"/>
  <c r="H47" i="4"/>
  <c r="H45" i="4"/>
  <c r="H43" i="4"/>
  <c r="H41" i="4"/>
  <c r="H39" i="4"/>
  <c r="H37" i="4"/>
  <c r="H35" i="4"/>
  <c r="G10" i="4"/>
  <c r="G18" i="4" s="1"/>
  <c r="E75" i="5"/>
  <c r="H109" i="5"/>
  <c r="H93" i="5"/>
  <c r="G65" i="5"/>
  <c r="G75" i="5" s="1"/>
  <c r="F75" i="5"/>
  <c r="E53" i="5"/>
  <c r="H68" i="5"/>
  <c r="G31" i="5"/>
  <c r="G53" i="5" s="1"/>
  <c r="F53" i="5"/>
  <c r="H9" i="5"/>
  <c r="E18" i="5"/>
  <c r="F18" i="5"/>
  <c r="H46" i="5"/>
  <c r="H44" i="5"/>
  <c r="H36" i="5"/>
  <c r="H34" i="5"/>
  <c r="H45" i="5"/>
  <c r="H37" i="5"/>
  <c r="H32" i="5"/>
  <c r="G89" i="5"/>
  <c r="G30" i="5"/>
  <c r="H66" i="5"/>
  <c r="H13" i="5"/>
  <c r="H12" i="5"/>
  <c r="H91" i="5"/>
  <c r="H107" i="5"/>
  <c r="H105" i="5"/>
  <c r="H103" i="5"/>
  <c r="H97" i="5"/>
  <c r="H95" i="5"/>
  <c r="G10" i="5"/>
  <c r="G18" i="5" s="1"/>
  <c r="H8" i="5"/>
  <c r="H89" i="5"/>
  <c r="H64" i="5"/>
  <c r="H8" i="4"/>
  <c r="H115" i="3"/>
  <c r="H117" i="3" s="1"/>
  <c r="E30" i="3"/>
  <c r="H30" i="3" s="1"/>
  <c r="H65" i="3"/>
  <c r="H66" i="3"/>
  <c r="H67" i="3"/>
  <c r="H68" i="3"/>
  <c r="H69" i="3"/>
  <c r="H70" i="3"/>
  <c r="H71" i="3"/>
  <c r="H72" i="3"/>
  <c r="H73" i="3"/>
  <c r="E16" i="3"/>
  <c r="E15" i="3"/>
  <c r="E14" i="3"/>
  <c r="E13" i="3"/>
  <c r="E12" i="3"/>
  <c r="E11" i="3"/>
  <c r="E10" i="3"/>
  <c r="E9" i="3"/>
  <c r="H75" i="3" l="1"/>
  <c r="E18" i="3"/>
  <c r="H90" i="4"/>
  <c r="G53" i="4"/>
  <c r="H53" i="4" s="1"/>
  <c r="H56" i="4" s="1"/>
  <c r="H58" i="4" s="1"/>
  <c r="H65" i="4"/>
  <c r="H31" i="4"/>
  <c r="H10" i="4"/>
  <c r="H18" i="4"/>
  <c r="H21" i="4" s="1"/>
  <c r="H23" i="4" s="1"/>
  <c r="H112" i="5"/>
  <c r="H65" i="5"/>
  <c r="H75" i="5" s="1"/>
  <c r="H31" i="5"/>
  <c r="H78" i="5"/>
  <c r="H80" i="5" s="1"/>
  <c r="H53" i="5"/>
  <c r="H56" i="5" s="1"/>
  <c r="H58" i="5" s="1"/>
  <c r="H30" i="5"/>
  <c r="H18" i="5"/>
  <c r="H21" i="5" s="1"/>
  <c r="H23" i="5" s="1"/>
  <c r="H10" i="5"/>
  <c r="H115" i="5"/>
  <c r="H117" i="5" s="1"/>
  <c r="E8" i="3"/>
  <c r="H8" i="3" s="1"/>
  <c r="H64" i="3"/>
  <c r="H78" i="3" s="1"/>
  <c r="H80" i="3" s="1"/>
  <c r="H10" i="3"/>
  <c r="H13" i="3"/>
  <c r="H9" i="3"/>
  <c r="H11" i="3"/>
  <c r="H16" i="3"/>
  <c r="H75" i="4" l="1"/>
  <c r="H78" i="4" s="1"/>
  <c r="H80" i="4" s="1"/>
  <c r="H53" i="3"/>
  <c r="H56" i="3" s="1"/>
  <c r="H58" i="3" s="1"/>
  <c r="H12" i="3"/>
  <c r="H14" i="3"/>
  <c r="H15" i="3"/>
  <c r="H18" i="3" l="1"/>
  <c r="H21" i="3" s="1"/>
  <c r="H23" i="3" l="1"/>
</calcChain>
</file>

<file path=xl/sharedStrings.xml><?xml version="1.0" encoding="utf-8"?>
<sst xmlns="http://schemas.openxmlformats.org/spreadsheetml/2006/main" count="360" uniqueCount="53">
  <si>
    <t>Наименование должности</t>
  </si>
  <si>
    <t>Количество штатных единиц</t>
  </si>
  <si>
    <t>ИТОГО</t>
  </si>
  <si>
    <t>Итого</t>
  </si>
  <si>
    <t>Главный специалист</t>
  </si>
  <si>
    <t>Главный механик</t>
  </si>
  <si>
    <t>Главный бухгалтер</t>
  </si>
  <si>
    <t>Начальник хоз.отдела</t>
  </si>
  <si>
    <t>Юрисконсульт</t>
  </si>
  <si>
    <t>Бухгалтер</t>
  </si>
  <si>
    <t>Охотовед 1 кат.</t>
  </si>
  <si>
    <t>Сумма дожностных окладов в месяц, руб.</t>
  </si>
  <si>
    <t>Стимулирующие выплаты в месяц, руб.</t>
  </si>
  <si>
    <t>Взносы в фонды (ПФР,ФСС,ФОМС) 30,2%</t>
  </si>
  <si>
    <t>Директор</t>
  </si>
  <si>
    <t>Охотовед 2 кат.</t>
  </si>
  <si>
    <t>Размер должностного оклада в месяц, руб.</t>
  </si>
  <si>
    <t xml:space="preserve">Фонд оплаты труда сотрудников ГБУ Ленинградской области "Сосновское ГООХ"  на 2017 год               (переданные животный мир)                                                                                               </t>
  </si>
  <si>
    <t>Тракторист</t>
  </si>
  <si>
    <t>Электросарщик</t>
  </si>
  <si>
    <t>Приложение 8</t>
  </si>
  <si>
    <t>Стимулирующие выплаты за 3 месяца, руб.</t>
  </si>
  <si>
    <t>на 01.01.2017</t>
  </si>
  <si>
    <t xml:space="preserve">Фонд оплаты труда сотрудников ГБУ Ленинградской области "Сосновское ГООХ"  на 2017 год               (субъектовые животный мир)                                                                                               </t>
  </si>
  <si>
    <t xml:space="preserve">Фонд оплаты труда сотрудников ГБУ Ленинградской области "Сосновское ГООХ"  на 2017 год               (переданные охота)                                                                                                  </t>
  </si>
  <si>
    <t xml:space="preserve">Фонд оплаты труда сотрудников ГБУ Ленинградской области "Сосновское ГООХ"  на 2017 год               (субъектовые охота)                                                                                               </t>
  </si>
  <si>
    <t>Должностной оклад на 3 месяца, руб.</t>
  </si>
  <si>
    <t>Всего в расчете на 3 месяца, руб.</t>
  </si>
  <si>
    <t>на 01.04.2017</t>
  </si>
  <si>
    <t>на 01.09.2017</t>
  </si>
  <si>
    <t>Ведущий специалист по кадрам</t>
  </si>
  <si>
    <t>Водитель</t>
  </si>
  <si>
    <t>Заместитель главного бухгалтера</t>
  </si>
  <si>
    <t>Заместитель директора</t>
  </si>
  <si>
    <t>Инженер окружающей среды</t>
  </si>
  <si>
    <t>Кочегар</t>
  </si>
  <si>
    <t>Слесарь-сантехник</t>
  </si>
  <si>
    <t>Специалист по охране труда</t>
  </si>
  <si>
    <t>Сторож</t>
  </si>
  <si>
    <t>Уборщица</t>
  </si>
  <si>
    <t>Электромонтер</t>
  </si>
  <si>
    <t>Электросварщик</t>
  </si>
  <si>
    <t>Стимулирующие выплаты за 5 месяцев, руб.</t>
  </si>
  <si>
    <t>Должностной оклад на 5 месяцев, руб.</t>
  </si>
  <si>
    <t>Всего в расчете на 5 месяцев, руб.</t>
  </si>
  <si>
    <t>Должностной оклад на 4 месяца, руб.</t>
  </si>
  <si>
    <t>Стимулирующие выплаты за 4 месяца, руб.</t>
  </si>
  <si>
    <t>Всего в расчете на 4 месяца, руб.</t>
  </si>
  <si>
    <t>Стимулирующие выплаты за 4 месяцев, руб.</t>
  </si>
  <si>
    <t>Должностной оклад на 4 месяцев, руб.</t>
  </si>
  <si>
    <t>Всего в расчете на 4 месяцев, руб.</t>
  </si>
  <si>
    <t>Слесарь-ремонтник</t>
  </si>
  <si>
    <t>Слесарь-ремрнтник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</si>
</sst>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9"/>
      <color theme="1"/>
      <name val="Arial Cyr"/>
      <charset val="204"/>
    </font>
    <font>
      <b/>
      <sz val="11"/>
      <color theme="1"/>
      <name val="Arial Cyr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2" fontId="3" fillId="0" borderId="1" xfId="0" applyNumberFormat="1" applyFont="1" applyBorder="1" applyAlignment="1">
      <alignment wrapText="1"/>
    </xf>
    <xf numFmtId="3" fontId="3" fillId="0" borderId="1" xfId="0" applyNumberFormat="1" applyFont="1" applyBorder="1"/>
    <xf numFmtId="4" fontId="3" fillId="0" borderId="1" xfId="0" applyNumberFormat="1" applyFont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3" fontId="4" fillId="0" borderId="0" xfId="0" applyNumberFormat="1" applyFont="1" applyAlignment="1"/>
    <xf numFmtId="4" fontId="5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0" fillId="0" borderId="0" xfId="0" applyNumberFormat="1" applyAlignment="1">
      <alignment wrapText="1"/>
    </xf>
    <xf numFmtId="4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/>
    </xf>
    <xf numFmtId="2" fontId="3" fillId="0" borderId="1" xfId="0" applyNumberFormat="1" applyFont="1" applyBorder="1" applyAlignment="1">
      <alignment horizontal="left" vertical="justify" wrapText="1"/>
    </xf>
    <xf numFmtId="2" fontId="3" fillId="0" borderId="2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2" fontId="3" fillId="0" borderId="0" xfId="0" applyNumberFormat="1" applyFont="1" applyBorder="1" applyAlignment="1">
      <alignment wrapText="1"/>
    </xf>
    <xf numFmtId="3" fontId="3" fillId="0" borderId="0" xfId="0" applyNumberFormat="1" applyFont="1" applyBorder="1"/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/>
    <xf numFmtId="0" fontId="7" fillId="0" borderId="2" xfId="0" applyFont="1" applyBorder="1" applyAlignment="1">
      <alignment horizontal="left" vertical="justify"/>
    </xf>
    <xf numFmtId="2" fontId="7" fillId="0" borderId="2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left" wrapText="1"/>
    </xf>
    <xf numFmtId="0" fontId="0" fillId="0" borderId="0" xfId="0" applyFont="1"/>
    <xf numFmtId="49" fontId="2" fillId="0" borderId="0" xfId="0" applyNumberFormat="1" applyFont="1" applyBorder="1" applyAlignment="1">
      <alignment horizontal="left" wrapText="1"/>
    </xf>
    <xf numFmtId="2" fontId="3" fillId="0" borderId="0" xfId="0" applyNumberFormat="1" applyFont="1" applyBorder="1" applyAlignment="1">
      <alignment horizontal="left" vertical="justify" wrapText="1"/>
    </xf>
    <xf numFmtId="2" fontId="3" fillId="0" borderId="0" xfId="0" applyNumberFormat="1" applyFont="1" applyBorder="1" applyAlignment="1">
      <alignment horizontal="center"/>
    </xf>
    <xf numFmtId="0" fontId="9" fillId="0" borderId="0" xfId="0" applyFont="1"/>
    <xf numFmtId="49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workbookViewId="0">
      <selection activeCell="K115" sqref="K115"/>
    </sheetView>
  </sheetViews>
  <sheetFormatPr defaultRowHeight="15" x14ac:dyDescent="0.25"/>
  <cols>
    <col min="1" max="1" width="24.140625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43" t="s">
        <v>20</v>
      </c>
      <c r="I1" s="43"/>
      <c r="J1" s="43"/>
    </row>
    <row r="3" spans="1:13" x14ac:dyDescent="0.25">
      <c r="A3" s="1"/>
    </row>
    <row r="4" spans="1:13" x14ac:dyDescent="0.25">
      <c r="A4" s="44" t="s">
        <v>17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48" x14ac:dyDescent="0.25">
      <c r="A6" s="2" t="s">
        <v>0</v>
      </c>
      <c r="B6" s="2" t="s">
        <v>1</v>
      </c>
      <c r="C6" s="2" t="s">
        <v>16</v>
      </c>
      <c r="D6" s="2" t="s">
        <v>11</v>
      </c>
      <c r="E6" s="21" t="s">
        <v>26</v>
      </c>
      <c r="F6" s="21" t="s">
        <v>12</v>
      </c>
      <c r="G6" s="21" t="s">
        <v>21</v>
      </c>
      <c r="H6" s="2" t="s">
        <v>27</v>
      </c>
    </row>
    <row r="7" spans="1:13" x14ac:dyDescent="0.25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  <c r="G7" s="3">
        <v>6</v>
      </c>
      <c r="H7" s="3">
        <v>12</v>
      </c>
    </row>
    <row r="8" spans="1:13" x14ac:dyDescent="0.25">
      <c r="A8" s="22" t="s">
        <v>14</v>
      </c>
      <c r="B8" s="24">
        <v>0.36</v>
      </c>
      <c r="C8" s="16">
        <v>28554</v>
      </c>
      <c r="D8" s="16">
        <f t="shared" ref="D8:D17" si="0">C8*B8</f>
        <v>10279.44</v>
      </c>
      <c r="E8" s="16">
        <f>D8*3</f>
        <v>30838.32</v>
      </c>
      <c r="F8" s="16">
        <f>C8*10/12*B8</f>
        <v>8566.1999999999989</v>
      </c>
      <c r="G8" s="16">
        <f>F8*3</f>
        <v>25698.6</v>
      </c>
      <c r="H8" s="16">
        <f>E8+G8</f>
        <v>56536.92</v>
      </c>
    </row>
    <row r="9" spans="1:13" x14ac:dyDescent="0.25">
      <c r="A9" s="22" t="s">
        <v>5</v>
      </c>
      <c r="B9" s="24">
        <v>8.6999999999999994E-2</v>
      </c>
      <c r="C9" s="16">
        <v>18069</v>
      </c>
      <c r="D9" s="16">
        <f t="shared" si="0"/>
        <v>1572.0029999999999</v>
      </c>
      <c r="E9" s="16">
        <f t="shared" ref="E9:E17" si="1">D9*3</f>
        <v>4716.009</v>
      </c>
      <c r="F9" s="16">
        <f t="shared" ref="F9:F17" si="2">C9*10/12*B9</f>
        <v>1310.0024999999998</v>
      </c>
      <c r="G9" s="16">
        <f t="shared" ref="G9:G17" si="3">F9*3</f>
        <v>3930.0074999999997</v>
      </c>
      <c r="H9" s="16">
        <f>E9+G9</f>
        <v>8646.0164999999997</v>
      </c>
    </row>
    <row r="10" spans="1:13" x14ac:dyDescent="0.25">
      <c r="A10" s="22" t="s">
        <v>6</v>
      </c>
      <c r="B10" s="24">
        <v>0.1</v>
      </c>
      <c r="C10" s="16">
        <v>22843</v>
      </c>
      <c r="D10" s="16">
        <f t="shared" si="0"/>
        <v>2284.3000000000002</v>
      </c>
      <c r="E10" s="16">
        <f t="shared" si="1"/>
        <v>6852.9000000000005</v>
      </c>
      <c r="F10" s="16">
        <f t="shared" si="2"/>
        <v>1903.5833333333333</v>
      </c>
      <c r="G10" s="16">
        <f t="shared" si="3"/>
        <v>5710.75</v>
      </c>
      <c r="H10" s="16">
        <f t="shared" ref="H10:H18" si="4">E10+G10</f>
        <v>12563.650000000001</v>
      </c>
    </row>
    <row r="11" spans="1:13" x14ac:dyDescent="0.25">
      <c r="A11" s="22" t="s">
        <v>7</v>
      </c>
      <c r="B11" s="24">
        <v>0.122</v>
      </c>
      <c r="C11" s="16">
        <v>11362</v>
      </c>
      <c r="D11" s="16">
        <f t="shared" si="0"/>
        <v>1386.164</v>
      </c>
      <c r="E11" s="16">
        <f t="shared" si="1"/>
        <v>4158.4920000000002</v>
      </c>
      <c r="F11" s="16">
        <f t="shared" si="2"/>
        <v>1155.1366666666668</v>
      </c>
      <c r="G11" s="16">
        <f t="shared" si="3"/>
        <v>3465.4100000000003</v>
      </c>
      <c r="H11" s="16">
        <f t="shared" si="4"/>
        <v>7623.902</v>
      </c>
    </row>
    <row r="12" spans="1:13" x14ac:dyDescent="0.25">
      <c r="A12" s="22" t="s">
        <v>8</v>
      </c>
      <c r="B12" s="24">
        <v>8.0000000000000002E-3</v>
      </c>
      <c r="C12" s="16">
        <v>12593</v>
      </c>
      <c r="D12" s="16">
        <f t="shared" si="0"/>
        <v>100.744</v>
      </c>
      <c r="E12" s="16">
        <f t="shared" si="1"/>
        <v>302.23199999999997</v>
      </c>
      <c r="F12" s="16">
        <f t="shared" si="2"/>
        <v>83.953333333333333</v>
      </c>
      <c r="G12" s="16">
        <f t="shared" si="3"/>
        <v>251.86</v>
      </c>
      <c r="H12" s="16">
        <f t="shared" si="4"/>
        <v>554.09199999999998</v>
      </c>
    </row>
    <row r="13" spans="1:13" x14ac:dyDescent="0.25">
      <c r="A13" s="22" t="s">
        <v>4</v>
      </c>
      <c r="B13" s="24">
        <v>4.9000000000000002E-2</v>
      </c>
      <c r="C13" s="16">
        <v>16152</v>
      </c>
      <c r="D13" s="16">
        <f t="shared" si="0"/>
        <v>791.44799999999998</v>
      </c>
      <c r="E13" s="16">
        <f t="shared" si="1"/>
        <v>2374.3440000000001</v>
      </c>
      <c r="F13" s="16">
        <f t="shared" si="2"/>
        <v>659.54000000000008</v>
      </c>
      <c r="G13" s="16">
        <f t="shared" si="3"/>
        <v>1978.6200000000003</v>
      </c>
      <c r="H13" s="16">
        <f t="shared" si="4"/>
        <v>4352.9639999999999</v>
      </c>
    </row>
    <row r="14" spans="1:13" x14ac:dyDescent="0.25">
      <c r="A14" s="22" t="s">
        <v>9</v>
      </c>
      <c r="B14" s="24">
        <v>0.25</v>
      </c>
      <c r="C14" s="16">
        <v>12593</v>
      </c>
      <c r="D14" s="16">
        <f t="shared" si="0"/>
        <v>3148.25</v>
      </c>
      <c r="E14" s="16">
        <f t="shared" si="1"/>
        <v>9444.75</v>
      </c>
      <c r="F14" s="16">
        <f t="shared" si="2"/>
        <v>2623.5416666666665</v>
      </c>
      <c r="G14" s="16">
        <f t="shared" si="3"/>
        <v>7870.625</v>
      </c>
      <c r="H14" s="16">
        <f t="shared" si="4"/>
        <v>17315.375</v>
      </c>
    </row>
    <row r="15" spans="1:13" x14ac:dyDescent="0.25">
      <c r="A15" s="23" t="s">
        <v>10</v>
      </c>
      <c r="B15" s="25">
        <v>0.16700000000000001</v>
      </c>
      <c r="C15" s="17">
        <v>13004</v>
      </c>
      <c r="D15" s="16">
        <f t="shared" si="0"/>
        <v>2171.6680000000001</v>
      </c>
      <c r="E15" s="16">
        <f t="shared" si="1"/>
        <v>6515.0040000000008</v>
      </c>
      <c r="F15" s="16">
        <f t="shared" si="2"/>
        <v>1809.7233333333334</v>
      </c>
      <c r="G15" s="16">
        <f t="shared" si="3"/>
        <v>5429.17</v>
      </c>
      <c r="H15" s="16">
        <f t="shared" si="4"/>
        <v>11944.174000000001</v>
      </c>
    </row>
    <row r="16" spans="1:13" x14ac:dyDescent="0.25">
      <c r="A16" s="23" t="s">
        <v>15</v>
      </c>
      <c r="B16" s="25">
        <v>0.34300000000000003</v>
      </c>
      <c r="C16" s="17">
        <v>12183</v>
      </c>
      <c r="D16" s="16">
        <f t="shared" si="0"/>
        <v>4178.7690000000002</v>
      </c>
      <c r="E16" s="16">
        <f t="shared" si="1"/>
        <v>12536.307000000001</v>
      </c>
      <c r="F16" s="16">
        <f t="shared" si="2"/>
        <v>3482.3075000000003</v>
      </c>
      <c r="G16" s="16">
        <f t="shared" si="3"/>
        <v>10446.922500000001</v>
      </c>
      <c r="H16" s="16">
        <f t="shared" si="4"/>
        <v>22983.229500000001</v>
      </c>
    </row>
    <row r="17" spans="1:13" x14ac:dyDescent="0.25">
      <c r="A17" s="23" t="s">
        <v>51</v>
      </c>
      <c r="B17" s="25">
        <v>0.25</v>
      </c>
      <c r="C17" s="17">
        <v>9582</v>
      </c>
      <c r="D17" s="16">
        <f t="shared" si="0"/>
        <v>2395.5</v>
      </c>
      <c r="E17" s="16">
        <f t="shared" si="1"/>
        <v>7186.5</v>
      </c>
      <c r="F17" s="16">
        <f t="shared" si="2"/>
        <v>1996.25</v>
      </c>
      <c r="G17" s="16">
        <f t="shared" si="3"/>
        <v>5988.75</v>
      </c>
      <c r="H17" s="16">
        <f t="shared" si="4"/>
        <v>13175.25</v>
      </c>
    </row>
    <row r="18" spans="1:13" x14ac:dyDescent="0.25">
      <c r="A18" s="19" t="s">
        <v>3</v>
      </c>
      <c r="B18" s="18">
        <f>SUM(B8:B17)</f>
        <v>1.736</v>
      </c>
      <c r="C18" s="20"/>
      <c r="D18" s="20">
        <f>SUM(D8:D17)</f>
        <v>28308.286000000004</v>
      </c>
      <c r="E18" s="20">
        <f>SUM(E8:E17)</f>
        <v>84924.857999999993</v>
      </c>
      <c r="F18" s="20">
        <f>SUM(F8:F17)</f>
        <v>23590.238333333331</v>
      </c>
      <c r="G18" s="20">
        <f>SUM(G8:G17)</f>
        <v>70770.714999999997</v>
      </c>
      <c r="H18" s="26">
        <f t="shared" si="4"/>
        <v>155695.57299999997</v>
      </c>
    </row>
    <row r="19" spans="1:13" x14ac:dyDescent="0.25">
      <c r="A19" s="4"/>
      <c r="B19" s="5"/>
      <c r="C19" s="17"/>
      <c r="D19" s="6"/>
      <c r="E19" s="6"/>
      <c r="F19" s="6"/>
      <c r="G19" s="6"/>
      <c r="H19" s="6"/>
    </row>
    <row r="20" spans="1:13" x14ac:dyDescent="0.25">
      <c r="A20" s="7"/>
      <c r="B20" s="45"/>
      <c r="C20" s="46"/>
      <c r="D20" s="46"/>
      <c r="E20" s="46"/>
      <c r="F20" s="8"/>
      <c r="G20" s="8"/>
      <c r="H20" s="8"/>
      <c r="I20" s="8"/>
      <c r="J20" s="8"/>
      <c r="K20" s="8"/>
      <c r="M20" s="7"/>
    </row>
    <row r="21" spans="1:13" ht="60" x14ac:dyDescent="0.25">
      <c r="A21" s="9"/>
      <c r="B21" s="11"/>
      <c r="C21" s="10"/>
      <c r="D21" s="10"/>
      <c r="E21" s="10"/>
      <c r="F21" s="8"/>
      <c r="G21" s="15" t="s">
        <v>13</v>
      </c>
      <c r="H21" s="12">
        <f>H18*30.2/100</f>
        <v>47020.063045999996</v>
      </c>
      <c r="I21" s="8"/>
      <c r="J21" s="8"/>
      <c r="K21" s="8"/>
    </row>
    <row r="22" spans="1:13" x14ac:dyDescent="0.25">
      <c r="A22" s="9"/>
      <c r="B22" s="11"/>
      <c r="C22" s="10"/>
      <c r="D22" s="10"/>
      <c r="E22" s="10"/>
      <c r="F22" s="8"/>
      <c r="H22" s="13"/>
      <c r="I22" s="8"/>
      <c r="J22" s="8"/>
      <c r="K22" s="8"/>
    </row>
    <row r="23" spans="1:13" x14ac:dyDescent="0.25">
      <c r="A23" s="9"/>
      <c r="B23" s="11"/>
      <c r="C23" s="10"/>
      <c r="D23" s="10"/>
      <c r="E23" s="10"/>
      <c r="F23" s="8"/>
      <c r="G23" t="s">
        <v>2</v>
      </c>
      <c r="H23" s="14">
        <f>H18+H21</f>
        <v>202715.63604599997</v>
      </c>
      <c r="I23" s="8"/>
      <c r="J23" s="8"/>
      <c r="K23" s="8"/>
    </row>
    <row r="24" spans="1:13" x14ac:dyDescent="0.25">
      <c r="A24" s="9"/>
      <c r="B24" s="11"/>
      <c r="C24" s="10"/>
      <c r="D24" s="10"/>
      <c r="E24" s="10"/>
      <c r="F24" s="8"/>
      <c r="H24" s="14"/>
      <c r="I24" s="8"/>
      <c r="J24" s="8"/>
      <c r="K24" s="8"/>
    </row>
    <row r="25" spans="1:13" x14ac:dyDescent="0.25">
      <c r="A25" s="44" t="s">
        <v>23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x14ac:dyDescent="0.25">
      <c r="A26" s="42" t="s">
        <v>22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3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48" x14ac:dyDescent="0.25">
      <c r="A28" s="2" t="s">
        <v>0</v>
      </c>
      <c r="B28" s="2" t="s">
        <v>1</v>
      </c>
      <c r="C28" s="2" t="s">
        <v>16</v>
      </c>
      <c r="D28" s="2" t="s">
        <v>11</v>
      </c>
      <c r="E28" s="21" t="s">
        <v>26</v>
      </c>
      <c r="F28" s="21" t="s">
        <v>12</v>
      </c>
      <c r="G28" s="21" t="s">
        <v>21</v>
      </c>
      <c r="H28" s="2" t="s">
        <v>27</v>
      </c>
      <c r="I28" s="27"/>
      <c r="J28" s="27"/>
      <c r="K28" s="27"/>
      <c r="L28" s="27"/>
      <c r="M28" s="27"/>
    </row>
    <row r="29" spans="1:13" x14ac:dyDescent="0.25">
      <c r="A29" s="3">
        <v>1</v>
      </c>
      <c r="B29" s="3">
        <v>2</v>
      </c>
      <c r="C29" s="3">
        <v>3</v>
      </c>
      <c r="D29" s="3"/>
      <c r="E29" s="3">
        <v>4</v>
      </c>
      <c r="F29" s="3">
        <v>5</v>
      </c>
      <c r="G29" s="3">
        <v>6</v>
      </c>
      <c r="H29" s="3">
        <v>12</v>
      </c>
      <c r="I29" s="27"/>
      <c r="J29" s="27"/>
      <c r="K29" s="27"/>
      <c r="L29" s="27"/>
      <c r="M29" s="27"/>
    </row>
    <row r="30" spans="1:13" x14ac:dyDescent="0.25">
      <c r="A30" s="22" t="s">
        <v>14</v>
      </c>
      <c r="B30" s="24">
        <v>0.124</v>
      </c>
      <c r="C30" s="16">
        <v>28554</v>
      </c>
      <c r="D30" s="16">
        <f>C30*B30</f>
        <v>3540.6959999999999</v>
      </c>
      <c r="E30" s="16">
        <f>D30*3</f>
        <v>10622.088</v>
      </c>
      <c r="F30" s="16">
        <f>C30*10/12*B30</f>
        <v>2950.58</v>
      </c>
      <c r="G30" s="16">
        <f>F30*3</f>
        <v>8851.74</v>
      </c>
      <c r="H30" s="16">
        <f>E30+G30</f>
        <v>19473.828000000001</v>
      </c>
      <c r="I30" s="27"/>
      <c r="J30" s="27"/>
      <c r="K30" s="27"/>
      <c r="L30" s="27"/>
      <c r="M30" s="27"/>
    </row>
    <row r="31" spans="1:13" x14ac:dyDescent="0.25">
      <c r="A31" s="22" t="s">
        <v>33</v>
      </c>
      <c r="B31" s="24">
        <v>1</v>
      </c>
      <c r="C31" s="16">
        <v>25699</v>
      </c>
      <c r="D31" s="16">
        <f t="shared" ref="D31:D32" si="5">C31*B31</f>
        <v>25699</v>
      </c>
      <c r="E31" s="16">
        <f t="shared" ref="E31:E33" si="6">D31*3</f>
        <v>77097</v>
      </c>
      <c r="F31" s="16">
        <f t="shared" ref="F31:F52" si="7">C31*10/12*B31</f>
        <v>21415.833333333332</v>
      </c>
      <c r="G31" s="16">
        <f t="shared" ref="G31:G52" si="8">F31*3</f>
        <v>64247.5</v>
      </c>
      <c r="H31" s="16">
        <f t="shared" ref="H31:H50" si="9">E31+G31</f>
        <v>141344.5</v>
      </c>
      <c r="I31" s="28"/>
      <c r="J31" s="28"/>
      <c r="K31" s="28"/>
      <c r="L31" s="28"/>
      <c r="M31" s="28"/>
    </row>
    <row r="32" spans="1:13" ht="24" x14ac:dyDescent="0.25">
      <c r="A32" s="22" t="s">
        <v>30</v>
      </c>
      <c r="B32" s="24">
        <v>0.499</v>
      </c>
      <c r="C32" s="16">
        <v>15058</v>
      </c>
      <c r="D32" s="16">
        <f t="shared" si="5"/>
        <v>7513.942</v>
      </c>
      <c r="E32" s="16">
        <f t="shared" si="6"/>
        <v>22541.826000000001</v>
      </c>
      <c r="F32" s="16">
        <f t="shared" si="7"/>
        <v>6261.6183333333338</v>
      </c>
      <c r="G32" s="16">
        <f t="shared" si="8"/>
        <v>18784.855000000003</v>
      </c>
      <c r="H32" s="16">
        <f t="shared" si="9"/>
        <v>41326.681000000004</v>
      </c>
      <c r="I32" s="28"/>
      <c r="J32" s="28"/>
      <c r="K32" s="28"/>
      <c r="L32" s="28"/>
      <c r="M32" s="28"/>
    </row>
    <row r="33" spans="1:13" s="37" customFormat="1" x14ac:dyDescent="0.25">
      <c r="A33" s="33" t="s">
        <v>31</v>
      </c>
      <c r="B33" s="34">
        <v>1</v>
      </c>
      <c r="C33" s="35">
        <v>9582</v>
      </c>
      <c r="D33" s="35">
        <f>C33*B33</f>
        <v>9582</v>
      </c>
      <c r="E33" s="35">
        <f t="shared" si="6"/>
        <v>28746</v>
      </c>
      <c r="F33" s="16">
        <f t="shared" si="7"/>
        <v>7985</v>
      </c>
      <c r="G33" s="35">
        <v>24127</v>
      </c>
      <c r="H33" s="35">
        <f>G33+E33</f>
        <v>52873</v>
      </c>
      <c r="I33" s="36"/>
      <c r="J33" s="36"/>
      <c r="K33" s="36"/>
      <c r="L33" s="36"/>
      <c r="M33" s="36"/>
    </row>
    <row r="34" spans="1:13" x14ac:dyDescent="0.25">
      <c r="A34" s="22" t="s">
        <v>5</v>
      </c>
      <c r="B34" s="24">
        <v>0.46899999999999997</v>
      </c>
      <c r="C34" s="16">
        <v>18069</v>
      </c>
      <c r="D34" s="16">
        <f t="shared" ref="D34" si="10">C34*B34</f>
        <v>8474.360999999999</v>
      </c>
      <c r="E34" s="16">
        <f t="shared" ref="E34" si="11">D34*3</f>
        <v>25423.082999999999</v>
      </c>
      <c r="F34" s="16">
        <f t="shared" si="7"/>
        <v>7061.9674999999997</v>
      </c>
      <c r="G34" s="16">
        <f t="shared" si="8"/>
        <v>21185.9025</v>
      </c>
      <c r="H34" s="16">
        <f t="shared" si="9"/>
        <v>46608.985499999995</v>
      </c>
      <c r="I34" s="27"/>
      <c r="J34" s="27"/>
      <c r="K34" s="27"/>
      <c r="L34" s="27"/>
      <c r="M34" s="27"/>
    </row>
    <row r="35" spans="1:13" x14ac:dyDescent="0.25">
      <c r="A35" s="22" t="s">
        <v>6</v>
      </c>
      <c r="B35" s="24">
        <v>0.36699999999999999</v>
      </c>
      <c r="C35" s="16">
        <v>22843</v>
      </c>
      <c r="D35" s="16">
        <f t="shared" ref="D35:D52" si="12">C35*B35</f>
        <v>8383.3809999999994</v>
      </c>
      <c r="E35" s="16">
        <f t="shared" ref="E35:E52" si="13">D35*3</f>
        <v>25150.142999999996</v>
      </c>
      <c r="F35" s="16">
        <f t="shared" si="7"/>
        <v>6986.1508333333331</v>
      </c>
      <c r="G35" s="16">
        <f t="shared" si="8"/>
        <v>20958.452499999999</v>
      </c>
      <c r="H35" s="16">
        <f t="shared" si="9"/>
        <v>46108.595499999996</v>
      </c>
      <c r="I35" s="27"/>
      <c r="J35" s="27"/>
      <c r="K35" s="27"/>
      <c r="L35" s="27"/>
      <c r="M35" s="27"/>
    </row>
    <row r="36" spans="1:13" ht="24" x14ac:dyDescent="0.25">
      <c r="A36" s="22" t="s">
        <v>32</v>
      </c>
      <c r="B36" s="24">
        <v>0.501</v>
      </c>
      <c r="C36" s="16">
        <v>16152</v>
      </c>
      <c r="D36" s="16">
        <f t="shared" si="12"/>
        <v>8092.152</v>
      </c>
      <c r="E36" s="16">
        <f t="shared" si="13"/>
        <v>24276.455999999998</v>
      </c>
      <c r="F36" s="16">
        <f t="shared" si="7"/>
        <v>6743.46</v>
      </c>
      <c r="G36" s="16">
        <f t="shared" si="8"/>
        <v>20230.38</v>
      </c>
      <c r="H36" s="16">
        <f t="shared" si="9"/>
        <v>44506.835999999996</v>
      </c>
      <c r="I36" s="28"/>
      <c r="J36" s="28"/>
      <c r="K36" s="28"/>
      <c r="L36" s="28"/>
      <c r="M36" s="28"/>
    </row>
    <row r="37" spans="1:13" ht="24" x14ac:dyDescent="0.25">
      <c r="A37" s="22" t="s">
        <v>34</v>
      </c>
      <c r="B37" s="24">
        <v>0.501</v>
      </c>
      <c r="C37" s="16">
        <v>14373</v>
      </c>
      <c r="D37" s="16">
        <f t="shared" si="12"/>
        <v>7200.8729999999996</v>
      </c>
      <c r="E37" s="16">
        <f t="shared" si="13"/>
        <v>21602.618999999999</v>
      </c>
      <c r="F37" s="16">
        <f t="shared" si="7"/>
        <v>6000.7275</v>
      </c>
      <c r="G37" s="16">
        <f t="shared" si="8"/>
        <v>18002.182499999999</v>
      </c>
      <c r="H37" s="16">
        <f t="shared" si="9"/>
        <v>39604.801500000001</v>
      </c>
      <c r="I37" s="28"/>
      <c r="J37" s="28"/>
      <c r="K37" s="28"/>
      <c r="L37" s="28"/>
      <c r="M37" s="28"/>
    </row>
    <row r="38" spans="1:13" ht="24" x14ac:dyDescent="0.25">
      <c r="A38" s="22" t="s">
        <v>37</v>
      </c>
      <c r="B38" s="24">
        <v>0.501</v>
      </c>
      <c r="C38" s="16">
        <v>12593</v>
      </c>
      <c r="D38" s="16">
        <f t="shared" si="12"/>
        <v>6309.0929999999998</v>
      </c>
      <c r="E38" s="16">
        <f t="shared" si="13"/>
        <v>18927.278999999999</v>
      </c>
      <c r="F38" s="16">
        <f t="shared" si="7"/>
        <v>5257.5774999999994</v>
      </c>
      <c r="G38" s="16">
        <f t="shared" si="8"/>
        <v>15772.732499999998</v>
      </c>
      <c r="H38" s="16">
        <f t="shared" si="9"/>
        <v>34700.011499999993</v>
      </c>
      <c r="I38" s="28"/>
      <c r="J38" s="28"/>
      <c r="K38" s="28"/>
      <c r="L38" s="28"/>
      <c r="M38" s="28"/>
    </row>
    <row r="39" spans="1:13" x14ac:dyDescent="0.25">
      <c r="A39" s="22" t="s">
        <v>7</v>
      </c>
      <c r="B39" s="24">
        <v>0.1</v>
      </c>
      <c r="C39" s="16">
        <v>11362</v>
      </c>
      <c r="D39" s="16">
        <f t="shared" si="12"/>
        <v>1136.2</v>
      </c>
      <c r="E39" s="16">
        <f t="shared" si="13"/>
        <v>3408.6000000000004</v>
      </c>
      <c r="F39" s="16">
        <f t="shared" si="7"/>
        <v>946.83333333333348</v>
      </c>
      <c r="G39" s="16">
        <f t="shared" si="8"/>
        <v>2840.5000000000005</v>
      </c>
      <c r="H39" s="16">
        <f>E39+G39</f>
        <v>6249.1</v>
      </c>
      <c r="I39" s="27"/>
      <c r="J39" s="27"/>
      <c r="K39" s="27"/>
      <c r="L39" s="27"/>
      <c r="M39" s="27"/>
    </row>
    <row r="40" spans="1:13" ht="20.25" customHeight="1" x14ac:dyDescent="0.25">
      <c r="A40" s="22" t="s">
        <v>8</v>
      </c>
      <c r="B40" s="24">
        <v>0.49199999999999999</v>
      </c>
      <c r="C40" s="16">
        <v>12593</v>
      </c>
      <c r="D40" s="16">
        <f t="shared" si="12"/>
        <v>6195.7560000000003</v>
      </c>
      <c r="E40" s="16">
        <f t="shared" si="13"/>
        <v>18587.268</v>
      </c>
      <c r="F40" s="16">
        <f t="shared" si="7"/>
        <v>5163.1299999999992</v>
      </c>
      <c r="G40" s="16">
        <f t="shared" si="8"/>
        <v>15489.389999999998</v>
      </c>
      <c r="H40" s="16">
        <f t="shared" si="9"/>
        <v>34076.657999999996</v>
      </c>
      <c r="I40" s="27"/>
      <c r="J40" s="27"/>
      <c r="K40" s="27"/>
      <c r="L40" s="27"/>
      <c r="M40" s="27"/>
    </row>
    <row r="41" spans="1:13" x14ac:dyDescent="0.25">
      <c r="A41" s="22" t="s">
        <v>4</v>
      </c>
      <c r="B41" s="24">
        <v>1.036</v>
      </c>
      <c r="C41" s="16">
        <v>16152</v>
      </c>
      <c r="D41" s="16">
        <f t="shared" si="12"/>
        <v>16733.472000000002</v>
      </c>
      <c r="E41" s="16">
        <f t="shared" si="13"/>
        <v>50200.416000000005</v>
      </c>
      <c r="F41" s="16">
        <f t="shared" si="7"/>
        <v>13944.560000000001</v>
      </c>
      <c r="G41" s="16">
        <f t="shared" si="8"/>
        <v>41833.680000000008</v>
      </c>
      <c r="H41" s="16">
        <f t="shared" si="9"/>
        <v>92034.09600000002</v>
      </c>
      <c r="I41" s="27"/>
      <c r="J41" s="27"/>
      <c r="K41" s="27"/>
      <c r="L41" s="27"/>
      <c r="M41" s="27"/>
    </row>
    <row r="42" spans="1:13" x14ac:dyDescent="0.25">
      <c r="A42" s="22" t="s">
        <v>9</v>
      </c>
      <c r="B42" s="24">
        <v>0.25</v>
      </c>
      <c r="C42" s="16">
        <v>12593</v>
      </c>
      <c r="D42" s="16">
        <f t="shared" si="12"/>
        <v>3148.25</v>
      </c>
      <c r="E42" s="16">
        <f t="shared" si="13"/>
        <v>9444.75</v>
      </c>
      <c r="F42" s="16">
        <f t="shared" si="7"/>
        <v>2623.5416666666665</v>
      </c>
      <c r="G42" s="16">
        <f t="shared" si="8"/>
        <v>7870.625</v>
      </c>
      <c r="H42" s="16">
        <f t="shared" si="9"/>
        <v>17315.375</v>
      </c>
      <c r="I42" s="27"/>
      <c r="J42" s="27"/>
      <c r="K42" s="27"/>
      <c r="L42" s="27"/>
      <c r="M42" s="27"/>
    </row>
    <row r="43" spans="1:13" x14ac:dyDescent="0.25">
      <c r="A43" s="22" t="s">
        <v>35</v>
      </c>
      <c r="B43" s="24">
        <v>1.9970000000000001</v>
      </c>
      <c r="C43" s="16">
        <v>8487</v>
      </c>
      <c r="D43" s="16">
        <f t="shared" si="12"/>
        <v>16948.539000000001</v>
      </c>
      <c r="E43" s="16">
        <f t="shared" si="13"/>
        <v>50845.616999999998</v>
      </c>
      <c r="F43" s="16">
        <f t="shared" si="7"/>
        <v>14123.782500000001</v>
      </c>
      <c r="G43" s="16">
        <f t="shared" si="8"/>
        <v>42371.347500000003</v>
      </c>
      <c r="H43" s="16">
        <f t="shared" si="9"/>
        <v>93216.964500000002</v>
      </c>
      <c r="I43" s="28"/>
      <c r="J43" s="28"/>
      <c r="K43" s="28"/>
      <c r="L43" s="28"/>
      <c r="M43" s="28"/>
    </row>
    <row r="44" spans="1:13" x14ac:dyDescent="0.25">
      <c r="A44" s="22" t="s">
        <v>36</v>
      </c>
      <c r="B44" s="24">
        <v>0.501</v>
      </c>
      <c r="C44" s="16">
        <v>9582</v>
      </c>
      <c r="D44" s="16">
        <f t="shared" si="12"/>
        <v>4800.5820000000003</v>
      </c>
      <c r="E44" s="16">
        <f t="shared" si="13"/>
        <v>14401.746000000001</v>
      </c>
      <c r="F44" s="16">
        <f t="shared" si="7"/>
        <v>4000.4850000000001</v>
      </c>
      <c r="G44" s="16">
        <f t="shared" si="8"/>
        <v>12001.455</v>
      </c>
      <c r="H44" s="16">
        <f t="shared" si="9"/>
        <v>26403.201000000001</v>
      </c>
      <c r="I44" s="28"/>
      <c r="J44" s="28"/>
      <c r="K44" s="28"/>
      <c r="L44" s="28"/>
      <c r="M44" s="28"/>
    </row>
    <row r="45" spans="1:13" x14ac:dyDescent="0.25">
      <c r="A45" s="22" t="s">
        <v>38</v>
      </c>
      <c r="B45" s="24">
        <v>1.4990000000000001</v>
      </c>
      <c r="C45" s="16">
        <v>8350</v>
      </c>
      <c r="D45" s="16">
        <f t="shared" si="12"/>
        <v>12516.650000000001</v>
      </c>
      <c r="E45" s="16">
        <f t="shared" si="13"/>
        <v>37549.950000000004</v>
      </c>
      <c r="F45" s="16">
        <f t="shared" si="7"/>
        <v>10430.541666666668</v>
      </c>
      <c r="G45" s="16">
        <f t="shared" si="8"/>
        <v>31291.625000000004</v>
      </c>
      <c r="H45" s="16">
        <f t="shared" si="9"/>
        <v>68841.575000000012</v>
      </c>
      <c r="I45" s="28"/>
      <c r="J45" s="28"/>
      <c r="K45" s="28"/>
      <c r="L45" s="28"/>
      <c r="M45" s="28"/>
    </row>
    <row r="46" spans="1:13" x14ac:dyDescent="0.25">
      <c r="A46" s="22" t="s">
        <v>18</v>
      </c>
      <c r="B46" s="24">
        <v>0.249</v>
      </c>
      <c r="C46" s="16">
        <v>9582</v>
      </c>
      <c r="D46" s="16">
        <f t="shared" si="12"/>
        <v>2385.9180000000001</v>
      </c>
      <c r="E46" s="16">
        <f t="shared" si="13"/>
        <v>7157.7540000000008</v>
      </c>
      <c r="F46" s="16">
        <f t="shared" si="7"/>
        <v>1988.2650000000001</v>
      </c>
      <c r="G46" s="16">
        <f t="shared" si="8"/>
        <v>5964.7950000000001</v>
      </c>
      <c r="H46" s="16">
        <f t="shared" si="9"/>
        <v>13122.549000000001</v>
      </c>
      <c r="I46" s="28"/>
      <c r="J46" s="28"/>
      <c r="K46" s="28"/>
      <c r="L46" s="28"/>
      <c r="M46" s="28"/>
    </row>
    <row r="47" spans="1:13" x14ac:dyDescent="0.25">
      <c r="A47" s="22" t="s">
        <v>39</v>
      </c>
      <c r="B47" s="24">
        <v>0.5</v>
      </c>
      <c r="C47" s="16">
        <v>8350</v>
      </c>
      <c r="D47" s="16">
        <f t="shared" si="12"/>
        <v>4175</v>
      </c>
      <c r="E47" s="16">
        <f t="shared" si="13"/>
        <v>12525</v>
      </c>
      <c r="F47" s="16">
        <f t="shared" si="7"/>
        <v>3479.1666666666665</v>
      </c>
      <c r="G47" s="16">
        <f t="shared" si="8"/>
        <v>10437.5</v>
      </c>
      <c r="H47" s="16">
        <f t="shared" si="9"/>
        <v>22962.5</v>
      </c>
      <c r="I47" s="28"/>
      <c r="J47" s="28"/>
      <c r="K47" s="28"/>
      <c r="L47" s="28"/>
      <c r="M47" s="28"/>
    </row>
    <row r="48" spans="1:13" x14ac:dyDescent="0.25">
      <c r="A48" s="22" t="s">
        <v>40</v>
      </c>
      <c r="B48" s="24">
        <v>0.5</v>
      </c>
      <c r="C48" s="16">
        <v>9582</v>
      </c>
      <c r="D48" s="16">
        <f t="shared" si="12"/>
        <v>4791</v>
      </c>
      <c r="E48" s="16">
        <f t="shared" si="13"/>
        <v>14373</v>
      </c>
      <c r="F48" s="16">
        <f t="shared" si="7"/>
        <v>3992.5</v>
      </c>
      <c r="G48" s="16">
        <f t="shared" si="8"/>
        <v>11977.5</v>
      </c>
      <c r="H48" s="16">
        <f t="shared" si="9"/>
        <v>26350.5</v>
      </c>
      <c r="I48" s="28"/>
      <c r="J48" s="28"/>
      <c r="K48" s="28"/>
      <c r="L48" s="28"/>
      <c r="M48" s="28"/>
    </row>
    <row r="49" spans="1:13" x14ac:dyDescent="0.25">
      <c r="A49" s="22" t="s">
        <v>41</v>
      </c>
      <c r="B49" s="24">
        <v>0.27800000000000002</v>
      </c>
      <c r="C49" s="16">
        <v>9309</v>
      </c>
      <c r="D49" s="16">
        <f t="shared" si="12"/>
        <v>2587.902</v>
      </c>
      <c r="E49" s="16">
        <f t="shared" si="13"/>
        <v>7763.7060000000001</v>
      </c>
      <c r="F49" s="16">
        <f t="shared" si="7"/>
        <v>2156.585</v>
      </c>
      <c r="G49" s="16">
        <f t="shared" si="8"/>
        <v>6469.7550000000001</v>
      </c>
      <c r="H49" s="16">
        <f t="shared" si="9"/>
        <v>14233.460999999999</v>
      </c>
      <c r="I49" s="28"/>
      <c r="J49" s="28"/>
      <c r="K49" s="28"/>
      <c r="L49" s="28"/>
      <c r="M49" s="28"/>
    </row>
    <row r="50" spans="1:13" x14ac:dyDescent="0.25">
      <c r="A50" s="23" t="s">
        <v>10</v>
      </c>
      <c r="B50" s="25">
        <v>9.7000000000000003E-2</v>
      </c>
      <c r="C50" s="17">
        <v>13004</v>
      </c>
      <c r="D50" s="16">
        <f t="shared" si="12"/>
        <v>1261.3880000000001</v>
      </c>
      <c r="E50" s="16">
        <f t="shared" si="13"/>
        <v>3784.1640000000007</v>
      </c>
      <c r="F50" s="16">
        <f t="shared" si="7"/>
        <v>1051.1566666666668</v>
      </c>
      <c r="G50" s="16">
        <f t="shared" si="8"/>
        <v>3153.4700000000003</v>
      </c>
      <c r="H50" s="16">
        <f t="shared" si="9"/>
        <v>6937.6340000000009</v>
      </c>
      <c r="I50" s="27"/>
      <c r="J50" s="27"/>
      <c r="K50" s="27"/>
      <c r="L50" s="27"/>
      <c r="M50" s="27"/>
    </row>
    <row r="51" spans="1:13" x14ac:dyDescent="0.25">
      <c r="A51" s="23" t="s">
        <v>15</v>
      </c>
      <c r="B51" s="25">
        <v>0.19500000000000001</v>
      </c>
      <c r="C51" s="17">
        <v>12183</v>
      </c>
      <c r="D51" s="16">
        <f t="shared" si="12"/>
        <v>2375.6849999999999</v>
      </c>
      <c r="E51" s="16">
        <f t="shared" si="13"/>
        <v>7127.0550000000003</v>
      </c>
      <c r="F51" s="16">
        <f t="shared" si="7"/>
        <v>1979.7375</v>
      </c>
      <c r="G51" s="16">
        <f t="shared" si="8"/>
        <v>5939.2124999999996</v>
      </c>
      <c r="H51" s="16">
        <f t="shared" ref="H51:H53" si="14">E51+G51</f>
        <v>13066.2675</v>
      </c>
      <c r="I51" s="27"/>
      <c r="J51" s="27"/>
      <c r="K51" s="27"/>
      <c r="L51" s="27"/>
      <c r="M51" s="27"/>
    </row>
    <row r="52" spans="1:13" x14ac:dyDescent="0.25">
      <c r="A52" s="23" t="s">
        <v>52</v>
      </c>
      <c r="B52" s="25">
        <v>0.25</v>
      </c>
      <c r="C52" s="17">
        <v>9582</v>
      </c>
      <c r="D52" s="16">
        <f t="shared" si="12"/>
        <v>2395.5</v>
      </c>
      <c r="E52" s="16">
        <f t="shared" si="13"/>
        <v>7186.5</v>
      </c>
      <c r="F52" s="16">
        <f t="shared" si="7"/>
        <v>1996.25</v>
      </c>
      <c r="G52" s="16">
        <f t="shared" si="8"/>
        <v>5988.75</v>
      </c>
      <c r="H52" s="16">
        <f t="shared" si="14"/>
        <v>13175.25</v>
      </c>
      <c r="I52" s="38"/>
      <c r="J52" s="38"/>
      <c r="K52" s="38"/>
      <c r="L52" s="38"/>
      <c r="M52" s="38"/>
    </row>
    <row r="53" spans="1:13" x14ac:dyDescent="0.25">
      <c r="A53" s="19" t="s">
        <v>3</v>
      </c>
      <c r="B53" s="18">
        <f>SUM(B30:B52)</f>
        <v>12.906000000000001</v>
      </c>
      <c r="C53" s="20"/>
      <c r="D53" s="20">
        <f>SUM(D30:D52)</f>
        <v>166247.34</v>
      </c>
      <c r="E53" s="20">
        <f>SUM(E30:E52)</f>
        <v>498742.02</v>
      </c>
      <c r="F53" s="20">
        <f>SUM(F30:F52)</f>
        <v>138539.44999999998</v>
      </c>
      <c r="G53" s="20">
        <f>SUM(G30:G52)</f>
        <v>415790.35</v>
      </c>
      <c r="H53" s="26">
        <f t="shared" si="14"/>
        <v>914532.37</v>
      </c>
      <c r="I53" s="27"/>
      <c r="J53" s="27"/>
      <c r="K53" s="27"/>
      <c r="L53" s="27"/>
      <c r="M53" s="27"/>
    </row>
    <row r="54" spans="1:13" x14ac:dyDescent="0.25">
      <c r="A54" s="4"/>
      <c r="B54" s="5"/>
      <c r="C54" s="17"/>
      <c r="D54" s="6"/>
      <c r="E54" s="6"/>
      <c r="F54" s="6"/>
      <c r="G54" s="6"/>
      <c r="H54" s="6"/>
      <c r="I54" s="8"/>
      <c r="J54" s="8"/>
      <c r="K54" s="8"/>
      <c r="M54" s="13"/>
    </row>
    <row r="55" spans="1:13" x14ac:dyDescent="0.25">
      <c r="A55" s="29"/>
      <c r="B55" s="30"/>
      <c r="C55" s="31"/>
      <c r="D55" s="32"/>
      <c r="E55" s="32"/>
      <c r="F55" s="32"/>
      <c r="G55" s="32"/>
      <c r="H55" s="32"/>
      <c r="I55" s="8"/>
      <c r="J55" s="8"/>
      <c r="K55" s="8"/>
      <c r="M55" s="13"/>
    </row>
    <row r="56" spans="1:13" ht="60" x14ac:dyDescent="0.25">
      <c r="A56" s="29"/>
      <c r="B56" s="30"/>
      <c r="C56" s="31"/>
      <c r="D56" s="32"/>
      <c r="E56" s="32"/>
      <c r="F56" s="32"/>
      <c r="G56" s="15" t="s">
        <v>13</v>
      </c>
      <c r="H56" s="12">
        <f>H53*30.2/100</f>
        <v>276188.77574000001</v>
      </c>
      <c r="I56" s="8"/>
      <c r="J56" s="8"/>
      <c r="K56" s="8"/>
      <c r="M56" s="13"/>
    </row>
    <row r="57" spans="1:13" x14ac:dyDescent="0.25">
      <c r="A57" s="29"/>
      <c r="B57" s="30"/>
      <c r="C57" s="31"/>
      <c r="D57" s="32"/>
      <c r="E57" s="32"/>
      <c r="F57" s="32"/>
      <c r="H57" s="13"/>
      <c r="I57" s="8"/>
      <c r="J57" s="8"/>
      <c r="K57" s="8"/>
      <c r="M57" s="13"/>
    </row>
    <row r="58" spans="1:13" x14ac:dyDescent="0.25">
      <c r="A58" s="29"/>
      <c r="B58" s="30"/>
      <c r="C58" s="31"/>
      <c r="D58" s="32"/>
      <c r="E58" s="32"/>
      <c r="F58" s="32"/>
      <c r="G58" t="s">
        <v>2</v>
      </c>
      <c r="H58" s="14">
        <f>H53+H56</f>
        <v>1190721.1457400001</v>
      </c>
      <c r="I58" s="8"/>
      <c r="J58" s="8"/>
      <c r="K58" s="8"/>
      <c r="M58" s="13"/>
    </row>
    <row r="59" spans="1:13" x14ac:dyDescent="0.25">
      <c r="A59" s="29"/>
      <c r="B59" s="30"/>
      <c r="C59" s="31"/>
      <c r="D59" s="32"/>
      <c r="E59" s="32"/>
      <c r="F59" s="32"/>
      <c r="G59" s="32"/>
      <c r="H59" s="32"/>
      <c r="I59" s="8"/>
      <c r="J59" s="8"/>
      <c r="K59" s="8"/>
      <c r="M59" s="13"/>
    </row>
    <row r="60" spans="1:13" x14ac:dyDescent="0.25">
      <c r="A60" s="44" t="s">
        <v>24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3" x14ac:dyDescent="0.25">
      <c r="A61" s="42" t="s">
        <v>22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1:13" ht="48" x14ac:dyDescent="0.25">
      <c r="A62" s="2" t="s">
        <v>0</v>
      </c>
      <c r="B62" s="2" t="s">
        <v>1</v>
      </c>
      <c r="C62" s="2" t="s">
        <v>16</v>
      </c>
      <c r="D62" s="2" t="s">
        <v>11</v>
      </c>
      <c r="E62" s="21" t="s">
        <v>26</v>
      </c>
      <c r="F62" s="21" t="s">
        <v>12</v>
      </c>
      <c r="G62" s="21" t="s">
        <v>21</v>
      </c>
      <c r="H62" s="2" t="s">
        <v>27</v>
      </c>
      <c r="I62" s="8"/>
      <c r="J62" s="8"/>
      <c r="K62" s="8"/>
      <c r="M62" s="13"/>
    </row>
    <row r="63" spans="1:13" x14ac:dyDescent="0.25">
      <c r="A63" s="3">
        <v>1</v>
      </c>
      <c r="B63" s="3">
        <v>2</v>
      </c>
      <c r="C63" s="3">
        <v>3</v>
      </c>
      <c r="D63" s="3"/>
      <c r="E63" s="3">
        <v>4</v>
      </c>
      <c r="F63" s="3">
        <v>5</v>
      </c>
      <c r="G63" s="3">
        <v>6</v>
      </c>
      <c r="H63" s="3">
        <v>12</v>
      </c>
      <c r="I63" s="8"/>
      <c r="J63" s="8"/>
      <c r="K63" s="8"/>
      <c r="M63" s="13"/>
    </row>
    <row r="64" spans="1:13" x14ac:dyDescent="0.25">
      <c r="A64" s="22" t="s">
        <v>14</v>
      </c>
      <c r="B64" s="24">
        <v>0.38200000000000001</v>
      </c>
      <c r="C64" s="16">
        <v>28554</v>
      </c>
      <c r="D64" s="16">
        <f>C64*B64</f>
        <v>10907.628000000001</v>
      </c>
      <c r="E64" s="16">
        <f>D64*3</f>
        <v>32722.884000000002</v>
      </c>
      <c r="F64" s="16">
        <f>C64*10/12*B64</f>
        <v>9089.69</v>
      </c>
      <c r="G64" s="16">
        <f>F64*3</f>
        <v>27269.07</v>
      </c>
      <c r="H64" s="16">
        <f>E64+G64</f>
        <v>59991.953999999998</v>
      </c>
      <c r="I64" s="8"/>
      <c r="J64" s="8"/>
      <c r="K64" s="8"/>
      <c r="M64" s="13"/>
    </row>
    <row r="65" spans="1:13" x14ac:dyDescent="0.25">
      <c r="A65" s="22" t="s">
        <v>6</v>
      </c>
      <c r="B65" s="24">
        <v>9.4E-2</v>
      </c>
      <c r="C65" s="16">
        <v>22843</v>
      </c>
      <c r="D65" s="16">
        <f t="shared" ref="D65:D74" si="15">C65*B65</f>
        <v>2147.2420000000002</v>
      </c>
      <c r="E65" s="16">
        <f>D65*3</f>
        <v>6441.7260000000006</v>
      </c>
      <c r="F65" s="16">
        <f t="shared" ref="F65:F74" si="16">C65*10/12*B65</f>
        <v>1789.3683333333331</v>
      </c>
      <c r="G65" s="16">
        <f t="shared" ref="G65:G74" si="17">F65*3</f>
        <v>5368.1049999999996</v>
      </c>
      <c r="H65" s="16">
        <f t="shared" ref="H65:H74" si="18">E65+G65</f>
        <v>11809.831</v>
      </c>
      <c r="I65" s="8"/>
      <c r="J65" s="8"/>
      <c r="K65" s="8"/>
      <c r="M65" s="13"/>
    </row>
    <row r="66" spans="1:13" x14ac:dyDescent="0.25">
      <c r="A66" s="22" t="s">
        <v>7</v>
      </c>
      <c r="B66" s="24">
        <v>0.69199999999999995</v>
      </c>
      <c r="C66" s="16">
        <v>11362</v>
      </c>
      <c r="D66" s="16">
        <f t="shared" si="15"/>
        <v>7862.503999999999</v>
      </c>
      <c r="E66" s="16">
        <f t="shared" ref="E66:E74" si="19">D66*3</f>
        <v>23587.511999999995</v>
      </c>
      <c r="F66" s="16">
        <f t="shared" si="16"/>
        <v>6552.086666666667</v>
      </c>
      <c r="G66" s="16">
        <f t="shared" si="17"/>
        <v>19656.260000000002</v>
      </c>
      <c r="H66" s="16">
        <f t="shared" si="18"/>
        <v>43243.771999999997</v>
      </c>
      <c r="I66" s="8"/>
      <c r="J66" s="8"/>
      <c r="K66" s="8"/>
      <c r="M66" s="13"/>
    </row>
    <row r="67" spans="1:13" x14ac:dyDescent="0.25">
      <c r="A67" s="22" t="s">
        <v>8</v>
      </c>
      <c r="B67" s="24">
        <v>8.0000000000000002E-3</v>
      </c>
      <c r="C67" s="16">
        <v>12593</v>
      </c>
      <c r="D67" s="16">
        <f t="shared" si="15"/>
        <v>100.744</v>
      </c>
      <c r="E67" s="16">
        <f t="shared" si="19"/>
        <v>302.23199999999997</v>
      </c>
      <c r="F67" s="16">
        <f t="shared" si="16"/>
        <v>83.953333333333333</v>
      </c>
      <c r="G67" s="16">
        <f t="shared" si="17"/>
        <v>251.86</v>
      </c>
      <c r="H67" s="16">
        <f t="shared" si="18"/>
        <v>554.09199999999998</v>
      </c>
      <c r="I67" s="8"/>
      <c r="J67" s="8"/>
      <c r="K67" s="8"/>
      <c r="M67" s="13"/>
    </row>
    <row r="68" spans="1:13" x14ac:dyDescent="0.25">
      <c r="A68" s="22" t="s">
        <v>4</v>
      </c>
      <c r="B68" s="24">
        <v>0.86799999999999999</v>
      </c>
      <c r="C68" s="16">
        <v>16152</v>
      </c>
      <c r="D68" s="16">
        <f t="shared" si="15"/>
        <v>14019.936</v>
      </c>
      <c r="E68" s="16">
        <f t="shared" si="19"/>
        <v>42059.807999999997</v>
      </c>
      <c r="F68" s="16">
        <f t="shared" si="16"/>
        <v>11683.28</v>
      </c>
      <c r="G68" s="16">
        <f t="shared" si="17"/>
        <v>35049.840000000004</v>
      </c>
      <c r="H68" s="16">
        <f t="shared" si="18"/>
        <v>77109.648000000001</v>
      </c>
      <c r="I68" s="8"/>
      <c r="J68" s="8"/>
      <c r="K68" s="8"/>
      <c r="M68" s="13"/>
    </row>
    <row r="69" spans="1:13" x14ac:dyDescent="0.25">
      <c r="A69" s="22" t="s">
        <v>9</v>
      </c>
      <c r="B69" s="24">
        <v>0.25</v>
      </c>
      <c r="C69" s="16">
        <v>12593</v>
      </c>
      <c r="D69" s="16">
        <f t="shared" si="15"/>
        <v>3148.25</v>
      </c>
      <c r="E69" s="16">
        <f t="shared" si="19"/>
        <v>9444.75</v>
      </c>
      <c r="F69" s="16">
        <f t="shared" si="16"/>
        <v>2623.5416666666665</v>
      </c>
      <c r="G69" s="16">
        <f t="shared" si="17"/>
        <v>7870.625</v>
      </c>
      <c r="H69" s="16">
        <f t="shared" si="18"/>
        <v>17315.375</v>
      </c>
      <c r="I69" s="8"/>
      <c r="J69" s="8"/>
      <c r="K69" s="8"/>
      <c r="M69" s="13"/>
    </row>
    <row r="70" spans="1:13" x14ac:dyDescent="0.25">
      <c r="A70" s="23" t="s">
        <v>10</v>
      </c>
      <c r="B70" s="25">
        <v>2.6280000000000001</v>
      </c>
      <c r="C70" s="17">
        <v>13004</v>
      </c>
      <c r="D70" s="16">
        <f t="shared" si="15"/>
        <v>34174.512000000002</v>
      </c>
      <c r="E70" s="16">
        <f t="shared" si="19"/>
        <v>102523.53600000001</v>
      </c>
      <c r="F70" s="16">
        <f t="shared" si="16"/>
        <v>28478.76</v>
      </c>
      <c r="G70" s="16">
        <f t="shared" si="17"/>
        <v>85436.28</v>
      </c>
      <c r="H70" s="16">
        <f t="shared" si="18"/>
        <v>187959.81599999999</v>
      </c>
      <c r="I70" s="8"/>
      <c r="J70" s="8"/>
      <c r="K70" s="8"/>
      <c r="M70" s="13"/>
    </row>
    <row r="71" spans="1:13" x14ac:dyDescent="0.25">
      <c r="A71" s="23" t="s">
        <v>15</v>
      </c>
      <c r="B71" s="25">
        <v>5.2569999999999997</v>
      </c>
      <c r="C71" s="17">
        <v>12183</v>
      </c>
      <c r="D71" s="16">
        <f t="shared" si="15"/>
        <v>64046.030999999995</v>
      </c>
      <c r="E71" s="16">
        <f t="shared" si="19"/>
        <v>192138.09299999999</v>
      </c>
      <c r="F71" s="16">
        <f t="shared" si="16"/>
        <v>53371.692499999997</v>
      </c>
      <c r="G71" s="16">
        <f t="shared" si="17"/>
        <v>160115.07749999998</v>
      </c>
      <c r="H71" s="16">
        <f t="shared" si="18"/>
        <v>352253.17050000001</v>
      </c>
      <c r="I71" s="8"/>
      <c r="J71" s="8"/>
      <c r="K71" s="8"/>
      <c r="M71" s="13"/>
    </row>
    <row r="72" spans="1:13" x14ac:dyDescent="0.25">
      <c r="A72" s="23" t="s">
        <v>18</v>
      </c>
      <c r="B72" s="25">
        <v>0.503</v>
      </c>
      <c r="C72" s="17">
        <v>9582</v>
      </c>
      <c r="D72" s="16">
        <f t="shared" si="15"/>
        <v>4819.7460000000001</v>
      </c>
      <c r="E72" s="16">
        <f t="shared" si="19"/>
        <v>14459.238000000001</v>
      </c>
      <c r="F72" s="16">
        <f t="shared" si="16"/>
        <v>4016.4549999999999</v>
      </c>
      <c r="G72" s="16">
        <f t="shared" si="17"/>
        <v>12049.365</v>
      </c>
      <c r="H72" s="16">
        <f t="shared" si="18"/>
        <v>26508.603000000003</v>
      </c>
      <c r="I72" s="8"/>
      <c r="J72" s="8"/>
      <c r="K72" s="8"/>
      <c r="M72" s="13"/>
    </row>
    <row r="73" spans="1:13" x14ac:dyDescent="0.25">
      <c r="A73" s="23" t="s">
        <v>19</v>
      </c>
      <c r="B73" s="25">
        <v>0.436</v>
      </c>
      <c r="C73" s="17">
        <v>9309</v>
      </c>
      <c r="D73" s="16">
        <f t="shared" si="15"/>
        <v>4058.7240000000002</v>
      </c>
      <c r="E73" s="16">
        <f t="shared" si="19"/>
        <v>12176.172</v>
      </c>
      <c r="F73" s="16">
        <f t="shared" si="16"/>
        <v>3382.27</v>
      </c>
      <c r="G73" s="16">
        <f t="shared" si="17"/>
        <v>10146.81</v>
      </c>
      <c r="H73" s="16">
        <f t="shared" si="18"/>
        <v>22322.982</v>
      </c>
      <c r="I73" s="8"/>
      <c r="J73" s="8"/>
      <c r="K73" s="8"/>
      <c r="M73" s="13"/>
    </row>
    <row r="74" spans="1:13" x14ac:dyDescent="0.25">
      <c r="A74" s="23" t="s">
        <v>51</v>
      </c>
      <c r="B74" s="25">
        <v>0.25</v>
      </c>
      <c r="C74" s="17">
        <v>9582</v>
      </c>
      <c r="D74" s="16">
        <f t="shared" si="15"/>
        <v>2395.5</v>
      </c>
      <c r="E74" s="16">
        <f t="shared" si="19"/>
        <v>7186.5</v>
      </c>
      <c r="F74" s="16">
        <f t="shared" si="16"/>
        <v>1996.25</v>
      </c>
      <c r="G74" s="16">
        <f t="shared" si="17"/>
        <v>5988.75</v>
      </c>
      <c r="H74" s="16">
        <f t="shared" si="18"/>
        <v>13175.25</v>
      </c>
      <c r="I74" s="8"/>
      <c r="J74" s="8"/>
      <c r="K74" s="8"/>
      <c r="M74" s="13"/>
    </row>
    <row r="75" spans="1:13" x14ac:dyDescent="0.25">
      <c r="A75" s="19" t="s">
        <v>3</v>
      </c>
      <c r="B75" s="18">
        <f>SUM(B64:B74)</f>
        <v>11.368</v>
      </c>
      <c r="C75" s="20"/>
      <c r="D75" s="20">
        <f>SUM(D64:D74)</f>
        <v>147680.81699999998</v>
      </c>
      <c r="E75" s="20">
        <f>SUM(E64:E74)</f>
        <v>443042.451</v>
      </c>
      <c r="F75" s="20">
        <f>SUM(F64:F74)</f>
        <v>123067.3475</v>
      </c>
      <c r="G75" s="20">
        <f>SUM(G64:G74)</f>
        <v>369202.04249999998</v>
      </c>
      <c r="H75" s="20">
        <f>SUM(H64:H74)</f>
        <v>812244.49349999998</v>
      </c>
      <c r="I75" s="8"/>
      <c r="J75" s="8"/>
      <c r="K75" s="8"/>
      <c r="M75" s="13"/>
    </row>
    <row r="76" spans="1:13" x14ac:dyDescent="0.25">
      <c r="A76" s="4"/>
      <c r="B76" s="5"/>
      <c r="C76" s="17"/>
      <c r="D76" s="6"/>
      <c r="E76" s="6"/>
      <c r="F76" s="6"/>
      <c r="G76" s="6"/>
      <c r="H76" s="6"/>
      <c r="I76" s="8"/>
      <c r="J76" s="8"/>
      <c r="K76" s="8"/>
      <c r="M76" s="13"/>
    </row>
    <row r="77" spans="1:13" x14ac:dyDescent="0.25">
      <c r="A77" s="29"/>
      <c r="B77" s="30"/>
      <c r="C77" s="31"/>
      <c r="D77" s="32"/>
      <c r="E77" s="32"/>
      <c r="F77" s="32"/>
      <c r="G77" s="32"/>
      <c r="H77" s="32"/>
      <c r="I77" s="8"/>
      <c r="J77" s="8"/>
      <c r="K77" s="8"/>
      <c r="M77" s="13"/>
    </row>
    <row r="78" spans="1:13" ht="60" x14ac:dyDescent="0.25">
      <c r="A78" s="29"/>
      <c r="B78" s="30"/>
      <c r="C78" s="31"/>
      <c r="D78" s="32"/>
      <c r="E78" s="32"/>
      <c r="F78" s="32"/>
      <c r="G78" s="15" t="s">
        <v>13</v>
      </c>
      <c r="H78" s="12">
        <f>H75*30.2/100</f>
        <v>245297.83703699999</v>
      </c>
      <c r="I78" s="8"/>
      <c r="J78" s="8"/>
      <c r="K78" s="8"/>
      <c r="M78" s="13"/>
    </row>
    <row r="79" spans="1:13" x14ac:dyDescent="0.25">
      <c r="A79" s="29"/>
      <c r="B79" s="30"/>
      <c r="C79" s="31"/>
      <c r="D79" s="32"/>
      <c r="E79" s="32"/>
      <c r="F79" s="32"/>
      <c r="H79" s="13"/>
      <c r="I79" s="8"/>
      <c r="J79" s="8"/>
      <c r="K79" s="8"/>
      <c r="M79" s="13"/>
    </row>
    <row r="80" spans="1:13" x14ac:dyDescent="0.25">
      <c r="A80" s="29"/>
      <c r="B80" s="30"/>
      <c r="C80" s="31"/>
      <c r="D80" s="32"/>
      <c r="E80" s="32"/>
      <c r="F80" s="32"/>
      <c r="G80" t="s">
        <v>2</v>
      </c>
      <c r="H80" s="14">
        <f>H75+H78</f>
        <v>1057542.330537</v>
      </c>
      <c r="I80" s="8"/>
      <c r="J80" s="8"/>
      <c r="K80" s="8"/>
      <c r="M80" s="13"/>
    </row>
    <row r="81" spans="1:13" x14ac:dyDescent="0.25">
      <c r="H81" s="43"/>
      <c r="I81" s="43"/>
      <c r="J81" s="43"/>
    </row>
    <row r="83" spans="1:13" x14ac:dyDescent="0.25">
      <c r="A83" s="1"/>
    </row>
    <row r="84" spans="1:13" x14ac:dyDescent="0.25">
      <c r="A84" s="44" t="s">
        <v>25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5" spans="1:13" x14ac:dyDescent="0.25">
      <c r="A85" s="42" t="s">
        <v>22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spans="1:13" ht="48" x14ac:dyDescent="0.25">
      <c r="A87" s="2" t="s">
        <v>0</v>
      </c>
      <c r="B87" s="2" t="s">
        <v>1</v>
      </c>
      <c r="C87" s="2" t="s">
        <v>16</v>
      </c>
      <c r="D87" s="2" t="s">
        <v>11</v>
      </c>
      <c r="E87" s="21" t="s">
        <v>26</v>
      </c>
      <c r="F87" s="21" t="s">
        <v>12</v>
      </c>
      <c r="G87" s="21" t="s">
        <v>21</v>
      </c>
      <c r="H87" s="2" t="s">
        <v>27</v>
      </c>
      <c r="I87" s="28"/>
      <c r="J87" s="28"/>
      <c r="K87" s="28"/>
      <c r="L87" s="28"/>
      <c r="M87" s="28"/>
    </row>
    <row r="88" spans="1:13" x14ac:dyDescent="0.25">
      <c r="A88" s="3">
        <v>1</v>
      </c>
      <c r="B88" s="3">
        <v>2</v>
      </c>
      <c r="C88" s="3">
        <v>3</v>
      </c>
      <c r="D88" s="3"/>
      <c r="E88" s="3">
        <v>4</v>
      </c>
      <c r="F88" s="3">
        <v>5</v>
      </c>
      <c r="G88" s="3">
        <v>6</v>
      </c>
      <c r="H88" s="3">
        <v>12</v>
      </c>
      <c r="I88" s="28"/>
      <c r="J88" s="28"/>
      <c r="K88" s="28"/>
      <c r="L88" s="28"/>
      <c r="M88" s="28"/>
    </row>
    <row r="89" spans="1:13" x14ac:dyDescent="0.25">
      <c r="A89" s="22" t="s">
        <v>14</v>
      </c>
      <c r="B89" s="24">
        <v>0.13400000000000001</v>
      </c>
      <c r="C89" s="16">
        <v>28554</v>
      </c>
      <c r="D89" s="16">
        <f>C89*B89</f>
        <v>3826.2360000000003</v>
      </c>
      <c r="E89" s="16">
        <f>D89*3</f>
        <v>11478.708000000001</v>
      </c>
      <c r="F89" s="16">
        <f>C89*10/12*B89</f>
        <v>3188.53</v>
      </c>
      <c r="G89" s="16">
        <f>F89*3</f>
        <v>9565.59</v>
      </c>
      <c r="H89" s="16">
        <f>E89+G89</f>
        <v>21044.298000000003</v>
      </c>
      <c r="I89" s="28"/>
      <c r="J89" s="28"/>
      <c r="K89" s="28"/>
      <c r="L89" s="28"/>
      <c r="M89" s="28"/>
    </row>
    <row r="90" spans="1:13" x14ac:dyDescent="0.25">
      <c r="A90" s="22" t="s">
        <v>33</v>
      </c>
      <c r="B90" s="24">
        <v>1</v>
      </c>
      <c r="C90" s="16">
        <v>25699</v>
      </c>
      <c r="D90" s="16">
        <f t="shared" ref="D90:D92" si="20">C90*B90</f>
        <v>25699</v>
      </c>
      <c r="E90" s="16">
        <f t="shared" ref="E90:E111" si="21">D90*3</f>
        <v>77097</v>
      </c>
      <c r="F90" s="16">
        <f t="shared" ref="F90:F111" si="22">C90*10/12*B90</f>
        <v>21415.833333333332</v>
      </c>
      <c r="G90" s="16">
        <f t="shared" ref="G90:G91" si="23">F90*3</f>
        <v>64247.5</v>
      </c>
      <c r="H90" s="16">
        <f t="shared" ref="H90:H91" si="24">E90+G90</f>
        <v>141344.5</v>
      </c>
      <c r="I90" s="28"/>
      <c r="J90" s="28"/>
      <c r="K90" s="28"/>
      <c r="L90" s="28"/>
      <c r="M90" s="28"/>
    </row>
    <row r="91" spans="1:13" ht="24" x14ac:dyDescent="0.25">
      <c r="A91" s="22" t="s">
        <v>30</v>
      </c>
      <c r="B91" s="24">
        <v>0.501</v>
      </c>
      <c r="C91" s="16">
        <v>15058</v>
      </c>
      <c r="D91" s="16">
        <f t="shared" si="20"/>
        <v>7544.058</v>
      </c>
      <c r="E91" s="16">
        <f t="shared" si="21"/>
        <v>22632.173999999999</v>
      </c>
      <c r="F91" s="16">
        <f t="shared" si="22"/>
        <v>6286.7150000000001</v>
      </c>
      <c r="G91" s="16">
        <f t="shared" si="23"/>
        <v>18860.145</v>
      </c>
      <c r="H91" s="16">
        <f t="shared" si="24"/>
        <v>41492.319000000003</v>
      </c>
      <c r="I91" s="28"/>
      <c r="J91" s="28"/>
      <c r="K91" s="28"/>
      <c r="L91" s="28"/>
      <c r="M91" s="28"/>
    </row>
    <row r="92" spans="1:13" s="41" customFormat="1" x14ac:dyDescent="0.25">
      <c r="A92" s="22" t="s">
        <v>31</v>
      </c>
      <c r="B92" s="24">
        <v>1</v>
      </c>
      <c r="C92" s="16">
        <v>9582</v>
      </c>
      <c r="D92" s="16">
        <f t="shared" si="20"/>
        <v>9582</v>
      </c>
      <c r="E92" s="16">
        <f t="shared" si="21"/>
        <v>28746</v>
      </c>
      <c r="F92" s="16">
        <f t="shared" si="22"/>
        <v>7985</v>
      </c>
      <c r="G92" s="16">
        <f>F92*3</f>
        <v>23955</v>
      </c>
      <c r="H92" s="16">
        <f>E92+G92</f>
        <v>52701</v>
      </c>
      <c r="I92" s="38"/>
      <c r="J92" s="38"/>
      <c r="K92" s="38"/>
      <c r="L92" s="38"/>
      <c r="M92" s="38"/>
    </row>
    <row r="93" spans="1:13" x14ac:dyDescent="0.25">
      <c r="A93" s="22" t="s">
        <v>5</v>
      </c>
      <c r="B93" s="24">
        <v>0.44400000000000001</v>
      </c>
      <c r="C93" s="16">
        <v>18069</v>
      </c>
      <c r="D93" s="16">
        <f t="shared" ref="D93:D111" si="25">C93*B93</f>
        <v>8022.6360000000004</v>
      </c>
      <c r="E93" s="16">
        <f t="shared" si="21"/>
        <v>24067.908000000003</v>
      </c>
      <c r="F93" s="16">
        <f t="shared" si="22"/>
        <v>6685.53</v>
      </c>
      <c r="G93" s="16">
        <f t="shared" ref="G93:G111" si="26">F93*3</f>
        <v>20056.59</v>
      </c>
      <c r="H93" s="16">
        <f t="shared" ref="H93:H97" si="27">E93+G93</f>
        <v>44124.498000000007</v>
      </c>
      <c r="I93" s="28"/>
      <c r="J93" s="28"/>
      <c r="K93" s="28"/>
      <c r="L93" s="28"/>
      <c r="M93" s="28"/>
    </row>
    <row r="94" spans="1:13" x14ac:dyDescent="0.25">
      <c r="A94" s="22" t="s">
        <v>6</v>
      </c>
      <c r="B94" s="24">
        <v>0.439</v>
      </c>
      <c r="C94" s="16">
        <v>22843</v>
      </c>
      <c r="D94" s="16">
        <f t="shared" si="25"/>
        <v>10028.076999999999</v>
      </c>
      <c r="E94" s="16">
        <f t="shared" si="21"/>
        <v>30084.231</v>
      </c>
      <c r="F94" s="16">
        <f t="shared" si="22"/>
        <v>8356.7308333333331</v>
      </c>
      <c r="G94" s="16">
        <f t="shared" si="26"/>
        <v>25070.192499999997</v>
      </c>
      <c r="H94" s="16">
        <f t="shared" si="27"/>
        <v>55154.423499999997</v>
      </c>
      <c r="I94" s="28"/>
      <c r="J94" s="28"/>
      <c r="K94" s="28"/>
      <c r="L94" s="28"/>
      <c r="M94" s="28"/>
    </row>
    <row r="95" spans="1:13" ht="24" x14ac:dyDescent="0.25">
      <c r="A95" s="22" t="s">
        <v>32</v>
      </c>
      <c r="B95" s="24">
        <v>0.499</v>
      </c>
      <c r="C95" s="16">
        <v>16152</v>
      </c>
      <c r="D95" s="16">
        <f t="shared" si="25"/>
        <v>8059.848</v>
      </c>
      <c r="E95" s="16">
        <f t="shared" si="21"/>
        <v>24179.544000000002</v>
      </c>
      <c r="F95" s="16">
        <f t="shared" si="22"/>
        <v>6716.54</v>
      </c>
      <c r="G95" s="16">
        <f>F95*3</f>
        <v>20149.62</v>
      </c>
      <c r="H95" s="16">
        <f t="shared" si="27"/>
        <v>44329.164000000004</v>
      </c>
      <c r="I95" s="28"/>
      <c r="J95" s="28"/>
      <c r="K95" s="28"/>
      <c r="L95" s="28"/>
      <c r="M95" s="28"/>
    </row>
    <row r="96" spans="1:13" ht="24" x14ac:dyDescent="0.25">
      <c r="A96" s="22" t="s">
        <v>34</v>
      </c>
      <c r="B96" s="24">
        <v>0.499</v>
      </c>
      <c r="C96" s="16">
        <v>14373</v>
      </c>
      <c r="D96" s="16">
        <f t="shared" si="25"/>
        <v>7172.1270000000004</v>
      </c>
      <c r="E96" s="16">
        <f t="shared" si="21"/>
        <v>21516.381000000001</v>
      </c>
      <c r="F96" s="16">
        <f t="shared" si="22"/>
        <v>5976.7725</v>
      </c>
      <c r="G96" s="16">
        <f>F96*3</f>
        <v>17930.317500000001</v>
      </c>
      <c r="H96" s="16">
        <f t="shared" si="27"/>
        <v>39446.698499999999</v>
      </c>
      <c r="I96" s="28"/>
      <c r="J96" s="28"/>
      <c r="K96" s="28"/>
      <c r="L96" s="28"/>
      <c r="M96" s="28"/>
    </row>
    <row r="97" spans="1:13" ht="24" x14ac:dyDescent="0.25">
      <c r="A97" s="22" t="s">
        <v>37</v>
      </c>
      <c r="B97" s="24">
        <v>0.499</v>
      </c>
      <c r="C97" s="16">
        <v>12593</v>
      </c>
      <c r="D97" s="16">
        <f t="shared" si="25"/>
        <v>6283.9070000000002</v>
      </c>
      <c r="E97" s="16">
        <f t="shared" si="21"/>
        <v>18851.721000000001</v>
      </c>
      <c r="F97" s="16">
        <f t="shared" si="22"/>
        <v>5236.5891666666666</v>
      </c>
      <c r="G97" s="16">
        <f>F97*3</f>
        <v>15709.7675</v>
      </c>
      <c r="H97" s="16">
        <f t="shared" si="27"/>
        <v>34561.488499999999</v>
      </c>
      <c r="I97" s="28"/>
      <c r="J97" s="28"/>
      <c r="K97" s="28"/>
      <c r="L97" s="28"/>
      <c r="M97" s="28"/>
    </row>
    <row r="98" spans="1:13" x14ac:dyDescent="0.25">
      <c r="A98" s="22" t="s">
        <v>7</v>
      </c>
      <c r="B98" s="24">
        <v>8.5999999999999993E-2</v>
      </c>
      <c r="C98" s="16">
        <v>11362</v>
      </c>
      <c r="D98" s="16">
        <f t="shared" si="25"/>
        <v>977.13199999999995</v>
      </c>
      <c r="E98" s="16">
        <f t="shared" si="21"/>
        <v>2931.3959999999997</v>
      </c>
      <c r="F98" s="16">
        <f t="shared" si="22"/>
        <v>814.27666666666664</v>
      </c>
      <c r="G98" s="16">
        <f t="shared" si="26"/>
        <v>2442.83</v>
      </c>
      <c r="H98" s="16">
        <f t="shared" ref="H98:H108" si="28">E98+G98</f>
        <v>5374.2259999999997</v>
      </c>
      <c r="I98" s="28"/>
      <c r="J98" s="28"/>
      <c r="K98" s="28"/>
      <c r="L98" s="28"/>
      <c r="M98" s="28"/>
    </row>
    <row r="99" spans="1:13" x14ac:dyDescent="0.25">
      <c r="A99" s="22" t="s">
        <v>8</v>
      </c>
      <c r="B99" s="24">
        <v>0.49199999999999999</v>
      </c>
      <c r="C99" s="16">
        <v>12593</v>
      </c>
      <c r="D99" s="16">
        <f t="shared" si="25"/>
        <v>6195.7560000000003</v>
      </c>
      <c r="E99" s="16">
        <f t="shared" si="21"/>
        <v>18587.268</v>
      </c>
      <c r="F99" s="16">
        <f t="shared" si="22"/>
        <v>5163.1299999999992</v>
      </c>
      <c r="G99" s="16">
        <f t="shared" si="26"/>
        <v>15489.389999999998</v>
      </c>
      <c r="H99" s="16">
        <f t="shared" si="28"/>
        <v>34076.657999999996</v>
      </c>
      <c r="I99" s="28"/>
      <c r="J99" s="28"/>
      <c r="K99" s="28"/>
      <c r="L99" s="28"/>
      <c r="M99" s="28"/>
    </row>
    <row r="100" spans="1:13" x14ac:dyDescent="0.25">
      <c r="A100" s="22" t="s">
        <v>4</v>
      </c>
      <c r="B100" s="24">
        <v>1.0469999999999999</v>
      </c>
      <c r="C100" s="16">
        <v>16152</v>
      </c>
      <c r="D100" s="16">
        <f t="shared" si="25"/>
        <v>16911.144</v>
      </c>
      <c r="E100" s="16">
        <f t="shared" si="21"/>
        <v>50733.432000000001</v>
      </c>
      <c r="F100" s="16">
        <f t="shared" si="22"/>
        <v>14092.619999999999</v>
      </c>
      <c r="G100" s="16">
        <f t="shared" si="26"/>
        <v>42277.86</v>
      </c>
      <c r="H100" s="16">
        <f t="shared" si="28"/>
        <v>93011.292000000001</v>
      </c>
      <c r="I100" s="28"/>
      <c r="J100" s="28"/>
      <c r="K100" s="28"/>
      <c r="L100" s="28"/>
      <c r="M100" s="28"/>
    </row>
    <row r="101" spans="1:13" x14ac:dyDescent="0.25">
      <c r="A101" s="22" t="s">
        <v>9</v>
      </c>
      <c r="B101" s="24">
        <v>0.25</v>
      </c>
      <c r="C101" s="16">
        <v>12593</v>
      </c>
      <c r="D101" s="16">
        <f t="shared" si="25"/>
        <v>3148.25</v>
      </c>
      <c r="E101" s="16">
        <f t="shared" si="21"/>
        <v>9444.75</v>
      </c>
      <c r="F101" s="16">
        <f t="shared" si="22"/>
        <v>2623.5416666666665</v>
      </c>
      <c r="G101" s="16">
        <f t="shared" si="26"/>
        <v>7870.625</v>
      </c>
      <c r="H101" s="16">
        <f t="shared" si="28"/>
        <v>17315.375</v>
      </c>
      <c r="I101" s="28"/>
      <c r="J101" s="28"/>
      <c r="K101" s="28"/>
      <c r="L101" s="28"/>
      <c r="M101" s="28"/>
    </row>
    <row r="102" spans="1:13" x14ac:dyDescent="0.25">
      <c r="A102" s="22" t="s">
        <v>35</v>
      </c>
      <c r="B102" s="24">
        <v>2.0030000000000001</v>
      </c>
      <c r="C102" s="16">
        <v>8487</v>
      </c>
      <c r="D102" s="16">
        <f t="shared" si="25"/>
        <v>16999.460999999999</v>
      </c>
      <c r="E102" s="16">
        <f t="shared" si="21"/>
        <v>50998.383000000002</v>
      </c>
      <c r="F102" s="16">
        <f t="shared" si="22"/>
        <v>14166.217500000001</v>
      </c>
      <c r="G102" s="16">
        <f t="shared" ref="G102:G108" si="29">F102*3</f>
        <v>42498.652500000004</v>
      </c>
      <c r="H102" s="16">
        <f t="shared" si="28"/>
        <v>93497.035499999998</v>
      </c>
      <c r="I102" s="28"/>
      <c r="J102" s="28"/>
      <c r="K102" s="28"/>
      <c r="L102" s="28"/>
      <c r="M102" s="28"/>
    </row>
    <row r="103" spans="1:13" x14ac:dyDescent="0.25">
      <c r="A103" s="22" t="s">
        <v>36</v>
      </c>
      <c r="B103" s="24">
        <v>0.499</v>
      </c>
      <c r="C103" s="16">
        <v>9582</v>
      </c>
      <c r="D103" s="16">
        <f t="shared" si="25"/>
        <v>4781.4179999999997</v>
      </c>
      <c r="E103" s="16">
        <f t="shared" si="21"/>
        <v>14344.253999999999</v>
      </c>
      <c r="F103" s="16">
        <f t="shared" si="22"/>
        <v>3984.5149999999999</v>
      </c>
      <c r="G103" s="16">
        <f t="shared" si="29"/>
        <v>11953.545</v>
      </c>
      <c r="H103" s="16">
        <f t="shared" si="28"/>
        <v>26297.798999999999</v>
      </c>
      <c r="I103" s="28"/>
      <c r="J103" s="28"/>
      <c r="K103" s="28"/>
      <c r="L103" s="28"/>
      <c r="M103" s="28"/>
    </row>
    <row r="104" spans="1:13" x14ac:dyDescent="0.25">
      <c r="A104" s="22" t="s">
        <v>38</v>
      </c>
      <c r="B104" s="24">
        <v>1.5009999999999999</v>
      </c>
      <c r="C104" s="16">
        <v>8350</v>
      </c>
      <c r="D104" s="16">
        <f t="shared" si="25"/>
        <v>12533.349999999999</v>
      </c>
      <c r="E104" s="16">
        <f t="shared" si="21"/>
        <v>37600.049999999996</v>
      </c>
      <c r="F104" s="16">
        <f t="shared" si="22"/>
        <v>10444.458333333332</v>
      </c>
      <c r="G104" s="16">
        <f t="shared" si="29"/>
        <v>31333.374999999996</v>
      </c>
      <c r="H104" s="16">
        <f t="shared" si="28"/>
        <v>68933.424999999988</v>
      </c>
      <c r="I104" s="28"/>
      <c r="J104" s="28"/>
      <c r="K104" s="28"/>
      <c r="L104" s="28"/>
      <c r="M104" s="28"/>
    </row>
    <row r="105" spans="1:13" x14ac:dyDescent="0.25">
      <c r="A105" s="22" t="s">
        <v>18</v>
      </c>
      <c r="B105" s="24">
        <v>0.248</v>
      </c>
      <c r="C105" s="16">
        <v>9582</v>
      </c>
      <c r="D105" s="16">
        <f t="shared" si="25"/>
        <v>2376.3359999999998</v>
      </c>
      <c r="E105" s="16">
        <f t="shared" si="21"/>
        <v>7129.0079999999998</v>
      </c>
      <c r="F105" s="16">
        <f t="shared" si="22"/>
        <v>1980.28</v>
      </c>
      <c r="G105" s="16">
        <f t="shared" si="29"/>
        <v>5940.84</v>
      </c>
      <c r="H105" s="16">
        <f t="shared" si="28"/>
        <v>13069.848</v>
      </c>
      <c r="I105" s="28"/>
      <c r="J105" s="28"/>
      <c r="K105" s="28"/>
      <c r="L105" s="28"/>
      <c r="M105" s="28"/>
    </row>
    <row r="106" spans="1:13" x14ac:dyDescent="0.25">
      <c r="A106" s="22" t="s">
        <v>39</v>
      </c>
      <c r="B106" s="24">
        <v>0.5</v>
      </c>
      <c r="C106" s="16">
        <v>8350</v>
      </c>
      <c r="D106" s="16">
        <f t="shared" si="25"/>
        <v>4175</v>
      </c>
      <c r="E106" s="16">
        <f t="shared" si="21"/>
        <v>12525</v>
      </c>
      <c r="F106" s="16">
        <f t="shared" si="22"/>
        <v>3479.1666666666665</v>
      </c>
      <c r="G106" s="16">
        <f t="shared" si="29"/>
        <v>10437.5</v>
      </c>
      <c r="H106" s="16">
        <f t="shared" si="28"/>
        <v>22962.5</v>
      </c>
      <c r="I106" s="28"/>
      <c r="J106" s="28"/>
      <c r="K106" s="28"/>
      <c r="L106" s="28"/>
      <c r="M106" s="28"/>
    </row>
    <row r="107" spans="1:13" x14ac:dyDescent="0.25">
      <c r="A107" s="22" t="s">
        <v>40</v>
      </c>
      <c r="B107" s="24">
        <v>0.5</v>
      </c>
      <c r="C107" s="16">
        <v>9582</v>
      </c>
      <c r="D107" s="16">
        <f t="shared" si="25"/>
        <v>4791</v>
      </c>
      <c r="E107" s="16">
        <f t="shared" si="21"/>
        <v>14373</v>
      </c>
      <c r="F107" s="16">
        <f t="shared" si="22"/>
        <v>3992.5</v>
      </c>
      <c r="G107" s="16">
        <f t="shared" si="29"/>
        <v>11977.5</v>
      </c>
      <c r="H107" s="16">
        <f t="shared" si="28"/>
        <v>26350.5</v>
      </c>
      <c r="I107" s="28"/>
      <c r="J107" s="28"/>
      <c r="K107" s="28"/>
      <c r="L107" s="28"/>
      <c r="M107" s="28"/>
    </row>
    <row r="108" spans="1:13" x14ac:dyDescent="0.25">
      <c r="A108" s="22" t="s">
        <v>41</v>
      </c>
      <c r="B108" s="24">
        <v>0.28599999999999998</v>
      </c>
      <c r="C108" s="16">
        <v>9309</v>
      </c>
      <c r="D108" s="16">
        <f t="shared" si="25"/>
        <v>2662.3739999999998</v>
      </c>
      <c r="E108" s="16">
        <f t="shared" si="21"/>
        <v>7987.1219999999994</v>
      </c>
      <c r="F108" s="16">
        <f t="shared" si="22"/>
        <v>2218.645</v>
      </c>
      <c r="G108" s="16">
        <f t="shared" si="29"/>
        <v>6655.9349999999995</v>
      </c>
      <c r="H108" s="16">
        <f t="shared" si="28"/>
        <v>14643.056999999999</v>
      </c>
      <c r="I108" s="28"/>
      <c r="J108" s="28"/>
      <c r="K108" s="28"/>
      <c r="L108" s="28"/>
      <c r="M108" s="28"/>
    </row>
    <row r="109" spans="1:13" x14ac:dyDescent="0.25">
      <c r="A109" s="23" t="s">
        <v>10</v>
      </c>
      <c r="B109" s="25">
        <v>0.108</v>
      </c>
      <c r="C109" s="17">
        <v>13004</v>
      </c>
      <c r="D109" s="16">
        <f t="shared" si="25"/>
        <v>1404.432</v>
      </c>
      <c r="E109" s="16">
        <f t="shared" si="21"/>
        <v>4213.2960000000003</v>
      </c>
      <c r="F109" s="16">
        <f t="shared" si="22"/>
        <v>1170.3599999999999</v>
      </c>
      <c r="G109" s="16">
        <f t="shared" si="26"/>
        <v>3511.08</v>
      </c>
      <c r="H109" s="16">
        <f t="shared" ref="H109:H112" si="30">E109+G109</f>
        <v>7724.3760000000002</v>
      </c>
      <c r="I109" s="28"/>
      <c r="J109" s="28"/>
      <c r="K109" s="28"/>
      <c r="L109" s="28"/>
      <c r="M109" s="28"/>
    </row>
    <row r="110" spans="1:13" x14ac:dyDescent="0.25">
      <c r="A110" s="23" t="s">
        <v>15</v>
      </c>
      <c r="B110" s="25">
        <v>0.20499999999999999</v>
      </c>
      <c r="C110" s="17">
        <v>12183</v>
      </c>
      <c r="D110" s="16">
        <f t="shared" si="25"/>
        <v>2497.5149999999999</v>
      </c>
      <c r="E110" s="16">
        <f t="shared" si="21"/>
        <v>7492.5450000000001</v>
      </c>
      <c r="F110" s="16">
        <f t="shared" si="22"/>
        <v>2081.2624999999998</v>
      </c>
      <c r="G110" s="16">
        <f t="shared" si="26"/>
        <v>6243.7874999999995</v>
      </c>
      <c r="H110" s="16">
        <f t="shared" si="30"/>
        <v>13736.3325</v>
      </c>
      <c r="I110" s="28"/>
      <c r="J110" s="28"/>
      <c r="K110" s="28"/>
      <c r="L110" s="28"/>
      <c r="M110" s="28"/>
    </row>
    <row r="111" spans="1:13" x14ac:dyDescent="0.25">
      <c r="A111" s="23" t="s">
        <v>51</v>
      </c>
      <c r="B111" s="25">
        <v>0.25</v>
      </c>
      <c r="C111" s="17">
        <v>9582</v>
      </c>
      <c r="D111" s="16">
        <f t="shared" si="25"/>
        <v>2395.5</v>
      </c>
      <c r="E111" s="16">
        <f t="shared" si="21"/>
        <v>7186.5</v>
      </c>
      <c r="F111" s="16">
        <f t="shared" si="22"/>
        <v>1996.25</v>
      </c>
      <c r="G111" s="16">
        <f t="shared" si="26"/>
        <v>5988.75</v>
      </c>
      <c r="H111" s="16">
        <f t="shared" si="30"/>
        <v>13175.25</v>
      </c>
      <c r="I111" s="38"/>
      <c r="J111" s="38"/>
      <c r="K111" s="38"/>
      <c r="L111" s="38"/>
      <c r="M111" s="38"/>
    </row>
    <row r="112" spans="1:13" x14ac:dyDescent="0.25">
      <c r="A112" s="19" t="s">
        <v>3</v>
      </c>
      <c r="B112" s="18">
        <f>SUM(B89:B111)</f>
        <v>12.989999999999998</v>
      </c>
      <c r="C112" s="20"/>
      <c r="D112" s="20">
        <f>SUM(D89:D111)</f>
        <v>168066.55700000003</v>
      </c>
      <c r="E112" s="20">
        <f>SUM(E89:E111)</f>
        <v>504199.67099999986</v>
      </c>
      <c r="F112" s="20">
        <f>SUM(F89:F111)</f>
        <v>140055.46416666667</v>
      </c>
      <c r="G112" s="20">
        <f>SUM(G89:G111)</f>
        <v>420166.39250000002</v>
      </c>
      <c r="H112" s="26">
        <f t="shared" si="30"/>
        <v>924366.06349999993</v>
      </c>
      <c r="I112" s="28"/>
      <c r="J112" s="28"/>
      <c r="K112" s="28"/>
      <c r="L112" s="28"/>
      <c r="M112" s="28"/>
    </row>
    <row r="113" spans="1:13" x14ac:dyDescent="0.25">
      <c r="A113" s="4"/>
      <c r="B113" s="5"/>
      <c r="C113" s="17"/>
      <c r="D113" s="6"/>
      <c r="E113" s="6"/>
      <c r="F113" s="6"/>
      <c r="G113" s="6"/>
      <c r="H113" s="6"/>
      <c r="I113" s="8"/>
      <c r="J113" s="8"/>
      <c r="K113" s="8"/>
      <c r="M113" s="13"/>
    </row>
    <row r="114" spans="1:13" x14ac:dyDescent="0.25">
      <c r="A114" s="29"/>
      <c r="B114" s="30"/>
      <c r="C114" s="31"/>
      <c r="D114" s="32"/>
      <c r="E114" s="32"/>
      <c r="F114" s="32"/>
      <c r="G114" s="32"/>
      <c r="H114" s="32"/>
      <c r="I114" s="8"/>
      <c r="J114" s="8"/>
      <c r="K114" s="8"/>
      <c r="M114" s="13"/>
    </row>
    <row r="115" spans="1:13" ht="60" x14ac:dyDescent="0.25">
      <c r="A115" s="29"/>
      <c r="B115" s="30"/>
      <c r="C115" s="31"/>
      <c r="D115" s="32"/>
      <c r="E115" s="32"/>
      <c r="F115" s="32"/>
      <c r="G115" s="15" t="s">
        <v>13</v>
      </c>
      <c r="H115" s="12">
        <f>H112*30.2/100</f>
        <v>279158.55117699993</v>
      </c>
      <c r="I115" s="8"/>
      <c r="J115" s="8"/>
      <c r="K115" s="8"/>
      <c r="M115" s="13"/>
    </row>
    <row r="116" spans="1:13" x14ac:dyDescent="0.25">
      <c r="A116" s="29"/>
      <c r="B116" s="30"/>
      <c r="C116" s="31"/>
      <c r="D116" s="32"/>
      <c r="E116" s="32"/>
      <c r="F116" s="32"/>
      <c r="H116" s="13"/>
      <c r="I116" s="8"/>
      <c r="J116" s="8"/>
      <c r="K116" s="8"/>
      <c r="M116" s="13"/>
    </row>
    <row r="117" spans="1:13" x14ac:dyDescent="0.25">
      <c r="A117" s="29"/>
      <c r="B117" s="30"/>
      <c r="C117" s="31"/>
      <c r="D117" s="32"/>
      <c r="E117" s="32"/>
      <c r="F117" s="32"/>
      <c r="G117" t="s">
        <v>2</v>
      </c>
      <c r="H117" s="14">
        <f>H112+H115</f>
        <v>1203524.6146769999</v>
      </c>
      <c r="I117" s="8"/>
      <c r="J117" s="8"/>
      <c r="K117" s="8"/>
      <c r="M117" s="13"/>
    </row>
    <row r="118" spans="1:13" x14ac:dyDescent="0.25">
      <c r="A118" s="29"/>
      <c r="B118" s="30"/>
      <c r="C118" s="31"/>
      <c r="D118" s="32"/>
      <c r="E118" s="32"/>
      <c r="F118" s="32"/>
      <c r="G118" s="32"/>
      <c r="H118" s="32"/>
      <c r="I118" s="8"/>
      <c r="J118" s="8"/>
      <c r="K118" s="8"/>
      <c r="M118" s="13"/>
    </row>
  </sheetData>
  <mergeCells count="11">
    <mergeCell ref="A85:M85"/>
    <mergeCell ref="H1:J1"/>
    <mergeCell ref="A4:M4"/>
    <mergeCell ref="A5:M5"/>
    <mergeCell ref="B20:E20"/>
    <mergeCell ref="H81:J81"/>
    <mergeCell ref="A84:M84"/>
    <mergeCell ref="A25:M25"/>
    <mergeCell ref="A26:M26"/>
    <mergeCell ref="A60:M60"/>
    <mergeCell ref="A61:M6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workbookViewId="0">
      <selection activeCell="B113" sqref="B113"/>
    </sheetView>
  </sheetViews>
  <sheetFormatPr defaultRowHeight="15" x14ac:dyDescent="0.25"/>
  <cols>
    <col min="1" max="1" width="24.140625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43" t="s">
        <v>20</v>
      </c>
      <c r="I1" s="43"/>
      <c r="J1" s="43"/>
    </row>
    <row r="3" spans="1:13" x14ac:dyDescent="0.25">
      <c r="A3" s="1"/>
    </row>
    <row r="4" spans="1:13" x14ac:dyDescent="0.25">
      <c r="A4" s="44" t="s">
        <v>17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x14ac:dyDescent="0.25">
      <c r="A5" s="42" t="s">
        <v>28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48" x14ac:dyDescent="0.25">
      <c r="A6" s="2" t="s">
        <v>0</v>
      </c>
      <c r="B6" s="2" t="s">
        <v>1</v>
      </c>
      <c r="C6" s="2" t="s">
        <v>16</v>
      </c>
      <c r="D6" s="2" t="s">
        <v>11</v>
      </c>
      <c r="E6" s="21" t="s">
        <v>43</v>
      </c>
      <c r="F6" s="21" t="s">
        <v>12</v>
      </c>
      <c r="G6" s="21" t="s">
        <v>42</v>
      </c>
      <c r="H6" s="2" t="s">
        <v>44</v>
      </c>
    </row>
    <row r="7" spans="1:13" x14ac:dyDescent="0.25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  <c r="G7" s="3">
        <v>6</v>
      </c>
      <c r="H7" s="3">
        <v>12</v>
      </c>
    </row>
    <row r="8" spans="1:13" x14ac:dyDescent="0.25">
      <c r="A8" s="22" t="s">
        <v>14</v>
      </c>
      <c r="B8" s="24">
        <v>0.36</v>
      </c>
      <c r="C8" s="16">
        <v>29066</v>
      </c>
      <c r="D8" s="16">
        <f>C8*B8</f>
        <v>10463.76</v>
      </c>
      <c r="E8" s="16">
        <f>D8*5</f>
        <v>52318.8</v>
      </c>
      <c r="F8" s="16">
        <f>D8*10/12</f>
        <v>8719.8000000000011</v>
      </c>
      <c r="G8" s="16">
        <f>F8*5</f>
        <v>43599.000000000007</v>
      </c>
      <c r="H8" s="16">
        <f>E8+G8</f>
        <v>95917.800000000017</v>
      </c>
    </row>
    <row r="9" spans="1:13" x14ac:dyDescent="0.25">
      <c r="A9" s="22" t="s">
        <v>5</v>
      </c>
      <c r="B9" s="24">
        <v>8.6999999999999994E-2</v>
      </c>
      <c r="C9" s="16">
        <v>18393</v>
      </c>
      <c r="D9" s="16">
        <f>C9*B9</f>
        <v>1600.1909999999998</v>
      </c>
      <c r="E9" s="16">
        <f t="shared" ref="E9:E17" si="0">D9*5</f>
        <v>8000.954999999999</v>
      </c>
      <c r="F9" s="16">
        <f t="shared" ref="F9:F17" si="1">D9*10/12</f>
        <v>1333.4924999999998</v>
      </c>
      <c r="G9" s="16">
        <f t="shared" ref="G9:G17" si="2">F9*5</f>
        <v>6667.4624999999996</v>
      </c>
      <c r="H9" s="16">
        <f>E9+G9</f>
        <v>14668.4175</v>
      </c>
    </row>
    <row r="10" spans="1:13" x14ac:dyDescent="0.25">
      <c r="A10" s="22" t="s">
        <v>6</v>
      </c>
      <c r="B10" s="24">
        <v>0.1</v>
      </c>
      <c r="C10" s="16">
        <v>23253</v>
      </c>
      <c r="D10" s="16">
        <f t="shared" ref="D10:D17" si="3">C10*B10</f>
        <v>2325.3000000000002</v>
      </c>
      <c r="E10" s="16">
        <f t="shared" si="0"/>
        <v>11626.5</v>
      </c>
      <c r="F10" s="16">
        <f t="shared" si="1"/>
        <v>1937.75</v>
      </c>
      <c r="G10" s="16">
        <f t="shared" si="2"/>
        <v>9688.75</v>
      </c>
      <c r="H10" s="16">
        <f t="shared" ref="H10:H18" si="4">E10+G10</f>
        <v>21315.25</v>
      </c>
    </row>
    <row r="11" spans="1:13" x14ac:dyDescent="0.25">
      <c r="A11" s="22" t="s">
        <v>7</v>
      </c>
      <c r="B11" s="24">
        <v>0.122</v>
      </c>
      <c r="C11" s="16">
        <v>11566</v>
      </c>
      <c r="D11" s="16">
        <f t="shared" si="3"/>
        <v>1411.0519999999999</v>
      </c>
      <c r="E11" s="16">
        <f t="shared" si="0"/>
        <v>7055.2599999999993</v>
      </c>
      <c r="F11" s="16">
        <f t="shared" si="1"/>
        <v>1175.8766666666666</v>
      </c>
      <c r="G11" s="16">
        <f t="shared" si="2"/>
        <v>5879.3833333333332</v>
      </c>
      <c r="H11" s="16">
        <f t="shared" si="4"/>
        <v>12934.643333333333</v>
      </c>
    </row>
    <row r="12" spans="1:13" x14ac:dyDescent="0.25">
      <c r="A12" s="22" t="s">
        <v>8</v>
      </c>
      <c r="B12" s="24">
        <v>8.0000000000000002E-3</v>
      </c>
      <c r="C12" s="16">
        <v>12820</v>
      </c>
      <c r="D12" s="16">
        <f t="shared" si="3"/>
        <v>102.56</v>
      </c>
      <c r="E12" s="16">
        <f t="shared" si="0"/>
        <v>512.79999999999995</v>
      </c>
      <c r="F12" s="16">
        <f t="shared" si="1"/>
        <v>85.466666666666654</v>
      </c>
      <c r="G12" s="16">
        <f t="shared" si="2"/>
        <v>427.33333333333326</v>
      </c>
      <c r="H12" s="16">
        <f t="shared" si="4"/>
        <v>940.13333333333321</v>
      </c>
    </row>
    <row r="13" spans="1:13" x14ac:dyDescent="0.25">
      <c r="A13" s="22" t="s">
        <v>4</v>
      </c>
      <c r="B13" s="24">
        <v>4.9000000000000002E-2</v>
      </c>
      <c r="C13" s="16">
        <v>16442</v>
      </c>
      <c r="D13" s="16">
        <f t="shared" si="3"/>
        <v>805.65800000000002</v>
      </c>
      <c r="E13" s="16">
        <f t="shared" si="0"/>
        <v>4028.29</v>
      </c>
      <c r="F13" s="16">
        <f t="shared" si="1"/>
        <v>671.38166666666666</v>
      </c>
      <c r="G13" s="16">
        <f t="shared" si="2"/>
        <v>3356.9083333333333</v>
      </c>
      <c r="H13" s="16">
        <f t="shared" si="4"/>
        <v>7385.1983333333337</v>
      </c>
    </row>
    <row r="14" spans="1:13" x14ac:dyDescent="0.25">
      <c r="A14" s="22" t="s">
        <v>9</v>
      </c>
      <c r="B14" s="24">
        <v>0.25</v>
      </c>
      <c r="C14" s="16">
        <v>12820</v>
      </c>
      <c r="D14" s="16">
        <f t="shared" si="3"/>
        <v>3205</v>
      </c>
      <c r="E14" s="16">
        <f t="shared" si="0"/>
        <v>16025</v>
      </c>
      <c r="F14" s="16">
        <f t="shared" si="1"/>
        <v>2670.8333333333335</v>
      </c>
      <c r="G14" s="16">
        <f t="shared" si="2"/>
        <v>13354.166666666668</v>
      </c>
      <c r="H14" s="16">
        <f t="shared" si="4"/>
        <v>29379.166666666668</v>
      </c>
    </row>
    <row r="15" spans="1:13" x14ac:dyDescent="0.25">
      <c r="A15" s="23" t="s">
        <v>10</v>
      </c>
      <c r="B15" s="25">
        <v>0.16700000000000001</v>
      </c>
      <c r="C15" s="17">
        <v>13238</v>
      </c>
      <c r="D15" s="16">
        <f t="shared" si="3"/>
        <v>2210.7460000000001</v>
      </c>
      <c r="E15" s="16">
        <f t="shared" si="0"/>
        <v>11053.73</v>
      </c>
      <c r="F15" s="16">
        <f t="shared" si="1"/>
        <v>1842.2883333333332</v>
      </c>
      <c r="G15" s="16">
        <f t="shared" si="2"/>
        <v>9211.4416666666657</v>
      </c>
      <c r="H15" s="16">
        <f t="shared" si="4"/>
        <v>20265.171666666665</v>
      </c>
    </row>
    <row r="16" spans="1:13" x14ac:dyDescent="0.25">
      <c r="A16" s="23" t="s">
        <v>15</v>
      </c>
      <c r="B16" s="25">
        <v>0.34300000000000003</v>
      </c>
      <c r="C16" s="17">
        <v>12402</v>
      </c>
      <c r="D16" s="16">
        <f t="shared" si="3"/>
        <v>4253.8860000000004</v>
      </c>
      <c r="E16" s="16">
        <f t="shared" si="0"/>
        <v>21269.43</v>
      </c>
      <c r="F16" s="16">
        <f t="shared" si="1"/>
        <v>3544.9050000000002</v>
      </c>
      <c r="G16" s="16">
        <f t="shared" si="2"/>
        <v>17724.525000000001</v>
      </c>
      <c r="H16" s="16">
        <f t="shared" si="4"/>
        <v>38993.955000000002</v>
      </c>
    </row>
    <row r="17" spans="1:13" x14ac:dyDescent="0.25">
      <c r="A17" s="23" t="s">
        <v>51</v>
      </c>
      <c r="B17" s="25">
        <v>0.25</v>
      </c>
      <c r="C17" s="17">
        <v>9754</v>
      </c>
      <c r="D17" s="16">
        <f t="shared" si="3"/>
        <v>2438.5</v>
      </c>
      <c r="E17" s="16">
        <f t="shared" si="0"/>
        <v>12192.5</v>
      </c>
      <c r="F17" s="16">
        <f t="shared" si="1"/>
        <v>2032.0833333333333</v>
      </c>
      <c r="G17" s="16">
        <f t="shared" si="2"/>
        <v>10160.416666666666</v>
      </c>
      <c r="H17" s="16">
        <f t="shared" si="4"/>
        <v>22352.916666666664</v>
      </c>
    </row>
    <row r="18" spans="1:13" x14ac:dyDescent="0.25">
      <c r="A18" s="19" t="s">
        <v>3</v>
      </c>
      <c r="B18" s="18">
        <f>SUM(B8:B17)</f>
        <v>1.736</v>
      </c>
      <c r="C18" s="20"/>
      <c r="D18" s="20">
        <f>SUM(D8:D17)</f>
        <v>28816.652999999998</v>
      </c>
      <c r="E18" s="20">
        <f>SUM(E8:E17)</f>
        <v>144083.26499999998</v>
      </c>
      <c r="F18" s="20">
        <f>SUM(F8:F17)</f>
        <v>24013.877499999999</v>
      </c>
      <c r="G18" s="20">
        <f>SUM(G8:G17)</f>
        <v>120069.38750000003</v>
      </c>
      <c r="H18" s="26">
        <f t="shared" si="4"/>
        <v>264152.65250000003</v>
      </c>
    </row>
    <row r="19" spans="1:13" x14ac:dyDescent="0.25">
      <c r="A19" s="4"/>
      <c r="B19" s="5"/>
      <c r="C19" s="17"/>
      <c r="D19" s="6"/>
      <c r="E19" s="6"/>
      <c r="F19" s="6"/>
      <c r="G19" s="6"/>
      <c r="H19" s="6"/>
    </row>
    <row r="20" spans="1:13" x14ac:dyDescent="0.25">
      <c r="A20" s="7"/>
      <c r="B20" s="45"/>
      <c r="C20" s="46"/>
      <c r="D20" s="46"/>
      <c r="E20" s="46"/>
      <c r="F20" s="8"/>
      <c r="G20" s="8"/>
      <c r="H20" s="8"/>
      <c r="I20" s="8"/>
      <c r="J20" s="8"/>
      <c r="K20" s="8"/>
      <c r="M20" s="7"/>
    </row>
    <row r="21" spans="1:13" ht="60" x14ac:dyDescent="0.25">
      <c r="A21" s="9"/>
      <c r="B21" s="11"/>
      <c r="C21" s="10"/>
      <c r="D21" s="10"/>
      <c r="E21" s="10"/>
      <c r="F21" s="8"/>
      <c r="G21" s="15" t="s">
        <v>13</v>
      </c>
      <c r="H21" s="12">
        <f>H18*30.2/100</f>
        <v>79774.101055000006</v>
      </c>
      <c r="I21" s="8"/>
      <c r="J21" s="8"/>
      <c r="K21" s="8"/>
    </row>
    <row r="22" spans="1:13" x14ac:dyDescent="0.25">
      <c r="A22" s="9"/>
      <c r="B22" s="11"/>
      <c r="C22" s="10"/>
      <c r="D22" s="10"/>
      <c r="E22" s="10"/>
      <c r="F22" s="8"/>
      <c r="H22" s="13"/>
      <c r="I22" s="8"/>
      <c r="J22" s="8"/>
      <c r="K22" s="8"/>
    </row>
    <row r="23" spans="1:13" x14ac:dyDescent="0.25">
      <c r="A23" s="9"/>
      <c r="B23" s="11"/>
      <c r="C23" s="10"/>
      <c r="D23" s="10"/>
      <c r="E23" s="10"/>
      <c r="F23" s="8"/>
      <c r="G23" t="s">
        <v>2</v>
      </c>
      <c r="H23" s="14">
        <f>H18+H21</f>
        <v>343926.75355500006</v>
      </c>
      <c r="I23" s="8"/>
      <c r="J23" s="8"/>
      <c r="K23" s="8"/>
    </row>
    <row r="24" spans="1:13" x14ac:dyDescent="0.25">
      <c r="A24" s="9"/>
      <c r="B24" s="11"/>
      <c r="C24" s="10"/>
      <c r="D24" s="10"/>
      <c r="E24" s="10"/>
      <c r="F24" s="8"/>
      <c r="H24" s="14"/>
      <c r="I24" s="8"/>
      <c r="J24" s="8"/>
      <c r="K24" s="8"/>
    </row>
    <row r="25" spans="1:13" x14ac:dyDescent="0.25">
      <c r="A25" s="44" t="s">
        <v>23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x14ac:dyDescent="0.25">
      <c r="A26" s="42" t="s">
        <v>28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3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13" ht="48" x14ac:dyDescent="0.25">
      <c r="A28" s="2" t="s">
        <v>0</v>
      </c>
      <c r="B28" s="2" t="s">
        <v>1</v>
      </c>
      <c r="C28" s="2" t="s">
        <v>16</v>
      </c>
      <c r="D28" s="2" t="s">
        <v>11</v>
      </c>
      <c r="E28" s="21" t="s">
        <v>43</v>
      </c>
      <c r="F28" s="21" t="s">
        <v>12</v>
      </c>
      <c r="G28" s="21" t="s">
        <v>42</v>
      </c>
      <c r="H28" s="2" t="s">
        <v>44</v>
      </c>
      <c r="I28" s="28"/>
      <c r="J28" s="28"/>
      <c r="K28" s="28"/>
      <c r="L28" s="28"/>
      <c r="M28" s="28"/>
    </row>
    <row r="29" spans="1:13" x14ac:dyDescent="0.25">
      <c r="A29" s="3">
        <v>1</v>
      </c>
      <c r="B29" s="3">
        <v>2</v>
      </c>
      <c r="C29" s="3">
        <v>3</v>
      </c>
      <c r="D29" s="3"/>
      <c r="E29" s="3">
        <v>4</v>
      </c>
      <c r="F29" s="3">
        <v>5</v>
      </c>
      <c r="G29" s="3">
        <v>6</v>
      </c>
      <c r="H29" s="3">
        <v>12</v>
      </c>
      <c r="I29" s="28"/>
      <c r="J29" s="28"/>
      <c r="K29" s="28"/>
      <c r="L29" s="28"/>
      <c r="M29" s="28"/>
    </row>
    <row r="30" spans="1:13" x14ac:dyDescent="0.25">
      <c r="A30" s="22" t="s">
        <v>14</v>
      </c>
      <c r="B30" s="24">
        <v>0.124</v>
      </c>
      <c r="C30" s="16">
        <v>29066</v>
      </c>
      <c r="D30" s="16">
        <f>C30*B30</f>
        <v>3604.1840000000002</v>
      </c>
      <c r="E30" s="16">
        <f>D30*5</f>
        <v>18020.920000000002</v>
      </c>
      <c r="F30" s="16">
        <f t="shared" ref="F30:F52" si="5">D30*10/12</f>
        <v>3003.4866666666671</v>
      </c>
      <c r="G30" s="16">
        <f>F30*5</f>
        <v>15017.433333333336</v>
      </c>
      <c r="H30" s="16">
        <f>E30+G30</f>
        <v>33038.35333333334</v>
      </c>
      <c r="I30" s="28"/>
      <c r="J30" s="28"/>
      <c r="K30" s="28"/>
      <c r="L30" s="28"/>
      <c r="M30" s="28"/>
    </row>
    <row r="31" spans="1:13" x14ac:dyDescent="0.25">
      <c r="A31" s="22" t="s">
        <v>33</v>
      </c>
      <c r="B31" s="24">
        <v>1</v>
      </c>
      <c r="C31" s="16">
        <v>26159</v>
      </c>
      <c r="D31" s="16">
        <f t="shared" ref="D31:D33" si="6">C31*B31</f>
        <v>26159</v>
      </c>
      <c r="E31" s="16">
        <f t="shared" ref="E31:E52" si="7">D31*5</f>
        <v>130795</v>
      </c>
      <c r="F31" s="16">
        <f t="shared" si="5"/>
        <v>21799.166666666668</v>
      </c>
      <c r="G31" s="16">
        <f t="shared" ref="G31:G52" si="8">F31*5</f>
        <v>108995.83333333334</v>
      </c>
      <c r="H31" s="16">
        <f t="shared" ref="H31:H52" si="9">E31+G31</f>
        <v>239790.83333333334</v>
      </c>
      <c r="I31" s="28"/>
      <c r="J31" s="28"/>
      <c r="K31" s="28"/>
      <c r="L31" s="28"/>
      <c r="M31" s="28"/>
    </row>
    <row r="32" spans="1:13" ht="24" x14ac:dyDescent="0.25">
      <c r="A32" s="22" t="s">
        <v>30</v>
      </c>
      <c r="B32" s="24">
        <v>0.499</v>
      </c>
      <c r="C32" s="16">
        <v>15328</v>
      </c>
      <c r="D32" s="16">
        <f t="shared" si="6"/>
        <v>7648.6719999999996</v>
      </c>
      <c r="E32" s="16">
        <f t="shared" si="7"/>
        <v>38243.360000000001</v>
      </c>
      <c r="F32" s="16">
        <f t="shared" si="5"/>
        <v>6373.8933333333334</v>
      </c>
      <c r="G32" s="16">
        <f t="shared" si="8"/>
        <v>31869.466666666667</v>
      </c>
      <c r="H32" s="16">
        <f t="shared" si="9"/>
        <v>70112.82666666666</v>
      </c>
      <c r="I32" s="28"/>
      <c r="J32" s="28"/>
      <c r="K32" s="28"/>
      <c r="L32" s="28"/>
      <c r="M32" s="28"/>
    </row>
    <row r="33" spans="1:13" x14ac:dyDescent="0.25">
      <c r="A33" s="22" t="s">
        <v>31</v>
      </c>
      <c r="B33" s="24">
        <v>1</v>
      </c>
      <c r="C33" s="16">
        <v>9754</v>
      </c>
      <c r="D33" s="16">
        <f t="shared" si="6"/>
        <v>9754</v>
      </c>
      <c r="E33" s="16">
        <f t="shared" si="7"/>
        <v>48770</v>
      </c>
      <c r="F33" s="16">
        <f t="shared" si="5"/>
        <v>8128.333333333333</v>
      </c>
      <c r="G33" s="16">
        <f t="shared" si="8"/>
        <v>40641.666666666664</v>
      </c>
      <c r="H33" s="16">
        <f t="shared" si="9"/>
        <v>89411.666666666657</v>
      </c>
      <c r="I33" s="28"/>
      <c r="J33" s="28"/>
      <c r="K33" s="28"/>
      <c r="L33" s="28"/>
      <c r="M33" s="28"/>
    </row>
    <row r="34" spans="1:13" x14ac:dyDescent="0.25">
      <c r="A34" s="22" t="s">
        <v>5</v>
      </c>
      <c r="B34" s="24">
        <v>0.46899999999999997</v>
      </c>
      <c r="C34" s="16">
        <v>18393</v>
      </c>
      <c r="D34" s="16">
        <f t="shared" ref="D34:D52" si="10">C34*B34</f>
        <v>8626.3169999999991</v>
      </c>
      <c r="E34" s="16">
        <f t="shared" si="7"/>
        <v>43131.584999999992</v>
      </c>
      <c r="F34" s="16">
        <f t="shared" si="5"/>
        <v>7188.5974999999989</v>
      </c>
      <c r="G34" s="16">
        <f t="shared" si="8"/>
        <v>35942.987499999996</v>
      </c>
      <c r="H34" s="16">
        <f t="shared" si="9"/>
        <v>79074.57249999998</v>
      </c>
      <c r="I34" s="28"/>
      <c r="J34" s="28"/>
      <c r="K34" s="28"/>
      <c r="L34" s="28"/>
      <c r="M34" s="28"/>
    </row>
    <row r="35" spans="1:13" x14ac:dyDescent="0.25">
      <c r="A35" s="22" t="s">
        <v>6</v>
      </c>
      <c r="B35" s="24">
        <v>0.36699999999999999</v>
      </c>
      <c r="C35" s="16">
        <v>23253</v>
      </c>
      <c r="D35" s="16">
        <f t="shared" si="10"/>
        <v>8533.8510000000006</v>
      </c>
      <c r="E35" s="16">
        <f t="shared" si="7"/>
        <v>42669.255000000005</v>
      </c>
      <c r="F35" s="16">
        <f t="shared" si="5"/>
        <v>7111.5425000000005</v>
      </c>
      <c r="G35" s="16">
        <f t="shared" si="8"/>
        <v>35557.712500000001</v>
      </c>
      <c r="H35" s="16">
        <f t="shared" si="9"/>
        <v>78226.967499999999</v>
      </c>
      <c r="I35" s="28"/>
      <c r="J35" s="28"/>
      <c r="K35" s="28"/>
      <c r="L35" s="28"/>
      <c r="M35" s="28"/>
    </row>
    <row r="36" spans="1:13" ht="24" x14ac:dyDescent="0.25">
      <c r="A36" s="22" t="s">
        <v>32</v>
      </c>
      <c r="B36" s="24">
        <v>0.501</v>
      </c>
      <c r="C36" s="16">
        <v>16442</v>
      </c>
      <c r="D36" s="16">
        <f t="shared" si="10"/>
        <v>8237.4420000000009</v>
      </c>
      <c r="E36" s="16">
        <f t="shared" si="7"/>
        <v>41187.210000000006</v>
      </c>
      <c r="F36" s="16">
        <f t="shared" si="5"/>
        <v>6864.5350000000008</v>
      </c>
      <c r="G36" s="16">
        <f t="shared" si="8"/>
        <v>34322.675000000003</v>
      </c>
      <c r="H36" s="16">
        <f t="shared" si="9"/>
        <v>75509.885000000009</v>
      </c>
      <c r="I36" s="28"/>
      <c r="J36" s="28"/>
      <c r="K36" s="28"/>
      <c r="L36" s="28"/>
      <c r="M36" s="28"/>
    </row>
    <row r="37" spans="1:13" ht="24" x14ac:dyDescent="0.25">
      <c r="A37" s="22" t="s">
        <v>34</v>
      </c>
      <c r="B37" s="24">
        <v>0.501</v>
      </c>
      <c r="C37" s="16">
        <v>14631</v>
      </c>
      <c r="D37" s="16">
        <f t="shared" si="10"/>
        <v>7330.1310000000003</v>
      </c>
      <c r="E37" s="16">
        <f t="shared" si="7"/>
        <v>36650.654999999999</v>
      </c>
      <c r="F37" s="16">
        <f t="shared" si="5"/>
        <v>6108.4425000000001</v>
      </c>
      <c r="G37" s="16">
        <f t="shared" si="8"/>
        <v>30542.212500000001</v>
      </c>
      <c r="H37" s="16">
        <f t="shared" si="9"/>
        <v>67192.867499999993</v>
      </c>
      <c r="I37" s="28"/>
      <c r="J37" s="28"/>
      <c r="K37" s="28"/>
      <c r="L37" s="28"/>
      <c r="M37" s="28"/>
    </row>
    <row r="38" spans="1:13" ht="24" x14ac:dyDescent="0.25">
      <c r="A38" s="22" t="s">
        <v>37</v>
      </c>
      <c r="B38" s="24">
        <v>0.501</v>
      </c>
      <c r="C38" s="16">
        <v>12820</v>
      </c>
      <c r="D38" s="16">
        <f t="shared" si="10"/>
        <v>6422.82</v>
      </c>
      <c r="E38" s="16">
        <f t="shared" si="7"/>
        <v>32114.1</v>
      </c>
      <c r="F38" s="16">
        <f t="shared" si="5"/>
        <v>5352.3499999999995</v>
      </c>
      <c r="G38" s="16">
        <f t="shared" si="8"/>
        <v>26761.749999999996</v>
      </c>
      <c r="H38" s="16">
        <f t="shared" si="9"/>
        <v>58875.849999999991</v>
      </c>
      <c r="I38" s="28"/>
      <c r="J38" s="28"/>
      <c r="K38" s="28"/>
      <c r="L38" s="28"/>
      <c r="M38" s="28"/>
    </row>
    <row r="39" spans="1:13" x14ac:dyDescent="0.25">
      <c r="A39" s="22" t="s">
        <v>7</v>
      </c>
      <c r="B39" s="24">
        <v>0.1</v>
      </c>
      <c r="C39" s="16">
        <v>11566</v>
      </c>
      <c r="D39" s="16">
        <f t="shared" si="10"/>
        <v>1156.6000000000001</v>
      </c>
      <c r="E39" s="16">
        <f t="shared" si="7"/>
        <v>5783.0000000000009</v>
      </c>
      <c r="F39" s="16">
        <f t="shared" si="5"/>
        <v>963.83333333333348</v>
      </c>
      <c r="G39" s="16">
        <f t="shared" si="8"/>
        <v>4819.1666666666679</v>
      </c>
      <c r="H39" s="16">
        <f t="shared" si="9"/>
        <v>10602.166666666668</v>
      </c>
      <c r="I39" s="28"/>
      <c r="J39" s="28"/>
      <c r="K39" s="28"/>
      <c r="L39" s="28"/>
      <c r="M39" s="28"/>
    </row>
    <row r="40" spans="1:13" ht="20.25" customHeight="1" x14ac:dyDescent="0.25">
      <c r="A40" s="22" t="s">
        <v>8</v>
      </c>
      <c r="B40" s="24">
        <v>0.49199999999999999</v>
      </c>
      <c r="C40" s="16">
        <v>12820</v>
      </c>
      <c r="D40" s="16">
        <f t="shared" si="10"/>
        <v>6307.44</v>
      </c>
      <c r="E40" s="16">
        <f t="shared" si="7"/>
        <v>31537.199999999997</v>
      </c>
      <c r="F40" s="16">
        <f t="shared" si="5"/>
        <v>5256.2</v>
      </c>
      <c r="G40" s="16">
        <f t="shared" si="8"/>
        <v>26281</v>
      </c>
      <c r="H40" s="16">
        <f t="shared" si="9"/>
        <v>57818.2</v>
      </c>
      <c r="I40" s="28"/>
      <c r="J40" s="28"/>
      <c r="K40" s="28"/>
      <c r="L40" s="28"/>
      <c r="M40" s="28"/>
    </row>
    <row r="41" spans="1:13" x14ac:dyDescent="0.25">
      <c r="A41" s="22" t="s">
        <v>4</v>
      </c>
      <c r="B41" s="24">
        <v>1.036</v>
      </c>
      <c r="C41" s="16">
        <v>16442</v>
      </c>
      <c r="D41" s="16">
        <f t="shared" si="10"/>
        <v>17033.912</v>
      </c>
      <c r="E41" s="16">
        <f t="shared" si="7"/>
        <v>85169.56</v>
      </c>
      <c r="F41" s="16">
        <f t="shared" si="5"/>
        <v>14194.926666666666</v>
      </c>
      <c r="G41" s="16">
        <f t="shared" si="8"/>
        <v>70974.633333333331</v>
      </c>
      <c r="H41" s="16">
        <f t="shared" si="9"/>
        <v>156144.19333333333</v>
      </c>
      <c r="I41" s="28"/>
      <c r="J41" s="28"/>
      <c r="K41" s="28"/>
      <c r="L41" s="28"/>
      <c r="M41" s="28"/>
    </row>
    <row r="42" spans="1:13" x14ac:dyDescent="0.25">
      <c r="A42" s="22" t="s">
        <v>9</v>
      </c>
      <c r="B42" s="24">
        <v>0.25</v>
      </c>
      <c r="C42" s="16">
        <v>12820</v>
      </c>
      <c r="D42" s="16">
        <f t="shared" si="10"/>
        <v>3205</v>
      </c>
      <c r="E42" s="16">
        <f t="shared" si="7"/>
        <v>16025</v>
      </c>
      <c r="F42" s="16">
        <f t="shared" si="5"/>
        <v>2670.8333333333335</v>
      </c>
      <c r="G42" s="16">
        <f t="shared" si="8"/>
        <v>13354.166666666668</v>
      </c>
      <c r="H42" s="16">
        <f t="shared" si="9"/>
        <v>29379.166666666668</v>
      </c>
      <c r="I42" s="28"/>
      <c r="J42" s="28"/>
      <c r="K42" s="28"/>
      <c r="L42" s="28"/>
      <c r="M42" s="28"/>
    </row>
    <row r="43" spans="1:13" x14ac:dyDescent="0.25">
      <c r="A43" s="22" t="s">
        <v>35</v>
      </c>
      <c r="B43" s="24">
        <v>1.9970000000000001</v>
      </c>
      <c r="C43" s="16">
        <v>8639</v>
      </c>
      <c r="D43" s="16">
        <f t="shared" si="10"/>
        <v>17252.083000000002</v>
      </c>
      <c r="E43" s="16">
        <f t="shared" si="7"/>
        <v>86260.415000000008</v>
      </c>
      <c r="F43" s="16">
        <f t="shared" si="5"/>
        <v>14376.735833333334</v>
      </c>
      <c r="G43" s="16">
        <f t="shared" si="8"/>
        <v>71883.679166666669</v>
      </c>
      <c r="H43" s="16">
        <f t="shared" si="9"/>
        <v>158144.09416666668</v>
      </c>
      <c r="I43" s="28"/>
      <c r="J43" s="28"/>
      <c r="K43" s="28"/>
      <c r="L43" s="28"/>
      <c r="M43" s="28"/>
    </row>
    <row r="44" spans="1:13" x14ac:dyDescent="0.25">
      <c r="A44" s="22" t="s">
        <v>36</v>
      </c>
      <c r="B44" s="24">
        <v>0.501</v>
      </c>
      <c r="C44" s="16">
        <v>9754</v>
      </c>
      <c r="D44" s="16">
        <f t="shared" si="10"/>
        <v>4886.7539999999999</v>
      </c>
      <c r="E44" s="16">
        <f t="shared" si="7"/>
        <v>24433.77</v>
      </c>
      <c r="F44" s="16">
        <f t="shared" si="5"/>
        <v>4072.2950000000001</v>
      </c>
      <c r="G44" s="16">
        <f t="shared" si="8"/>
        <v>20361.474999999999</v>
      </c>
      <c r="H44" s="16">
        <f t="shared" si="9"/>
        <v>44795.244999999995</v>
      </c>
      <c r="I44" s="28"/>
      <c r="J44" s="28"/>
      <c r="K44" s="28"/>
      <c r="L44" s="28"/>
      <c r="M44" s="28"/>
    </row>
    <row r="45" spans="1:13" x14ac:dyDescent="0.25">
      <c r="A45" s="22" t="s">
        <v>38</v>
      </c>
      <c r="B45" s="24">
        <v>1.4990000000000001</v>
      </c>
      <c r="C45" s="16">
        <v>8500</v>
      </c>
      <c r="D45" s="16">
        <f t="shared" si="10"/>
        <v>12741.500000000002</v>
      </c>
      <c r="E45" s="16">
        <f t="shared" si="7"/>
        <v>63707.500000000007</v>
      </c>
      <c r="F45" s="16">
        <f t="shared" si="5"/>
        <v>10617.916666666668</v>
      </c>
      <c r="G45" s="16">
        <f t="shared" si="8"/>
        <v>53089.583333333343</v>
      </c>
      <c r="H45" s="16">
        <f t="shared" si="9"/>
        <v>116797.08333333334</v>
      </c>
      <c r="I45" s="28"/>
      <c r="J45" s="28"/>
      <c r="K45" s="28"/>
      <c r="L45" s="28"/>
      <c r="M45" s="28"/>
    </row>
    <row r="46" spans="1:13" x14ac:dyDescent="0.25">
      <c r="A46" s="22" t="s">
        <v>18</v>
      </c>
      <c r="B46" s="24">
        <v>0.249</v>
      </c>
      <c r="C46" s="16">
        <v>9754</v>
      </c>
      <c r="D46" s="16">
        <f t="shared" si="10"/>
        <v>2428.7460000000001</v>
      </c>
      <c r="E46" s="16">
        <f t="shared" si="7"/>
        <v>12143.73</v>
      </c>
      <c r="F46" s="16">
        <f t="shared" si="5"/>
        <v>2023.9549999999999</v>
      </c>
      <c r="G46" s="16">
        <f t="shared" si="8"/>
        <v>10119.775</v>
      </c>
      <c r="H46" s="16">
        <f t="shared" si="9"/>
        <v>22263.504999999997</v>
      </c>
      <c r="I46" s="28"/>
      <c r="J46" s="28"/>
      <c r="K46" s="28"/>
      <c r="L46" s="28"/>
      <c r="M46" s="28"/>
    </row>
    <row r="47" spans="1:13" x14ac:dyDescent="0.25">
      <c r="A47" s="22" t="s">
        <v>39</v>
      </c>
      <c r="B47" s="24">
        <v>0.5</v>
      </c>
      <c r="C47" s="16">
        <v>8500</v>
      </c>
      <c r="D47" s="16">
        <f t="shared" si="10"/>
        <v>4250</v>
      </c>
      <c r="E47" s="16">
        <f t="shared" si="7"/>
        <v>21250</v>
      </c>
      <c r="F47" s="16">
        <f t="shared" si="5"/>
        <v>3541.6666666666665</v>
      </c>
      <c r="G47" s="16">
        <f t="shared" si="8"/>
        <v>17708.333333333332</v>
      </c>
      <c r="H47" s="16">
        <f t="shared" si="9"/>
        <v>38958.333333333328</v>
      </c>
      <c r="I47" s="28"/>
      <c r="J47" s="28"/>
      <c r="K47" s="28"/>
      <c r="L47" s="28"/>
      <c r="M47" s="28"/>
    </row>
    <row r="48" spans="1:13" x14ac:dyDescent="0.25">
      <c r="A48" s="22" t="s">
        <v>40</v>
      </c>
      <c r="B48" s="24">
        <v>0.5</v>
      </c>
      <c r="C48" s="16">
        <v>9754</v>
      </c>
      <c r="D48" s="16">
        <f t="shared" si="10"/>
        <v>4877</v>
      </c>
      <c r="E48" s="16">
        <f t="shared" si="7"/>
        <v>24385</v>
      </c>
      <c r="F48" s="16">
        <f t="shared" si="5"/>
        <v>4064.1666666666665</v>
      </c>
      <c r="G48" s="16">
        <f t="shared" si="8"/>
        <v>20320.833333333332</v>
      </c>
      <c r="H48" s="16">
        <f t="shared" si="9"/>
        <v>44705.833333333328</v>
      </c>
      <c r="I48" s="28"/>
      <c r="J48" s="28"/>
      <c r="K48" s="28"/>
      <c r="L48" s="28"/>
      <c r="M48" s="28"/>
    </row>
    <row r="49" spans="1:13" x14ac:dyDescent="0.25">
      <c r="A49" s="22" t="s">
        <v>41</v>
      </c>
      <c r="B49" s="24">
        <v>0.27800000000000002</v>
      </c>
      <c r="C49" s="16">
        <v>9476</v>
      </c>
      <c r="D49" s="16">
        <f t="shared" si="10"/>
        <v>2634.3280000000004</v>
      </c>
      <c r="E49" s="16">
        <f t="shared" si="7"/>
        <v>13171.640000000003</v>
      </c>
      <c r="F49" s="16">
        <f t="shared" si="5"/>
        <v>2195.273333333334</v>
      </c>
      <c r="G49" s="16">
        <f t="shared" si="8"/>
        <v>10976.36666666667</v>
      </c>
      <c r="H49" s="16">
        <f t="shared" si="9"/>
        <v>24148.006666666675</v>
      </c>
      <c r="I49" s="28"/>
      <c r="J49" s="28"/>
      <c r="K49" s="28"/>
      <c r="L49" s="28"/>
      <c r="M49" s="28"/>
    </row>
    <row r="50" spans="1:13" x14ac:dyDescent="0.25">
      <c r="A50" s="23" t="s">
        <v>10</v>
      </c>
      <c r="B50" s="25">
        <v>9.7000000000000003E-2</v>
      </c>
      <c r="C50" s="17">
        <v>13238</v>
      </c>
      <c r="D50" s="16">
        <f t="shared" si="10"/>
        <v>1284.086</v>
      </c>
      <c r="E50" s="16">
        <f t="shared" si="7"/>
        <v>6420.43</v>
      </c>
      <c r="F50" s="16">
        <f t="shared" si="5"/>
        <v>1070.0716666666667</v>
      </c>
      <c r="G50" s="16">
        <f t="shared" si="8"/>
        <v>5350.3583333333336</v>
      </c>
      <c r="H50" s="16">
        <f t="shared" si="9"/>
        <v>11770.788333333334</v>
      </c>
      <c r="I50" s="28"/>
      <c r="J50" s="28"/>
      <c r="K50" s="28"/>
      <c r="L50" s="28"/>
      <c r="M50" s="28"/>
    </row>
    <row r="51" spans="1:13" x14ac:dyDescent="0.25">
      <c r="A51" s="23" t="s">
        <v>15</v>
      </c>
      <c r="B51" s="25">
        <v>0.19500000000000001</v>
      </c>
      <c r="C51" s="17">
        <v>12402</v>
      </c>
      <c r="D51" s="16">
        <f t="shared" si="10"/>
        <v>2418.39</v>
      </c>
      <c r="E51" s="16">
        <f t="shared" si="7"/>
        <v>12091.949999999999</v>
      </c>
      <c r="F51" s="16">
        <f t="shared" si="5"/>
        <v>2015.3249999999998</v>
      </c>
      <c r="G51" s="16">
        <f t="shared" si="8"/>
        <v>10076.625</v>
      </c>
      <c r="H51" s="16">
        <f t="shared" si="9"/>
        <v>22168.574999999997</v>
      </c>
      <c r="I51" s="28"/>
      <c r="J51" s="28"/>
      <c r="K51" s="28"/>
      <c r="L51" s="28"/>
      <c r="M51" s="28"/>
    </row>
    <row r="52" spans="1:13" x14ac:dyDescent="0.25">
      <c r="A52" s="23" t="s">
        <v>51</v>
      </c>
      <c r="B52" s="25">
        <v>0.25</v>
      </c>
      <c r="C52" s="17">
        <v>9754</v>
      </c>
      <c r="D52" s="16">
        <f t="shared" si="10"/>
        <v>2438.5</v>
      </c>
      <c r="E52" s="16">
        <f t="shared" si="7"/>
        <v>12192.5</v>
      </c>
      <c r="F52" s="16">
        <f t="shared" si="5"/>
        <v>2032.0833333333333</v>
      </c>
      <c r="G52" s="16">
        <f t="shared" si="8"/>
        <v>10160.416666666666</v>
      </c>
      <c r="H52" s="16">
        <f t="shared" si="9"/>
        <v>22352.916666666664</v>
      </c>
      <c r="I52" s="38"/>
      <c r="J52" s="38"/>
      <c r="K52" s="38"/>
      <c r="L52" s="38"/>
      <c r="M52" s="38"/>
    </row>
    <row r="53" spans="1:13" x14ac:dyDescent="0.25">
      <c r="A53" s="19" t="s">
        <v>3</v>
      </c>
      <c r="B53" s="18">
        <f>SUM(B30:B52)</f>
        <v>12.906000000000001</v>
      </c>
      <c r="C53" s="20"/>
      <c r="D53" s="20">
        <f>SUM(D30:D52)</f>
        <v>169230.75600000002</v>
      </c>
      <c r="E53" s="20">
        <f>SUM(E30:E52)</f>
        <v>846153.78</v>
      </c>
      <c r="F53" s="20">
        <f>SUM(F30:F52)</f>
        <v>141025.63000000003</v>
      </c>
      <c r="G53" s="20">
        <f>SUM(G30:G52)</f>
        <v>705128.15</v>
      </c>
      <c r="H53" s="26">
        <f t="shared" ref="H53" si="11">E53+G53</f>
        <v>1551281.9300000002</v>
      </c>
      <c r="I53" s="28"/>
      <c r="J53" s="28"/>
      <c r="K53" s="28"/>
      <c r="L53" s="28"/>
      <c r="M53" s="28"/>
    </row>
    <row r="54" spans="1:13" x14ac:dyDescent="0.25">
      <c r="A54" s="4"/>
      <c r="B54" s="5"/>
      <c r="C54" s="17"/>
      <c r="D54" s="6"/>
      <c r="E54" s="6"/>
      <c r="F54" s="6"/>
      <c r="G54" s="6"/>
      <c r="H54" s="6"/>
      <c r="I54" s="8"/>
      <c r="J54" s="8"/>
      <c r="K54" s="8"/>
      <c r="M54" s="13"/>
    </row>
    <row r="55" spans="1:13" x14ac:dyDescent="0.25">
      <c r="A55" s="29"/>
      <c r="B55" s="30"/>
      <c r="C55" s="31"/>
      <c r="D55" s="32"/>
      <c r="E55" s="32"/>
      <c r="F55" s="32"/>
      <c r="G55" s="32"/>
      <c r="H55" s="32"/>
      <c r="I55" s="8"/>
      <c r="J55" s="8"/>
      <c r="K55" s="8"/>
      <c r="M55" s="13"/>
    </row>
    <row r="56" spans="1:13" ht="60" x14ac:dyDescent="0.25">
      <c r="A56" s="29"/>
      <c r="B56" s="30"/>
      <c r="C56" s="31"/>
      <c r="D56" s="32"/>
      <c r="E56" s="32"/>
      <c r="F56" s="32"/>
      <c r="G56" s="15" t="s">
        <v>13</v>
      </c>
      <c r="H56" s="12">
        <f>H53*30.2/100</f>
        <v>468487.14286000008</v>
      </c>
      <c r="I56" s="8"/>
      <c r="J56" s="8"/>
      <c r="K56" s="8"/>
      <c r="M56" s="13"/>
    </row>
    <row r="57" spans="1:13" x14ac:dyDescent="0.25">
      <c r="A57" s="29"/>
      <c r="B57" s="30"/>
      <c r="C57" s="31"/>
      <c r="D57" s="32"/>
      <c r="E57" s="32"/>
      <c r="F57" s="32"/>
      <c r="H57" s="13"/>
      <c r="I57" s="8"/>
      <c r="J57" s="8"/>
      <c r="K57" s="8"/>
      <c r="M57" s="13"/>
    </row>
    <row r="58" spans="1:13" x14ac:dyDescent="0.25">
      <c r="A58" s="29"/>
      <c r="B58" s="30"/>
      <c r="C58" s="31"/>
      <c r="D58" s="32"/>
      <c r="E58" s="32"/>
      <c r="F58" s="32"/>
      <c r="G58" t="s">
        <v>2</v>
      </c>
      <c r="H58" s="14">
        <f>H53+H56</f>
        <v>2019769.0728600002</v>
      </c>
      <c r="I58" s="8"/>
      <c r="J58" s="8"/>
      <c r="K58" s="8"/>
      <c r="M58" s="13"/>
    </row>
    <row r="59" spans="1:13" x14ac:dyDescent="0.25">
      <c r="A59" s="29"/>
      <c r="B59" s="30"/>
      <c r="C59" s="31"/>
      <c r="D59" s="32"/>
      <c r="E59" s="32"/>
      <c r="F59" s="32"/>
      <c r="G59" s="32"/>
      <c r="H59" s="32"/>
      <c r="I59" s="8"/>
      <c r="J59" s="8"/>
      <c r="K59" s="8"/>
      <c r="M59" s="13"/>
    </row>
    <row r="60" spans="1:13" x14ac:dyDescent="0.25">
      <c r="A60" s="44" t="s">
        <v>24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3" x14ac:dyDescent="0.25">
      <c r="A61" s="42" t="s">
        <v>28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1:13" ht="48" x14ac:dyDescent="0.25">
      <c r="A62" s="2" t="s">
        <v>0</v>
      </c>
      <c r="B62" s="2" t="s">
        <v>1</v>
      </c>
      <c r="C62" s="2" t="s">
        <v>16</v>
      </c>
      <c r="D62" s="2" t="s">
        <v>11</v>
      </c>
      <c r="E62" s="21" t="s">
        <v>43</v>
      </c>
      <c r="F62" s="21" t="s">
        <v>12</v>
      </c>
      <c r="G62" s="21" t="s">
        <v>42</v>
      </c>
      <c r="H62" s="2" t="s">
        <v>44</v>
      </c>
      <c r="I62" s="8"/>
      <c r="J62" s="8"/>
      <c r="K62" s="8"/>
      <c r="M62" s="13"/>
    </row>
    <row r="63" spans="1:13" x14ac:dyDescent="0.25">
      <c r="A63" s="3">
        <v>1</v>
      </c>
      <c r="B63" s="3">
        <v>2</v>
      </c>
      <c r="C63" s="3">
        <v>3</v>
      </c>
      <c r="D63" s="3"/>
      <c r="E63" s="3">
        <v>4</v>
      </c>
      <c r="F63" s="3">
        <v>5</v>
      </c>
      <c r="G63" s="3">
        <v>6</v>
      </c>
      <c r="H63" s="3">
        <v>12</v>
      </c>
      <c r="I63" s="8"/>
      <c r="J63" s="8"/>
      <c r="K63" s="8"/>
      <c r="M63" s="13"/>
    </row>
    <row r="64" spans="1:13" x14ac:dyDescent="0.25">
      <c r="A64" s="22" t="s">
        <v>14</v>
      </c>
      <c r="B64" s="24">
        <v>0.38200000000000001</v>
      </c>
      <c r="C64" s="16">
        <v>29066</v>
      </c>
      <c r="D64" s="16">
        <f>C64*B64</f>
        <v>11103.212</v>
      </c>
      <c r="E64" s="16">
        <f>D64*5</f>
        <v>55516.06</v>
      </c>
      <c r="F64" s="16">
        <f t="shared" ref="F64:F74" si="12">D64*10/12</f>
        <v>9252.6766666666663</v>
      </c>
      <c r="G64" s="16">
        <f>F64*5</f>
        <v>46263.383333333331</v>
      </c>
      <c r="H64" s="16">
        <f>E64+G64</f>
        <v>101779.44333333333</v>
      </c>
      <c r="I64" s="8"/>
      <c r="J64" s="8"/>
      <c r="K64" s="8"/>
      <c r="M64" s="13"/>
    </row>
    <row r="65" spans="1:13" x14ac:dyDescent="0.25">
      <c r="A65" s="22" t="s">
        <v>6</v>
      </c>
      <c r="B65" s="24">
        <v>9.4E-2</v>
      </c>
      <c r="C65" s="16">
        <v>23253</v>
      </c>
      <c r="D65" s="16">
        <f t="shared" ref="D65:D74" si="13">C65*B65</f>
        <v>2185.7820000000002</v>
      </c>
      <c r="E65" s="16">
        <f t="shared" ref="E65:E74" si="14">D65*5</f>
        <v>10928.91</v>
      </c>
      <c r="F65" s="16">
        <f t="shared" si="12"/>
        <v>1821.4849999999999</v>
      </c>
      <c r="G65" s="16">
        <f t="shared" ref="G65:G74" si="15">F65*5</f>
        <v>9107.4249999999993</v>
      </c>
      <c r="H65" s="16">
        <f t="shared" ref="H65:H74" si="16">E65+G65</f>
        <v>20036.334999999999</v>
      </c>
      <c r="I65" s="8"/>
      <c r="J65" s="8"/>
      <c r="K65" s="8"/>
      <c r="M65" s="13"/>
    </row>
    <row r="66" spans="1:13" x14ac:dyDescent="0.25">
      <c r="A66" s="22" t="s">
        <v>7</v>
      </c>
      <c r="B66" s="24">
        <v>0.69199999999999995</v>
      </c>
      <c r="C66" s="16">
        <v>11566</v>
      </c>
      <c r="D66" s="16">
        <f t="shared" si="13"/>
        <v>8003.6719999999996</v>
      </c>
      <c r="E66" s="16">
        <f t="shared" si="14"/>
        <v>40018.36</v>
      </c>
      <c r="F66" s="16">
        <f t="shared" si="12"/>
        <v>6669.7266666666665</v>
      </c>
      <c r="G66" s="16">
        <f t="shared" si="15"/>
        <v>33348.633333333331</v>
      </c>
      <c r="H66" s="16">
        <f t="shared" si="16"/>
        <v>73366.993333333332</v>
      </c>
      <c r="I66" s="8"/>
      <c r="J66" s="8"/>
      <c r="K66" s="8"/>
      <c r="M66" s="13"/>
    </row>
    <row r="67" spans="1:13" x14ac:dyDescent="0.25">
      <c r="A67" s="22" t="s">
        <v>8</v>
      </c>
      <c r="B67" s="24">
        <v>8.0000000000000002E-3</v>
      </c>
      <c r="C67" s="16">
        <v>12820</v>
      </c>
      <c r="D67" s="16">
        <f t="shared" si="13"/>
        <v>102.56</v>
      </c>
      <c r="E67" s="16">
        <f t="shared" si="14"/>
        <v>512.79999999999995</v>
      </c>
      <c r="F67" s="16">
        <f t="shared" si="12"/>
        <v>85.466666666666654</v>
      </c>
      <c r="G67" s="16">
        <f t="shared" si="15"/>
        <v>427.33333333333326</v>
      </c>
      <c r="H67" s="16">
        <f t="shared" si="16"/>
        <v>940.13333333333321</v>
      </c>
      <c r="I67" s="8"/>
      <c r="J67" s="8"/>
      <c r="K67" s="8"/>
      <c r="M67" s="13"/>
    </row>
    <row r="68" spans="1:13" x14ac:dyDescent="0.25">
      <c r="A68" s="22" t="s">
        <v>4</v>
      </c>
      <c r="B68" s="24">
        <v>0.86799999999999999</v>
      </c>
      <c r="C68" s="16">
        <v>16442</v>
      </c>
      <c r="D68" s="16">
        <f t="shared" si="13"/>
        <v>14271.655999999999</v>
      </c>
      <c r="E68" s="16">
        <f t="shared" si="14"/>
        <v>71358.28</v>
      </c>
      <c r="F68" s="16">
        <f t="shared" si="12"/>
        <v>11893.046666666667</v>
      </c>
      <c r="G68" s="16">
        <f t="shared" si="15"/>
        <v>59465.233333333337</v>
      </c>
      <c r="H68" s="16">
        <f t="shared" si="16"/>
        <v>130823.51333333334</v>
      </c>
      <c r="I68" s="8"/>
      <c r="J68" s="8"/>
      <c r="K68" s="8"/>
      <c r="M68" s="13"/>
    </row>
    <row r="69" spans="1:13" x14ac:dyDescent="0.25">
      <c r="A69" s="22" t="s">
        <v>9</v>
      </c>
      <c r="B69" s="24">
        <v>0.25</v>
      </c>
      <c r="C69" s="16">
        <v>12820</v>
      </c>
      <c r="D69" s="16">
        <f t="shared" si="13"/>
        <v>3205</v>
      </c>
      <c r="E69" s="16">
        <f t="shared" si="14"/>
        <v>16025</v>
      </c>
      <c r="F69" s="16">
        <f t="shared" si="12"/>
        <v>2670.8333333333335</v>
      </c>
      <c r="G69" s="16">
        <f t="shared" si="15"/>
        <v>13354.166666666668</v>
      </c>
      <c r="H69" s="16">
        <f t="shared" si="16"/>
        <v>29379.166666666668</v>
      </c>
      <c r="I69" s="8"/>
      <c r="J69" s="8"/>
      <c r="K69" s="8"/>
      <c r="M69" s="13"/>
    </row>
    <row r="70" spans="1:13" x14ac:dyDescent="0.25">
      <c r="A70" s="23" t="s">
        <v>10</v>
      </c>
      <c r="B70" s="25">
        <v>2.6280000000000001</v>
      </c>
      <c r="C70" s="17">
        <v>13238</v>
      </c>
      <c r="D70" s="16">
        <f t="shared" si="13"/>
        <v>34789.464</v>
      </c>
      <c r="E70" s="16">
        <f t="shared" si="14"/>
        <v>173947.32</v>
      </c>
      <c r="F70" s="16">
        <f t="shared" si="12"/>
        <v>28991.22</v>
      </c>
      <c r="G70" s="16">
        <f t="shared" si="15"/>
        <v>144956.1</v>
      </c>
      <c r="H70" s="16">
        <f t="shared" si="16"/>
        <v>318903.42000000004</v>
      </c>
      <c r="I70" s="8"/>
      <c r="J70" s="8"/>
      <c r="K70" s="8"/>
      <c r="M70" s="13"/>
    </row>
    <row r="71" spans="1:13" x14ac:dyDescent="0.25">
      <c r="A71" s="23" t="s">
        <v>15</v>
      </c>
      <c r="B71" s="25">
        <v>5.2569999999999997</v>
      </c>
      <c r="C71" s="17">
        <v>12402</v>
      </c>
      <c r="D71" s="16">
        <f t="shared" si="13"/>
        <v>65197.313999999998</v>
      </c>
      <c r="E71" s="16">
        <f t="shared" si="14"/>
        <v>325986.57</v>
      </c>
      <c r="F71" s="16">
        <f t="shared" si="12"/>
        <v>54331.095000000001</v>
      </c>
      <c r="G71" s="16">
        <f t="shared" si="15"/>
        <v>271655.47499999998</v>
      </c>
      <c r="H71" s="16">
        <f t="shared" si="16"/>
        <v>597642.04499999993</v>
      </c>
      <c r="I71" s="8"/>
      <c r="J71" s="8"/>
      <c r="K71" s="8"/>
      <c r="M71" s="13"/>
    </row>
    <row r="72" spans="1:13" x14ac:dyDescent="0.25">
      <c r="A72" s="23" t="s">
        <v>18</v>
      </c>
      <c r="B72" s="25">
        <v>0.503</v>
      </c>
      <c r="C72" s="17">
        <v>9754</v>
      </c>
      <c r="D72" s="16">
        <f t="shared" si="13"/>
        <v>4906.2619999999997</v>
      </c>
      <c r="E72" s="16">
        <f t="shared" si="14"/>
        <v>24531.309999999998</v>
      </c>
      <c r="F72" s="16">
        <f t="shared" si="12"/>
        <v>4088.5516666666663</v>
      </c>
      <c r="G72" s="16">
        <f t="shared" si="15"/>
        <v>20442.758333333331</v>
      </c>
      <c r="H72" s="16">
        <f t="shared" si="16"/>
        <v>44974.068333333329</v>
      </c>
      <c r="I72" s="8"/>
      <c r="J72" s="8"/>
      <c r="K72" s="8"/>
      <c r="M72" s="13"/>
    </row>
    <row r="73" spans="1:13" x14ac:dyDescent="0.25">
      <c r="A73" s="23" t="s">
        <v>19</v>
      </c>
      <c r="B73" s="25">
        <v>0.436</v>
      </c>
      <c r="C73" s="17">
        <v>9476</v>
      </c>
      <c r="D73" s="16">
        <f t="shared" si="13"/>
        <v>4131.5360000000001</v>
      </c>
      <c r="E73" s="16">
        <f t="shared" si="14"/>
        <v>20657.68</v>
      </c>
      <c r="F73" s="16">
        <f t="shared" si="12"/>
        <v>3442.9466666666667</v>
      </c>
      <c r="G73" s="16">
        <f t="shared" si="15"/>
        <v>17214.733333333334</v>
      </c>
      <c r="H73" s="16">
        <f t="shared" si="16"/>
        <v>37872.41333333333</v>
      </c>
      <c r="I73" s="8"/>
      <c r="J73" s="8"/>
      <c r="K73" s="8"/>
      <c r="M73" s="13"/>
    </row>
    <row r="74" spans="1:13" x14ac:dyDescent="0.25">
      <c r="A74" s="23" t="s">
        <v>51</v>
      </c>
      <c r="B74" s="25">
        <v>0.25</v>
      </c>
      <c r="C74" s="17">
        <v>9754</v>
      </c>
      <c r="D74" s="16">
        <f t="shared" si="13"/>
        <v>2438.5</v>
      </c>
      <c r="E74" s="16">
        <f t="shared" si="14"/>
        <v>12192.5</v>
      </c>
      <c r="F74" s="16">
        <f t="shared" si="12"/>
        <v>2032.0833333333333</v>
      </c>
      <c r="G74" s="16">
        <f t="shared" si="15"/>
        <v>10160.416666666666</v>
      </c>
      <c r="H74" s="16">
        <f t="shared" si="16"/>
        <v>22352.916666666664</v>
      </c>
      <c r="I74" s="8"/>
      <c r="J74" s="8"/>
      <c r="K74" s="8"/>
      <c r="M74" s="13"/>
    </row>
    <row r="75" spans="1:13" x14ac:dyDescent="0.25">
      <c r="A75" s="19" t="s">
        <v>3</v>
      </c>
      <c r="B75" s="18">
        <f>SUM(B64:B74)</f>
        <v>11.368</v>
      </c>
      <c r="C75" s="20"/>
      <c r="D75" s="20">
        <f>SUM(D64:D74)</f>
        <v>150334.95799999996</v>
      </c>
      <c r="E75" s="20">
        <f>SUM(E64:E74)</f>
        <v>751674.79000000015</v>
      </c>
      <c r="F75" s="20">
        <f>SUM(F64:F74)</f>
        <v>125279.13166666667</v>
      </c>
      <c r="G75" s="20">
        <f>SUM(G64:G74)</f>
        <v>626395.65833333321</v>
      </c>
      <c r="H75" s="20">
        <f>SUM(H64:H74)</f>
        <v>1378070.4483333335</v>
      </c>
      <c r="I75" s="8"/>
      <c r="J75" s="8"/>
      <c r="K75" s="8"/>
      <c r="M75" s="13"/>
    </row>
    <row r="76" spans="1:13" x14ac:dyDescent="0.25">
      <c r="A76" s="4"/>
      <c r="B76" s="5"/>
      <c r="C76" s="17"/>
      <c r="D76" s="6"/>
      <c r="E76" s="6"/>
      <c r="F76" s="6"/>
      <c r="G76" s="6"/>
      <c r="H76" s="6"/>
      <c r="I76" s="8"/>
      <c r="J76" s="8"/>
      <c r="K76" s="8"/>
      <c r="M76" s="13"/>
    </row>
    <row r="77" spans="1:13" x14ac:dyDescent="0.25">
      <c r="A77" s="29"/>
      <c r="B77" s="30"/>
      <c r="C77" s="31"/>
      <c r="D77" s="32"/>
      <c r="E77" s="32"/>
      <c r="F77" s="32"/>
      <c r="G77" s="32"/>
      <c r="H77" s="32"/>
      <c r="I77" s="8"/>
      <c r="J77" s="8"/>
      <c r="K77" s="8"/>
      <c r="M77" s="13"/>
    </row>
    <row r="78" spans="1:13" ht="60" x14ac:dyDescent="0.25">
      <c r="A78" s="29"/>
      <c r="B78" s="30"/>
      <c r="C78" s="31"/>
      <c r="D78" s="32"/>
      <c r="E78" s="32"/>
      <c r="F78" s="32"/>
      <c r="G78" s="15" t="s">
        <v>13</v>
      </c>
      <c r="H78" s="12">
        <f>H75*30.2/100</f>
        <v>416177.27539666666</v>
      </c>
      <c r="I78" s="8"/>
      <c r="J78" s="8"/>
      <c r="K78" s="8"/>
      <c r="M78" s="13"/>
    </row>
    <row r="79" spans="1:13" x14ac:dyDescent="0.25">
      <c r="A79" s="29"/>
      <c r="B79" s="30"/>
      <c r="C79" s="31"/>
      <c r="D79" s="32"/>
      <c r="E79" s="32"/>
      <c r="F79" s="32"/>
      <c r="H79" s="13"/>
      <c r="I79" s="8"/>
      <c r="J79" s="8"/>
      <c r="K79" s="8"/>
      <c r="M79" s="13"/>
    </row>
    <row r="80" spans="1:13" x14ac:dyDescent="0.25">
      <c r="A80" s="29"/>
      <c r="B80" s="30"/>
      <c r="C80" s="31"/>
      <c r="D80" s="32"/>
      <c r="E80" s="32"/>
      <c r="F80" s="32"/>
      <c r="G80" t="s">
        <v>2</v>
      </c>
      <c r="H80" s="14">
        <f>H75+H78</f>
        <v>1794247.7237300002</v>
      </c>
      <c r="I80" s="8"/>
      <c r="J80" s="8"/>
      <c r="K80" s="8"/>
      <c r="M80" s="13"/>
    </row>
    <row r="81" spans="1:13" x14ac:dyDescent="0.25">
      <c r="H81" s="43"/>
      <c r="I81" s="43"/>
      <c r="J81" s="43"/>
    </row>
    <row r="83" spans="1:13" x14ac:dyDescent="0.25">
      <c r="A83" s="1"/>
    </row>
    <row r="84" spans="1:13" x14ac:dyDescent="0.25">
      <c r="A84" s="44" t="s">
        <v>25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5" spans="1:13" x14ac:dyDescent="0.25">
      <c r="A85" s="42" t="s">
        <v>28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spans="1:13" ht="48" x14ac:dyDescent="0.25">
      <c r="A87" s="2" t="s">
        <v>0</v>
      </c>
      <c r="B87" s="2" t="s">
        <v>1</v>
      </c>
      <c r="C87" s="2" t="s">
        <v>16</v>
      </c>
      <c r="D87" s="2" t="s">
        <v>11</v>
      </c>
      <c r="E87" s="21" t="s">
        <v>43</v>
      </c>
      <c r="F87" s="21" t="s">
        <v>12</v>
      </c>
      <c r="G87" s="21" t="s">
        <v>42</v>
      </c>
      <c r="H87" s="2" t="s">
        <v>44</v>
      </c>
      <c r="I87" s="28"/>
      <c r="J87" s="28"/>
      <c r="K87" s="28"/>
      <c r="L87" s="28"/>
      <c r="M87" s="28"/>
    </row>
    <row r="88" spans="1:13" x14ac:dyDescent="0.25">
      <c r="A88" s="3">
        <v>1</v>
      </c>
      <c r="B88" s="3">
        <v>2</v>
      </c>
      <c r="C88" s="3">
        <v>3</v>
      </c>
      <c r="D88" s="3"/>
      <c r="E88" s="3">
        <v>4</v>
      </c>
      <c r="F88" s="3">
        <v>5</v>
      </c>
      <c r="G88" s="3">
        <v>6</v>
      </c>
      <c r="H88" s="3">
        <v>12</v>
      </c>
      <c r="I88" s="28"/>
      <c r="J88" s="28"/>
      <c r="K88" s="28"/>
      <c r="L88" s="28"/>
      <c r="M88" s="28"/>
    </row>
    <row r="89" spans="1:13" x14ac:dyDescent="0.25">
      <c r="A89" s="22" t="s">
        <v>14</v>
      </c>
      <c r="B89" s="24">
        <v>0.13400000000000001</v>
      </c>
      <c r="C89" s="16">
        <v>29066</v>
      </c>
      <c r="D89" s="16">
        <f>C89*B89</f>
        <v>3894.8440000000001</v>
      </c>
      <c r="E89" s="16">
        <f>D89*5</f>
        <v>19474.22</v>
      </c>
      <c r="F89" s="16">
        <f t="shared" ref="F89:F111" si="17">D89*10/12</f>
        <v>3245.7033333333334</v>
      </c>
      <c r="G89" s="16">
        <f>F89*5</f>
        <v>16228.516666666666</v>
      </c>
      <c r="H89" s="16">
        <f>E89+G89</f>
        <v>35702.736666666664</v>
      </c>
      <c r="I89" s="28"/>
      <c r="J89" s="28"/>
      <c r="K89" s="28"/>
      <c r="L89" s="28"/>
      <c r="M89" s="28"/>
    </row>
    <row r="90" spans="1:13" x14ac:dyDescent="0.25">
      <c r="A90" s="22" t="s">
        <v>33</v>
      </c>
      <c r="B90" s="24">
        <v>1</v>
      </c>
      <c r="C90" s="16">
        <v>26159</v>
      </c>
      <c r="D90" s="16">
        <f t="shared" ref="D90:D92" si="18">C90*B90</f>
        <v>26159</v>
      </c>
      <c r="E90" s="16">
        <f t="shared" ref="E90:E111" si="19">D90*5</f>
        <v>130795</v>
      </c>
      <c r="F90" s="16">
        <f t="shared" si="17"/>
        <v>21799.166666666668</v>
      </c>
      <c r="G90" s="16">
        <f t="shared" ref="G90:G111" si="20">F90*5</f>
        <v>108995.83333333334</v>
      </c>
      <c r="H90" s="16">
        <f t="shared" ref="H90:H97" si="21">E90+G90</f>
        <v>239790.83333333334</v>
      </c>
      <c r="I90" s="28"/>
      <c r="J90" s="28"/>
      <c r="K90" s="28"/>
      <c r="L90" s="28"/>
      <c r="M90" s="28"/>
    </row>
    <row r="91" spans="1:13" ht="24" x14ac:dyDescent="0.25">
      <c r="A91" s="22" t="s">
        <v>30</v>
      </c>
      <c r="B91" s="24">
        <v>0.501</v>
      </c>
      <c r="C91" s="16">
        <v>15328</v>
      </c>
      <c r="D91" s="16">
        <f t="shared" si="18"/>
        <v>7679.3280000000004</v>
      </c>
      <c r="E91" s="16">
        <f t="shared" si="19"/>
        <v>38396.639999999999</v>
      </c>
      <c r="F91" s="16">
        <f t="shared" si="17"/>
        <v>6399.44</v>
      </c>
      <c r="G91" s="16">
        <f t="shared" si="20"/>
        <v>31997.199999999997</v>
      </c>
      <c r="H91" s="16">
        <f t="shared" si="21"/>
        <v>70393.84</v>
      </c>
      <c r="I91" s="28"/>
      <c r="J91" s="28"/>
      <c r="K91" s="28"/>
      <c r="L91" s="28"/>
      <c r="M91" s="28"/>
    </row>
    <row r="92" spans="1:13" x14ac:dyDescent="0.25">
      <c r="A92" s="22" t="s">
        <v>31</v>
      </c>
      <c r="B92" s="24">
        <v>1</v>
      </c>
      <c r="C92" s="16">
        <v>9754</v>
      </c>
      <c r="D92" s="16">
        <f t="shared" si="18"/>
        <v>9754</v>
      </c>
      <c r="E92" s="16">
        <f t="shared" si="19"/>
        <v>48770</v>
      </c>
      <c r="F92" s="16">
        <f t="shared" si="17"/>
        <v>8128.333333333333</v>
      </c>
      <c r="G92" s="16">
        <f t="shared" si="20"/>
        <v>40641.666666666664</v>
      </c>
      <c r="H92" s="16">
        <f t="shared" si="21"/>
        <v>89411.666666666657</v>
      </c>
      <c r="I92" s="28"/>
      <c r="J92" s="28"/>
      <c r="K92" s="28"/>
      <c r="L92" s="28"/>
      <c r="M92" s="28"/>
    </row>
    <row r="93" spans="1:13" x14ac:dyDescent="0.25">
      <c r="A93" s="22" t="s">
        <v>5</v>
      </c>
      <c r="B93" s="24">
        <v>0.44400000000000001</v>
      </c>
      <c r="C93" s="16">
        <v>18393</v>
      </c>
      <c r="D93" s="16">
        <f t="shared" ref="D93:D111" si="22">C93*B93</f>
        <v>8166.4920000000002</v>
      </c>
      <c r="E93" s="16">
        <f t="shared" si="19"/>
        <v>40832.46</v>
      </c>
      <c r="F93" s="16">
        <f t="shared" si="17"/>
        <v>6805.41</v>
      </c>
      <c r="G93" s="16">
        <f t="shared" si="20"/>
        <v>34027.050000000003</v>
      </c>
      <c r="H93" s="16">
        <f t="shared" si="21"/>
        <v>74859.510000000009</v>
      </c>
      <c r="I93" s="28"/>
      <c r="J93" s="28"/>
      <c r="K93" s="28"/>
      <c r="L93" s="28"/>
      <c r="M93" s="28"/>
    </row>
    <row r="94" spans="1:13" x14ac:dyDescent="0.25">
      <c r="A94" s="22" t="s">
        <v>6</v>
      </c>
      <c r="B94" s="24">
        <v>0.439</v>
      </c>
      <c r="C94" s="16">
        <v>23253</v>
      </c>
      <c r="D94" s="16">
        <f t="shared" si="22"/>
        <v>10208.067000000001</v>
      </c>
      <c r="E94" s="16">
        <f t="shared" si="19"/>
        <v>51040.335000000006</v>
      </c>
      <c r="F94" s="16">
        <f t="shared" si="17"/>
        <v>8506.7225000000017</v>
      </c>
      <c r="G94" s="16">
        <f t="shared" si="20"/>
        <v>42533.61250000001</v>
      </c>
      <c r="H94" s="16">
        <f t="shared" si="21"/>
        <v>93573.947500000009</v>
      </c>
      <c r="I94" s="28"/>
      <c r="J94" s="28"/>
      <c r="K94" s="28"/>
      <c r="L94" s="28"/>
      <c r="M94" s="28"/>
    </row>
    <row r="95" spans="1:13" ht="24" x14ac:dyDescent="0.25">
      <c r="A95" s="22" t="s">
        <v>32</v>
      </c>
      <c r="B95" s="24">
        <v>0.499</v>
      </c>
      <c r="C95" s="16">
        <v>16442</v>
      </c>
      <c r="D95" s="16">
        <f t="shared" si="22"/>
        <v>8204.5579999999991</v>
      </c>
      <c r="E95" s="16">
        <f t="shared" si="19"/>
        <v>41022.789999999994</v>
      </c>
      <c r="F95" s="16">
        <f t="shared" si="17"/>
        <v>6837.1316666666653</v>
      </c>
      <c r="G95" s="16">
        <f t="shared" si="20"/>
        <v>34185.658333333326</v>
      </c>
      <c r="H95" s="16">
        <f t="shared" si="21"/>
        <v>75208.448333333319</v>
      </c>
      <c r="I95" s="28"/>
      <c r="J95" s="28"/>
      <c r="K95" s="28"/>
      <c r="L95" s="28"/>
      <c r="M95" s="28"/>
    </row>
    <row r="96" spans="1:13" ht="24" x14ac:dyDescent="0.25">
      <c r="A96" s="22" t="s">
        <v>34</v>
      </c>
      <c r="B96" s="24">
        <v>0.499</v>
      </c>
      <c r="C96" s="16">
        <v>14631</v>
      </c>
      <c r="D96" s="16">
        <f t="shared" si="22"/>
        <v>7300.8689999999997</v>
      </c>
      <c r="E96" s="16">
        <f t="shared" si="19"/>
        <v>36504.345000000001</v>
      </c>
      <c r="F96" s="16">
        <f t="shared" si="17"/>
        <v>6084.0574999999999</v>
      </c>
      <c r="G96" s="16">
        <f t="shared" si="20"/>
        <v>30420.287499999999</v>
      </c>
      <c r="H96" s="16">
        <f t="shared" si="21"/>
        <v>66924.632500000007</v>
      </c>
      <c r="I96" s="28"/>
      <c r="J96" s="28"/>
      <c r="K96" s="28"/>
      <c r="L96" s="28"/>
      <c r="M96" s="28"/>
    </row>
    <row r="97" spans="1:13" ht="24" x14ac:dyDescent="0.25">
      <c r="A97" s="22" t="s">
        <v>37</v>
      </c>
      <c r="B97" s="24">
        <v>0.499</v>
      </c>
      <c r="C97" s="16">
        <v>12820</v>
      </c>
      <c r="D97" s="16">
        <f t="shared" si="22"/>
        <v>6397.18</v>
      </c>
      <c r="E97" s="16">
        <f t="shared" si="19"/>
        <v>31985.9</v>
      </c>
      <c r="F97" s="16">
        <f t="shared" si="17"/>
        <v>5330.9833333333336</v>
      </c>
      <c r="G97" s="16">
        <f t="shared" si="20"/>
        <v>26654.916666666668</v>
      </c>
      <c r="H97" s="16">
        <f t="shared" si="21"/>
        <v>58640.816666666666</v>
      </c>
      <c r="I97" s="28"/>
      <c r="J97" s="28"/>
      <c r="K97" s="28"/>
      <c r="L97" s="28"/>
      <c r="M97" s="28"/>
    </row>
    <row r="98" spans="1:13" x14ac:dyDescent="0.25">
      <c r="A98" s="22" t="s">
        <v>7</v>
      </c>
      <c r="B98" s="24">
        <v>8.5999999999999993E-2</v>
      </c>
      <c r="C98" s="16">
        <v>11566</v>
      </c>
      <c r="D98" s="16">
        <f t="shared" si="22"/>
        <v>994.67599999999993</v>
      </c>
      <c r="E98" s="16">
        <f t="shared" si="19"/>
        <v>4973.3799999999992</v>
      </c>
      <c r="F98" s="16">
        <f t="shared" si="17"/>
        <v>828.89666666666653</v>
      </c>
      <c r="G98" s="16">
        <f t="shared" si="20"/>
        <v>4144.4833333333327</v>
      </c>
      <c r="H98" s="16">
        <f t="shared" ref="H98:H108" si="23">E98+G98</f>
        <v>9117.863333333331</v>
      </c>
      <c r="I98" s="28"/>
      <c r="J98" s="28"/>
      <c r="K98" s="28"/>
      <c r="L98" s="28"/>
      <c r="M98" s="28"/>
    </row>
    <row r="99" spans="1:13" x14ac:dyDescent="0.25">
      <c r="A99" s="22" t="s">
        <v>8</v>
      </c>
      <c r="B99" s="24">
        <v>0.49199999999999999</v>
      </c>
      <c r="C99" s="16">
        <v>12820</v>
      </c>
      <c r="D99" s="16">
        <f t="shared" si="22"/>
        <v>6307.44</v>
      </c>
      <c r="E99" s="16">
        <f t="shared" si="19"/>
        <v>31537.199999999997</v>
      </c>
      <c r="F99" s="16">
        <f t="shared" si="17"/>
        <v>5256.2</v>
      </c>
      <c r="G99" s="16">
        <f t="shared" si="20"/>
        <v>26281</v>
      </c>
      <c r="H99" s="16">
        <f t="shared" si="23"/>
        <v>57818.2</v>
      </c>
      <c r="I99" s="28"/>
      <c r="J99" s="28"/>
      <c r="K99" s="28"/>
      <c r="L99" s="28"/>
      <c r="M99" s="28"/>
    </row>
    <row r="100" spans="1:13" x14ac:dyDescent="0.25">
      <c r="A100" s="22" t="s">
        <v>4</v>
      </c>
      <c r="B100" s="24">
        <v>1.0469999999999999</v>
      </c>
      <c r="C100" s="16">
        <v>16442</v>
      </c>
      <c r="D100" s="16">
        <f t="shared" si="22"/>
        <v>17214.773999999998</v>
      </c>
      <c r="E100" s="16">
        <f t="shared" si="19"/>
        <v>86073.87</v>
      </c>
      <c r="F100" s="16">
        <f t="shared" si="17"/>
        <v>14345.644999999999</v>
      </c>
      <c r="G100" s="16">
        <f t="shared" si="20"/>
        <v>71728.224999999991</v>
      </c>
      <c r="H100" s="16">
        <f t="shared" si="23"/>
        <v>157802.09499999997</v>
      </c>
      <c r="I100" s="28"/>
      <c r="J100" s="28"/>
      <c r="K100" s="28"/>
      <c r="L100" s="28"/>
      <c r="M100" s="28"/>
    </row>
    <row r="101" spans="1:13" x14ac:dyDescent="0.25">
      <c r="A101" s="22" t="s">
        <v>9</v>
      </c>
      <c r="B101" s="24">
        <v>0.25</v>
      </c>
      <c r="C101" s="16">
        <v>12820</v>
      </c>
      <c r="D101" s="16">
        <f t="shared" si="22"/>
        <v>3205</v>
      </c>
      <c r="E101" s="16">
        <f t="shared" si="19"/>
        <v>16025</v>
      </c>
      <c r="F101" s="16">
        <f t="shared" si="17"/>
        <v>2670.8333333333335</v>
      </c>
      <c r="G101" s="16">
        <f t="shared" si="20"/>
        <v>13354.166666666668</v>
      </c>
      <c r="H101" s="16">
        <f t="shared" si="23"/>
        <v>29379.166666666668</v>
      </c>
      <c r="I101" s="28"/>
      <c r="J101" s="28"/>
      <c r="K101" s="28"/>
      <c r="L101" s="28"/>
      <c r="M101" s="28"/>
    </row>
    <row r="102" spans="1:13" x14ac:dyDescent="0.25">
      <c r="A102" s="22" t="s">
        <v>35</v>
      </c>
      <c r="B102" s="24">
        <v>2.0030000000000001</v>
      </c>
      <c r="C102" s="16">
        <v>8639</v>
      </c>
      <c r="D102" s="16">
        <f t="shared" si="22"/>
        <v>17303.917000000001</v>
      </c>
      <c r="E102" s="16">
        <f t="shared" si="19"/>
        <v>86519.585000000006</v>
      </c>
      <c r="F102" s="16">
        <f t="shared" si="17"/>
        <v>14419.930833333334</v>
      </c>
      <c r="G102" s="16">
        <f t="shared" si="20"/>
        <v>72099.654166666674</v>
      </c>
      <c r="H102" s="16">
        <f t="shared" si="23"/>
        <v>158619.2391666667</v>
      </c>
      <c r="I102" s="28"/>
      <c r="J102" s="28"/>
      <c r="K102" s="28"/>
      <c r="L102" s="28"/>
      <c r="M102" s="28"/>
    </row>
    <row r="103" spans="1:13" x14ac:dyDescent="0.25">
      <c r="A103" s="22" t="s">
        <v>36</v>
      </c>
      <c r="B103" s="24">
        <v>0.499</v>
      </c>
      <c r="C103" s="16">
        <v>9754</v>
      </c>
      <c r="D103" s="16">
        <f t="shared" si="22"/>
        <v>4867.2460000000001</v>
      </c>
      <c r="E103" s="16">
        <f t="shared" si="19"/>
        <v>24336.23</v>
      </c>
      <c r="F103" s="16">
        <f t="shared" si="17"/>
        <v>4056.0383333333334</v>
      </c>
      <c r="G103" s="16">
        <f t="shared" si="20"/>
        <v>20280.191666666666</v>
      </c>
      <c r="H103" s="16">
        <f t="shared" si="23"/>
        <v>44616.421666666662</v>
      </c>
      <c r="I103" s="28"/>
      <c r="J103" s="28"/>
      <c r="K103" s="28"/>
      <c r="L103" s="28"/>
      <c r="M103" s="28"/>
    </row>
    <row r="104" spans="1:13" x14ac:dyDescent="0.25">
      <c r="A104" s="22" t="s">
        <v>38</v>
      </c>
      <c r="B104" s="24">
        <v>1.5009999999999999</v>
      </c>
      <c r="C104" s="16">
        <v>8500</v>
      </c>
      <c r="D104" s="16">
        <f t="shared" si="22"/>
        <v>12758.499999999998</v>
      </c>
      <c r="E104" s="16">
        <f t="shared" si="19"/>
        <v>63792.499999999993</v>
      </c>
      <c r="F104" s="16">
        <f t="shared" si="17"/>
        <v>10632.083333333332</v>
      </c>
      <c r="G104" s="16">
        <f t="shared" si="20"/>
        <v>53160.416666666657</v>
      </c>
      <c r="H104" s="16">
        <f t="shared" si="23"/>
        <v>116952.91666666666</v>
      </c>
      <c r="I104" s="28"/>
      <c r="J104" s="28"/>
      <c r="K104" s="28"/>
      <c r="L104" s="28"/>
      <c r="M104" s="28"/>
    </row>
    <row r="105" spans="1:13" x14ac:dyDescent="0.25">
      <c r="A105" s="22" t="s">
        <v>18</v>
      </c>
      <c r="B105" s="24">
        <v>0.248</v>
      </c>
      <c r="C105" s="16">
        <v>9754</v>
      </c>
      <c r="D105" s="16">
        <f t="shared" si="22"/>
        <v>2418.9920000000002</v>
      </c>
      <c r="E105" s="16">
        <f t="shared" si="19"/>
        <v>12094.960000000001</v>
      </c>
      <c r="F105" s="16">
        <f t="shared" si="17"/>
        <v>2015.8266666666668</v>
      </c>
      <c r="G105" s="16">
        <f t="shared" si="20"/>
        <v>10079.133333333335</v>
      </c>
      <c r="H105" s="16">
        <f t="shared" si="23"/>
        <v>22174.093333333338</v>
      </c>
      <c r="I105" s="28"/>
      <c r="J105" s="28"/>
      <c r="K105" s="28"/>
      <c r="L105" s="28"/>
      <c r="M105" s="28"/>
    </row>
    <row r="106" spans="1:13" x14ac:dyDescent="0.25">
      <c r="A106" s="22" t="s">
        <v>39</v>
      </c>
      <c r="B106" s="24">
        <v>0.5</v>
      </c>
      <c r="C106" s="16">
        <v>8500</v>
      </c>
      <c r="D106" s="16">
        <f t="shared" si="22"/>
        <v>4250</v>
      </c>
      <c r="E106" s="16">
        <f t="shared" si="19"/>
        <v>21250</v>
      </c>
      <c r="F106" s="16">
        <f t="shared" si="17"/>
        <v>3541.6666666666665</v>
      </c>
      <c r="G106" s="16">
        <f t="shared" si="20"/>
        <v>17708.333333333332</v>
      </c>
      <c r="H106" s="16">
        <f t="shared" si="23"/>
        <v>38958.333333333328</v>
      </c>
      <c r="I106" s="28"/>
      <c r="J106" s="28"/>
      <c r="K106" s="28"/>
      <c r="L106" s="28"/>
      <c r="M106" s="28"/>
    </row>
    <row r="107" spans="1:13" x14ac:dyDescent="0.25">
      <c r="A107" s="22" t="s">
        <v>40</v>
      </c>
      <c r="B107" s="24">
        <v>0.5</v>
      </c>
      <c r="C107" s="16">
        <v>9754</v>
      </c>
      <c r="D107" s="16">
        <f t="shared" si="22"/>
        <v>4877</v>
      </c>
      <c r="E107" s="16">
        <f t="shared" si="19"/>
        <v>24385</v>
      </c>
      <c r="F107" s="16">
        <f t="shared" si="17"/>
        <v>4064.1666666666665</v>
      </c>
      <c r="G107" s="16">
        <f t="shared" si="20"/>
        <v>20320.833333333332</v>
      </c>
      <c r="H107" s="16">
        <f t="shared" si="23"/>
        <v>44705.833333333328</v>
      </c>
      <c r="I107" s="28"/>
      <c r="J107" s="28"/>
      <c r="K107" s="28"/>
      <c r="L107" s="28"/>
      <c r="M107" s="28"/>
    </row>
    <row r="108" spans="1:13" x14ac:dyDescent="0.25">
      <c r="A108" s="22" t="s">
        <v>41</v>
      </c>
      <c r="B108" s="24">
        <v>0.28599999999999998</v>
      </c>
      <c r="C108" s="16">
        <v>9476</v>
      </c>
      <c r="D108" s="16">
        <f t="shared" si="22"/>
        <v>2710.136</v>
      </c>
      <c r="E108" s="16">
        <f t="shared" si="19"/>
        <v>13550.68</v>
      </c>
      <c r="F108" s="16">
        <f t="shared" si="17"/>
        <v>2258.4466666666667</v>
      </c>
      <c r="G108" s="16">
        <f t="shared" si="20"/>
        <v>11292.233333333334</v>
      </c>
      <c r="H108" s="16">
        <f t="shared" si="23"/>
        <v>24842.913333333334</v>
      </c>
      <c r="I108" s="28"/>
      <c r="J108" s="28"/>
      <c r="K108" s="28"/>
      <c r="L108" s="28"/>
      <c r="M108" s="28"/>
    </row>
    <row r="109" spans="1:13" x14ac:dyDescent="0.25">
      <c r="A109" s="23" t="s">
        <v>10</v>
      </c>
      <c r="B109" s="25">
        <v>0.108</v>
      </c>
      <c r="C109" s="17">
        <v>13238</v>
      </c>
      <c r="D109" s="16">
        <f t="shared" si="22"/>
        <v>1429.704</v>
      </c>
      <c r="E109" s="16">
        <f t="shared" si="19"/>
        <v>7148.5199999999995</v>
      </c>
      <c r="F109" s="16">
        <f t="shared" si="17"/>
        <v>1191.4199999999998</v>
      </c>
      <c r="G109" s="16">
        <f t="shared" si="20"/>
        <v>5957.0999999999995</v>
      </c>
      <c r="H109" s="16">
        <f t="shared" ref="H109:H112" si="24">E109+G109</f>
        <v>13105.619999999999</v>
      </c>
      <c r="I109" s="28"/>
      <c r="J109" s="28"/>
      <c r="K109" s="28"/>
      <c r="L109" s="28"/>
      <c r="M109" s="28"/>
    </row>
    <row r="110" spans="1:13" x14ac:dyDescent="0.25">
      <c r="A110" s="23" t="s">
        <v>15</v>
      </c>
      <c r="B110" s="25">
        <v>0.20499999999999999</v>
      </c>
      <c r="C110" s="17">
        <v>12402</v>
      </c>
      <c r="D110" s="16">
        <f t="shared" si="22"/>
        <v>2542.41</v>
      </c>
      <c r="E110" s="16">
        <f t="shared" si="19"/>
        <v>12712.05</v>
      </c>
      <c r="F110" s="16">
        <f t="shared" si="17"/>
        <v>2118.6749999999997</v>
      </c>
      <c r="G110" s="16">
        <f t="shared" si="20"/>
        <v>10593.374999999998</v>
      </c>
      <c r="H110" s="16">
        <f t="shared" si="24"/>
        <v>23305.424999999996</v>
      </c>
      <c r="I110" s="28"/>
      <c r="J110" s="28"/>
      <c r="K110" s="28"/>
      <c r="L110" s="28"/>
      <c r="M110" s="28"/>
    </row>
    <row r="111" spans="1:13" x14ac:dyDescent="0.25">
      <c r="A111" s="23" t="s">
        <v>51</v>
      </c>
      <c r="B111" s="25">
        <v>0.25</v>
      </c>
      <c r="C111" s="17">
        <v>9754</v>
      </c>
      <c r="D111" s="16">
        <f t="shared" si="22"/>
        <v>2438.5</v>
      </c>
      <c r="E111" s="16">
        <f t="shared" si="19"/>
        <v>12192.5</v>
      </c>
      <c r="F111" s="16">
        <f t="shared" si="17"/>
        <v>2032.0833333333333</v>
      </c>
      <c r="G111" s="16">
        <f t="shared" si="20"/>
        <v>10160.416666666666</v>
      </c>
      <c r="H111" s="16">
        <f t="shared" si="24"/>
        <v>22352.916666666664</v>
      </c>
      <c r="I111" s="38"/>
      <c r="J111" s="38"/>
      <c r="K111" s="38"/>
      <c r="L111" s="38"/>
      <c r="M111" s="38"/>
    </row>
    <row r="112" spans="1:13" x14ac:dyDescent="0.25">
      <c r="A112" s="19" t="s">
        <v>3</v>
      </c>
      <c r="B112" s="18">
        <f>SUM(B89:B111)</f>
        <v>12.989999999999998</v>
      </c>
      <c r="C112" s="20"/>
      <c r="D112" s="20">
        <f>SUM(D89:D111)</f>
        <v>171082.63300000003</v>
      </c>
      <c r="E112" s="20">
        <f>SUM(E89:E111)</f>
        <v>855413.16500000015</v>
      </c>
      <c r="F112" s="20">
        <f>SUM(F89:F111)</f>
        <v>142568.86083333331</v>
      </c>
      <c r="G112" s="20">
        <f>SUM(G89:G111)</f>
        <v>712844.30416666646</v>
      </c>
      <c r="H112" s="26">
        <f t="shared" si="24"/>
        <v>1568257.4691666667</v>
      </c>
      <c r="I112" s="28"/>
      <c r="J112" s="28"/>
      <c r="K112" s="28"/>
      <c r="L112" s="28"/>
      <c r="M112" s="28"/>
    </row>
    <row r="113" spans="1:13" x14ac:dyDescent="0.25">
      <c r="A113" s="4"/>
      <c r="B113" s="5"/>
      <c r="C113" s="17"/>
      <c r="D113" s="6"/>
      <c r="E113" s="6"/>
      <c r="F113" s="6"/>
      <c r="G113" s="6"/>
      <c r="H113" s="6"/>
      <c r="I113" s="8"/>
      <c r="J113" s="8"/>
      <c r="K113" s="8"/>
      <c r="M113" s="13"/>
    </row>
    <row r="114" spans="1:13" x14ac:dyDescent="0.25">
      <c r="A114" s="29"/>
      <c r="B114" s="30"/>
      <c r="C114" s="31"/>
      <c r="D114" s="32"/>
      <c r="E114" s="32"/>
      <c r="F114" s="32"/>
      <c r="G114" s="32"/>
      <c r="H114" s="32"/>
      <c r="I114" s="8"/>
      <c r="J114" s="8"/>
      <c r="K114" s="8"/>
      <c r="M114" s="13"/>
    </row>
    <row r="115" spans="1:13" ht="60" x14ac:dyDescent="0.25">
      <c r="A115" s="29"/>
      <c r="B115" s="30"/>
      <c r="C115" s="31"/>
      <c r="D115" s="32"/>
      <c r="E115" s="32"/>
      <c r="F115" s="32"/>
      <c r="G115" s="15" t="s">
        <v>13</v>
      </c>
      <c r="H115" s="12">
        <f>H112*30.2/100</f>
        <v>473613.75568833336</v>
      </c>
      <c r="I115" s="8"/>
      <c r="J115" s="8"/>
      <c r="K115" s="8"/>
      <c r="M115" s="13"/>
    </row>
    <row r="116" spans="1:13" x14ac:dyDescent="0.25">
      <c r="A116" s="29"/>
      <c r="B116" s="30"/>
      <c r="C116" s="31"/>
      <c r="D116" s="32"/>
      <c r="E116" s="32"/>
      <c r="F116" s="32"/>
      <c r="H116" s="13"/>
      <c r="I116" s="8"/>
      <c r="J116" s="8"/>
      <c r="K116" s="8"/>
      <c r="M116" s="13"/>
    </row>
    <row r="117" spans="1:13" x14ac:dyDescent="0.25">
      <c r="A117" s="29"/>
      <c r="B117" s="30"/>
      <c r="C117" s="31"/>
      <c r="D117" s="32"/>
      <c r="E117" s="32"/>
      <c r="F117" s="32"/>
      <c r="G117" t="s">
        <v>2</v>
      </c>
      <c r="H117" s="14">
        <f>H112+H115</f>
        <v>2041871.2248550002</v>
      </c>
      <c r="I117" s="8"/>
      <c r="J117" s="8"/>
      <c r="K117" s="8"/>
      <c r="M117" s="13"/>
    </row>
    <row r="118" spans="1:13" x14ac:dyDescent="0.25">
      <c r="A118" s="29"/>
      <c r="B118" s="30"/>
      <c r="C118" s="31"/>
      <c r="D118" s="32"/>
      <c r="E118" s="32"/>
      <c r="F118" s="32"/>
      <c r="G118" s="32"/>
      <c r="H118" s="32"/>
      <c r="I118" s="8"/>
      <c r="J118" s="8"/>
      <c r="K118" s="8"/>
      <c r="M118" s="13"/>
    </row>
  </sheetData>
  <mergeCells count="11">
    <mergeCell ref="H1:J1"/>
    <mergeCell ref="A4:M4"/>
    <mergeCell ref="A5:M5"/>
    <mergeCell ref="B20:E20"/>
    <mergeCell ref="A25:M25"/>
    <mergeCell ref="A85:M85"/>
    <mergeCell ref="A26:M26"/>
    <mergeCell ref="A60:M60"/>
    <mergeCell ref="A61:M61"/>
    <mergeCell ref="H81:J81"/>
    <mergeCell ref="A84:M8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opLeftCell="A103" workbookViewId="0">
      <selection activeCell="H112" sqref="H112"/>
    </sheetView>
  </sheetViews>
  <sheetFormatPr defaultRowHeight="15" x14ac:dyDescent="0.25"/>
  <cols>
    <col min="1" max="1" width="24.140625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43" t="s">
        <v>20</v>
      </c>
      <c r="I1" s="43"/>
      <c r="J1" s="43"/>
    </row>
    <row r="3" spans="1:13" x14ac:dyDescent="0.25">
      <c r="A3" s="1"/>
    </row>
    <row r="4" spans="1:13" x14ac:dyDescent="0.25">
      <c r="A4" s="44" t="s">
        <v>17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x14ac:dyDescent="0.25">
      <c r="A5" s="42" t="s">
        <v>29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48" x14ac:dyDescent="0.25">
      <c r="A6" s="2" t="s">
        <v>0</v>
      </c>
      <c r="B6" s="2" t="s">
        <v>1</v>
      </c>
      <c r="C6" s="2" t="s">
        <v>16</v>
      </c>
      <c r="D6" s="2" t="s">
        <v>11</v>
      </c>
      <c r="E6" s="21" t="s">
        <v>45</v>
      </c>
      <c r="F6" s="21" t="s">
        <v>12</v>
      </c>
      <c r="G6" s="21" t="s">
        <v>46</v>
      </c>
      <c r="H6" s="2" t="s">
        <v>47</v>
      </c>
    </row>
    <row r="7" spans="1:13" x14ac:dyDescent="0.25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  <c r="G7" s="3">
        <v>6</v>
      </c>
      <c r="H7" s="3">
        <v>12</v>
      </c>
    </row>
    <row r="8" spans="1:13" x14ac:dyDescent="0.25">
      <c r="A8" s="22" t="s">
        <v>14</v>
      </c>
      <c r="B8" s="24">
        <v>0.36</v>
      </c>
      <c r="C8" s="16">
        <v>30196</v>
      </c>
      <c r="D8" s="16">
        <f>C8*B8</f>
        <v>10870.56</v>
      </c>
      <c r="E8" s="16">
        <f>D8*4</f>
        <v>43482.239999999998</v>
      </c>
      <c r="F8" s="16">
        <f t="shared" ref="F8:F17" si="0">D8*10/12</f>
        <v>9058.7999999999993</v>
      </c>
      <c r="G8" s="16">
        <f>F8*4</f>
        <v>36235.199999999997</v>
      </c>
      <c r="H8" s="16">
        <f>E8+G8</f>
        <v>79717.440000000002</v>
      </c>
    </row>
    <row r="9" spans="1:13" x14ac:dyDescent="0.25">
      <c r="A9" s="22" t="s">
        <v>5</v>
      </c>
      <c r="B9" s="24">
        <v>8.6999999999999994E-2</v>
      </c>
      <c r="C9" s="16">
        <v>19107</v>
      </c>
      <c r="D9" s="16">
        <f>C9*B9</f>
        <v>1662.309</v>
      </c>
      <c r="E9" s="16">
        <f t="shared" ref="E9:E17" si="1">D9*4</f>
        <v>6649.2359999999999</v>
      </c>
      <c r="F9" s="16">
        <f t="shared" si="0"/>
        <v>1385.2574999999999</v>
      </c>
      <c r="G9" s="16">
        <f t="shared" ref="G9:G17" si="2">F9*4</f>
        <v>5541.03</v>
      </c>
      <c r="H9" s="16">
        <f>E9+G9</f>
        <v>12190.266</v>
      </c>
    </row>
    <row r="10" spans="1:13" x14ac:dyDescent="0.25">
      <c r="A10" s="22" t="s">
        <v>6</v>
      </c>
      <c r="B10" s="24">
        <v>0.1</v>
      </c>
      <c r="C10" s="16">
        <v>24157</v>
      </c>
      <c r="D10" s="16">
        <f t="shared" ref="D10:D17" si="3">C10*B10</f>
        <v>2415.7000000000003</v>
      </c>
      <c r="E10" s="16">
        <f t="shared" si="1"/>
        <v>9662.8000000000011</v>
      </c>
      <c r="F10" s="16">
        <f t="shared" si="0"/>
        <v>2013.0833333333337</v>
      </c>
      <c r="G10" s="16">
        <f t="shared" si="2"/>
        <v>8052.3333333333348</v>
      </c>
      <c r="H10" s="16">
        <f t="shared" ref="H10:H18" si="4">E10+G10</f>
        <v>17715.133333333335</v>
      </c>
    </row>
    <row r="11" spans="1:13" x14ac:dyDescent="0.25">
      <c r="A11" s="22" t="s">
        <v>7</v>
      </c>
      <c r="B11" s="24">
        <v>0.122</v>
      </c>
      <c r="C11" s="16">
        <v>12015</v>
      </c>
      <c r="D11" s="16">
        <f t="shared" si="3"/>
        <v>1465.83</v>
      </c>
      <c r="E11" s="16">
        <f t="shared" si="1"/>
        <v>5863.32</v>
      </c>
      <c r="F11" s="16">
        <f t="shared" si="0"/>
        <v>1221.5249999999999</v>
      </c>
      <c r="G11" s="16">
        <f t="shared" si="2"/>
        <v>4886.0999999999995</v>
      </c>
      <c r="H11" s="16">
        <f t="shared" si="4"/>
        <v>10749.419999999998</v>
      </c>
    </row>
    <row r="12" spans="1:13" x14ac:dyDescent="0.25">
      <c r="A12" s="22" t="s">
        <v>8</v>
      </c>
      <c r="B12" s="24">
        <v>8.0000000000000002E-3</v>
      </c>
      <c r="C12" s="16">
        <v>13317</v>
      </c>
      <c r="D12" s="16">
        <f t="shared" si="3"/>
        <v>106.536</v>
      </c>
      <c r="E12" s="16">
        <f t="shared" si="1"/>
        <v>426.14400000000001</v>
      </c>
      <c r="F12" s="16">
        <f t="shared" si="0"/>
        <v>88.780000000000015</v>
      </c>
      <c r="G12" s="16">
        <f t="shared" si="2"/>
        <v>355.12000000000006</v>
      </c>
      <c r="H12" s="16">
        <f t="shared" si="4"/>
        <v>781.26400000000012</v>
      </c>
    </row>
    <row r="13" spans="1:13" x14ac:dyDescent="0.25">
      <c r="A13" s="22" t="s">
        <v>4</v>
      </c>
      <c r="B13" s="24">
        <v>4.9000000000000002E-2</v>
      </c>
      <c r="C13" s="16">
        <v>17081</v>
      </c>
      <c r="D13" s="16">
        <f t="shared" si="3"/>
        <v>836.96900000000005</v>
      </c>
      <c r="E13" s="16">
        <f t="shared" si="1"/>
        <v>3347.8760000000002</v>
      </c>
      <c r="F13" s="16">
        <f t="shared" si="0"/>
        <v>697.47416666666675</v>
      </c>
      <c r="G13" s="16">
        <f t="shared" si="2"/>
        <v>2789.896666666667</v>
      </c>
      <c r="H13" s="16">
        <f t="shared" si="4"/>
        <v>6137.7726666666676</v>
      </c>
    </row>
    <row r="14" spans="1:13" x14ac:dyDescent="0.25">
      <c r="A14" s="22" t="s">
        <v>9</v>
      </c>
      <c r="B14" s="24">
        <v>0.25</v>
      </c>
      <c r="C14" s="16">
        <v>13317</v>
      </c>
      <c r="D14" s="16">
        <f t="shared" si="3"/>
        <v>3329.25</v>
      </c>
      <c r="E14" s="16">
        <f t="shared" si="1"/>
        <v>13317</v>
      </c>
      <c r="F14" s="16">
        <f t="shared" si="0"/>
        <v>2774.375</v>
      </c>
      <c r="G14" s="16">
        <f t="shared" si="2"/>
        <v>11097.5</v>
      </c>
      <c r="H14" s="16">
        <f t="shared" si="4"/>
        <v>24414.5</v>
      </c>
    </row>
    <row r="15" spans="1:13" x14ac:dyDescent="0.25">
      <c r="A15" s="23" t="s">
        <v>10</v>
      </c>
      <c r="B15" s="25">
        <v>0.16700000000000001</v>
      </c>
      <c r="C15" s="17">
        <v>13752</v>
      </c>
      <c r="D15" s="16">
        <f t="shared" si="3"/>
        <v>2296.5840000000003</v>
      </c>
      <c r="E15" s="16">
        <f t="shared" si="1"/>
        <v>9186.3360000000011</v>
      </c>
      <c r="F15" s="16">
        <f t="shared" si="0"/>
        <v>1913.8200000000004</v>
      </c>
      <c r="G15" s="16">
        <f t="shared" si="2"/>
        <v>7655.2800000000016</v>
      </c>
      <c r="H15" s="16">
        <f t="shared" si="4"/>
        <v>16841.616000000002</v>
      </c>
    </row>
    <row r="16" spans="1:13" x14ac:dyDescent="0.25">
      <c r="A16" s="23" t="s">
        <v>15</v>
      </c>
      <c r="B16" s="25">
        <v>0.34300000000000003</v>
      </c>
      <c r="C16" s="17">
        <v>12883</v>
      </c>
      <c r="D16" s="16">
        <f t="shared" si="3"/>
        <v>4418.8690000000006</v>
      </c>
      <c r="E16" s="16">
        <f t="shared" si="1"/>
        <v>17675.476000000002</v>
      </c>
      <c r="F16" s="16">
        <f t="shared" si="0"/>
        <v>3682.3908333333334</v>
      </c>
      <c r="G16" s="16">
        <f t="shared" si="2"/>
        <v>14729.563333333334</v>
      </c>
      <c r="H16" s="16">
        <f t="shared" si="4"/>
        <v>32405.039333333334</v>
      </c>
    </row>
    <row r="17" spans="1:13" x14ac:dyDescent="0.25">
      <c r="A17" s="23" t="s">
        <v>51</v>
      </c>
      <c r="B17" s="25">
        <v>0.25</v>
      </c>
      <c r="C17" s="17">
        <v>10132</v>
      </c>
      <c r="D17" s="16">
        <f t="shared" si="3"/>
        <v>2533</v>
      </c>
      <c r="E17" s="16">
        <f t="shared" si="1"/>
        <v>10132</v>
      </c>
      <c r="F17" s="16">
        <f t="shared" si="0"/>
        <v>2110.8333333333335</v>
      </c>
      <c r="G17" s="16">
        <f t="shared" si="2"/>
        <v>8443.3333333333339</v>
      </c>
      <c r="H17" s="16">
        <f t="shared" si="4"/>
        <v>18575.333333333336</v>
      </c>
    </row>
    <row r="18" spans="1:13" x14ac:dyDescent="0.25">
      <c r="A18" s="19" t="s">
        <v>3</v>
      </c>
      <c r="B18" s="18">
        <f>SUM(B8:B17)</f>
        <v>1.736</v>
      </c>
      <c r="C18" s="20"/>
      <c r="D18" s="20">
        <f>SUM(D8:D17)</f>
        <v>29935.606999999996</v>
      </c>
      <c r="E18" s="20">
        <f>SUM(E8:E17)</f>
        <v>119742.42799999999</v>
      </c>
      <c r="F18" s="20">
        <f>SUM(F8:F17)</f>
        <v>24946.339166666665</v>
      </c>
      <c r="G18" s="20">
        <f>SUM(G8:G17)</f>
        <v>99785.356666666659</v>
      </c>
      <c r="H18" s="26">
        <f t="shared" si="4"/>
        <v>219527.78466666664</v>
      </c>
    </row>
    <row r="19" spans="1:13" x14ac:dyDescent="0.25">
      <c r="A19" s="4"/>
      <c r="B19" s="5"/>
      <c r="C19" s="17"/>
      <c r="D19" s="6"/>
      <c r="E19" s="6"/>
      <c r="F19" s="6"/>
      <c r="G19" s="6"/>
      <c r="H19" s="6"/>
    </row>
    <row r="20" spans="1:13" x14ac:dyDescent="0.25">
      <c r="A20" s="7"/>
      <c r="B20" s="45"/>
      <c r="C20" s="46"/>
      <c r="D20" s="46"/>
      <c r="E20" s="46"/>
      <c r="F20" s="8"/>
      <c r="G20" s="8"/>
      <c r="H20" s="8"/>
      <c r="I20" s="8"/>
      <c r="J20" s="8"/>
      <c r="K20" s="8"/>
      <c r="M20" s="7"/>
    </row>
    <row r="21" spans="1:13" ht="60" x14ac:dyDescent="0.25">
      <c r="A21" s="9"/>
      <c r="B21" s="11"/>
      <c r="C21" s="10"/>
      <c r="D21" s="10"/>
      <c r="E21" s="10"/>
      <c r="F21" s="8"/>
      <c r="G21" s="15" t="s">
        <v>13</v>
      </c>
      <c r="H21" s="12">
        <f>H18*30.2/100</f>
        <v>66297.390969333326</v>
      </c>
      <c r="I21" s="8"/>
      <c r="J21" s="8"/>
      <c r="K21" s="8"/>
    </row>
    <row r="22" spans="1:13" x14ac:dyDescent="0.25">
      <c r="A22" s="9"/>
      <c r="B22" s="11"/>
      <c r="C22" s="10"/>
      <c r="D22" s="10"/>
      <c r="E22" s="10"/>
      <c r="F22" s="8"/>
      <c r="H22" s="13"/>
      <c r="I22" s="8"/>
      <c r="J22" s="8"/>
      <c r="K22" s="8"/>
    </row>
    <row r="23" spans="1:13" x14ac:dyDescent="0.25">
      <c r="A23" s="9"/>
      <c r="B23" s="11"/>
      <c r="C23" s="10"/>
      <c r="D23" s="10"/>
      <c r="E23" s="10"/>
      <c r="F23" s="8"/>
      <c r="G23" t="s">
        <v>2</v>
      </c>
      <c r="H23" s="14">
        <f>H18+H21</f>
        <v>285825.175636</v>
      </c>
      <c r="I23" s="8"/>
      <c r="J23" s="8"/>
      <c r="K23" s="8"/>
    </row>
    <row r="24" spans="1:13" x14ac:dyDescent="0.25">
      <c r="A24" s="9"/>
      <c r="B24" s="11"/>
      <c r="C24" s="10"/>
      <c r="D24" s="10"/>
      <c r="E24" s="10"/>
      <c r="F24" s="8"/>
      <c r="H24" s="14"/>
      <c r="I24" s="8"/>
      <c r="J24" s="8"/>
      <c r="K24" s="8"/>
    </row>
    <row r="25" spans="1:13" x14ac:dyDescent="0.25">
      <c r="A25" s="44" t="s">
        <v>23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x14ac:dyDescent="0.25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3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13" ht="48" x14ac:dyDescent="0.25">
      <c r="A28" s="2" t="s">
        <v>0</v>
      </c>
      <c r="B28" s="2" t="s">
        <v>1</v>
      </c>
      <c r="C28" s="2" t="s">
        <v>16</v>
      </c>
      <c r="D28" s="2" t="s">
        <v>11</v>
      </c>
      <c r="E28" s="21" t="s">
        <v>45</v>
      </c>
      <c r="F28" s="21" t="s">
        <v>12</v>
      </c>
      <c r="G28" s="21" t="s">
        <v>46</v>
      </c>
      <c r="H28" s="2" t="s">
        <v>47</v>
      </c>
      <c r="I28" s="28"/>
      <c r="J28" s="28"/>
      <c r="K28" s="28"/>
      <c r="L28" s="28"/>
      <c r="M28" s="28"/>
    </row>
    <row r="29" spans="1:13" x14ac:dyDescent="0.25">
      <c r="A29" s="3">
        <v>1</v>
      </c>
      <c r="B29" s="3">
        <v>2</v>
      </c>
      <c r="C29" s="3">
        <v>3</v>
      </c>
      <c r="D29" s="3"/>
      <c r="E29" s="3">
        <v>4</v>
      </c>
      <c r="F29" s="3">
        <v>5</v>
      </c>
      <c r="G29" s="3">
        <v>6</v>
      </c>
      <c r="H29" s="3">
        <v>12</v>
      </c>
      <c r="I29" s="28"/>
      <c r="J29" s="28"/>
      <c r="K29" s="28"/>
      <c r="L29" s="28"/>
      <c r="M29" s="28"/>
    </row>
    <row r="30" spans="1:13" x14ac:dyDescent="0.25">
      <c r="A30" s="22" t="s">
        <v>14</v>
      </c>
      <c r="B30" s="24">
        <v>0.124</v>
      </c>
      <c r="C30" s="16">
        <v>30196</v>
      </c>
      <c r="D30" s="16">
        <f>C30*B30</f>
        <v>3744.3040000000001</v>
      </c>
      <c r="E30" s="16">
        <f>D30*4</f>
        <v>14977.216</v>
      </c>
      <c r="F30" s="16">
        <f t="shared" ref="F30:F52" si="5">D30*10/12</f>
        <v>3120.2533333333336</v>
      </c>
      <c r="G30" s="16">
        <f>F30*4</f>
        <v>12481.013333333334</v>
      </c>
      <c r="H30" s="16">
        <f>E30+G30</f>
        <v>27458.229333333336</v>
      </c>
      <c r="I30" s="28"/>
      <c r="J30" s="28"/>
      <c r="K30" s="28"/>
      <c r="L30" s="28"/>
      <c r="M30" s="28"/>
    </row>
    <row r="31" spans="1:13" x14ac:dyDescent="0.25">
      <c r="A31" s="22" t="s">
        <v>33</v>
      </c>
      <c r="B31" s="24">
        <v>1</v>
      </c>
      <c r="C31" s="16">
        <v>27176</v>
      </c>
      <c r="D31" s="16">
        <f t="shared" ref="D31:D33" si="6">C31*B31</f>
        <v>27176</v>
      </c>
      <c r="E31" s="16">
        <f t="shared" ref="E31:E52" si="7">D31*4</f>
        <v>108704</v>
      </c>
      <c r="F31" s="16">
        <f t="shared" si="5"/>
        <v>22646.666666666668</v>
      </c>
      <c r="G31" s="16">
        <f t="shared" ref="G31:G52" si="8">F31*4</f>
        <v>90586.666666666672</v>
      </c>
      <c r="H31" s="16">
        <f t="shared" ref="H31:H53" si="9">E31+G31</f>
        <v>199290.66666666669</v>
      </c>
      <c r="I31" s="28"/>
      <c r="J31" s="28"/>
      <c r="K31" s="28"/>
      <c r="L31" s="28"/>
      <c r="M31" s="28"/>
    </row>
    <row r="32" spans="1:13" ht="24" x14ac:dyDescent="0.25">
      <c r="A32" s="22" t="s">
        <v>30</v>
      </c>
      <c r="B32" s="24">
        <v>0.499</v>
      </c>
      <c r="C32" s="16">
        <v>15923</v>
      </c>
      <c r="D32" s="16">
        <f t="shared" si="6"/>
        <v>7945.5770000000002</v>
      </c>
      <c r="E32" s="16">
        <f t="shared" si="7"/>
        <v>31782.308000000001</v>
      </c>
      <c r="F32" s="16">
        <f t="shared" si="5"/>
        <v>6621.314166666667</v>
      </c>
      <c r="G32" s="16">
        <f t="shared" si="8"/>
        <v>26485.256666666668</v>
      </c>
      <c r="H32" s="16">
        <f t="shared" si="9"/>
        <v>58267.564666666673</v>
      </c>
      <c r="I32" s="28"/>
      <c r="J32" s="28"/>
      <c r="K32" s="28"/>
      <c r="L32" s="28"/>
      <c r="M32" s="28"/>
    </row>
    <row r="33" spans="1:13" x14ac:dyDescent="0.25">
      <c r="A33" s="22" t="s">
        <v>31</v>
      </c>
      <c r="B33" s="24">
        <v>1</v>
      </c>
      <c r="C33" s="16">
        <v>10132</v>
      </c>
      <c r="D33" s="16">
        <f t="shared" si="6"/>
        <v>10132</v>
      </c>
      <c r="E33" s="16">
        <f t="shared" si="7"/>
        <v>40528</v>
      </c>
      <c r="F33" s="16">
        <f t="shared" si="5"/>
        <v>8443.3333333333339</v>
      </c>
      <c r="G33" s="16">
        <f t="shared" si="8"/>
        <v>33773.333333333336</v>
      </c>
      <c r="H33" s="16">
        <f t="shared" si="9"/>
        <v>74301.333333333343</v>
      </c>
      <c r="I33" s="28"/>
      <c r="J33" s="28"/>
      <c r="K33" s="28"/>
      <c r="L33" s="28"/>
      <c r="M33" s="28"/>
    </row>
    <row r="34" spans="1:13" x14ac:dyDescent="0.25">
      <c r="A34" s="22" t="s">
        <v>5</v>
      </c>
      <c r="B34" s="24">
        <v>0.46899999999999997</v>
      </c>
      <c r="C34" s="16">
        <v>19107</v>
      </c>
      <c r="D34" s="16">
        <f t="shared" ref="D34:D52" si="10">C34*B34</f>
        <v>8961.1829999999991</v>
      </c>
      <c r="E34" s="16">
        <f t="shared" si="7"/>
        <v>35844.731999999996</v>
      </c>
      <c r="F34" s="16">
        <f t="shared" si="5"/>
        <v>7467.6524999999992</v>
      </c>
      <c r="G34" s="16">
        <f t="shared" si="8"/>
        <v>29870.609999999997</v>
      </c>
      <c r="H34" s="16">
        <f t="shared" si="9"/>
        <v>65715.34199999999</v>
      </c>
      <c r="I34" s="28"/>
      <c r="J34" s="28"/>
      <c r="K34" s="28"/>
      <c r="L34" s="28"/>
      <c r="M34" s="28"/>
    </row>
    <row r="35" spans="1:13" x14ac:dyDescent="0.25">
      <c r="A35" s="22" t="s">
        <v>6</v>
      </c>
      <c r="B35" s="24">
        <v>0.36699999999999999</v>
      </c>
      <c r="C35" s="16">
        <v>24157</v>
      </c>
      <c r="D35" s="16">
        <f t="shared" si="10"/>
        <v>8865.6190000000006</v>
      </c>
      <c r="E35" s="16">
        <f t="shared" si="7"/>
        <v>35462.476000000002</v>
      </c>
      <c r="F35" s="16">
        <f t="shared" si="5"/>
        <v>7388.0158333333338</v>
      </c>
      <c r="G35" s="16">
        <f t="shared" si="8"/>
        <v>29552.063333333335</v>
      </c>
      <c r="H35" s="16">
        <f t="shared" si="9"/>
        <v>65014.539333333334</v>
      </c>
      <c r="I35" s="28"/>
      <c r="J35" s="28"/>
      <c r="K35" s="28"/>
      <c r="L35" s="28"/>
      <c r="M35" s="28"/>
    </row>
    <row r="36" spans="1:13" ht="24" x14ac:dyDescent="0.25">
      <c r="A36" s="22" t="s">
        <v>32</v>
      </c>
      <c r="B36" s="24">
        <v>0.501</v>
      </c>
      <c r="C36" s="16">
        <v>17081</v>
      </c>
      <c r="D36" s="16">
        <f t="shared" si="10"/>
        <v>8557.5810000000001</v>
      </c>
      <c r="E36" s="16">
        <f t="shared" si="7"/>
        <v>34230.324000000001</v>
      </c>
      <c r="F36" s="16">
        <f t="shared" si="5"/>
        <v>7131.3175000000001</v>
      </c>
      <c r="G36" s="16">
        <f t="shared" si="8"/>
        <v>28525.27</v>
      </c>
      <c r="H36" s="16">
        <f t="shared" si="9"/>
        <v>62755.593999999997</v>
      </c>
      <c r="I36" s="28"/>
      <c r="J36" s="28"/>
      <c r="K36" s="28"/>
      <c r="L36" s="28"/>
      <c r="M36" s="28"/>
    </row>
    <row r="37" spans="1:13" ht="24" x14ac:dyDescent="0.25">
      <c r="A37" s="22" t="s">
        <v>34</v>
      </c>
      <c r="B37" s="24">
        <v>0.501</v>
      </c>
      <c r="C37" s="16">
        <v>15199</v>
      </c>
      <c r="D37" s="16">
        <f t="shared" si="10"/>
        <v>7614.6989999999996</v>
      </c>
      <c r="E37" s="16">
        <f t="shared" si="7"/>
        <v>30458.795999999998</v>
      </c>
      <c r="F37" s="16">
        <f t="shared" si="5"/>
        <v>6345.5824999999995</v>
      </c>
      <c r="G37" s="16">
        <f t="shared" si="8"/>
        <v>25382.329999999998</v>
      </c>
      <c r="H37" s="16">
        <f t="shared" si="9"/>
        <v>55841.125999999997</v>
      </c>
      <c r="I37" s="28"/>
      <c r="J37" s="28"/>
      <c r="K37" s="28"/>
      <c r="L37" s="28"/>
      <c r="M37" s="28"/>
    </row>
    <row r="38" spans="1:13" ht="24" x14ac:dyDescent="0.25">
      <c r="A38" s="22" t="s">
        <v>37</v>
      </c>
      <c r="B38" s="24">
        <v>0.501</v>
      </c>
      <c r="C38" s="16">
        <v>13317</v>
      </c>
      <c r="D38" s="16">
        <f t="shared" si="10"/>
        <v>6671.817</v>
      </c>
      <c r="E38" s="16">
        <f t="shared" si="7"/>
        <v>26687.268</v>
      </c>
      <c r="F38" s="16">
        <f t="shared" si="5"/>
        <v>5559.8474999999999</v>
      </c>
      <c r="G38" s="16">
        <f t="shared" si="8"/>
        <v>22239.39</v>
      </c>
      <c r="H38" s="16">
        <f t="shared" si="9"/>
        <v>48926.657999999996</v>
      </c>
      <c r="I38" s="28"/>
      <c r="J38" s="28"/>
      <c r="K38" s="28"/>
      <c r="L38" s="28"/>
      <c r="M38" s="28"/>
    </row>
    <row r="39" spans="1:13" x14ac:dyDescent="0.25">
      <c r="A39" s="22" t="s">
        <v>7</v>
      </c>
      <c r="B39" s="24">
        <v>0.1</v>
      </c>
      <c r="C39" s="16">
        <v>12015</v>
      </c>
      <c r="D39" s="16">
        <f t="shared" si="10"/>
        <v>1201.5</v>
      </c>
      <c r="E39" s="16">
        <f t="shared" si="7"/>
        <v>4806</v>
      </c>
      <c r="F39" s="16">
        <f t="shared" si="5"/>
        <v>1001.25</v>
      </c>
      <c r="G39" s="16">
        <f t="shared" si="8"/>
        <v>4005</v>
      </c>
      <c r="H39" s="16">
        <f t="shared" si="9"/>
        <v>8811</v>
      </c>
      <c r="I39" s="28"/>
      <c r="J39" s="28"/>
      <c r="K39" s="28"/>
      <c r="L39" s="28"/>
      <c r="M39" s="28"/>
    </row>
    <row r="40" spans="1:13" ht="20.25" customHeight="1" x14ac:dyDescent="0.25">
      <c r="A40" s="22" t="s">
        <v>8</v>
      </c>
      <c r="B40" s="24">
        <v>0.49199999999999999</v>
      </c>
      <c r="C40" s="16">
        <v>13317</v>
      </c>
      <c r="D40" s="16">
        <f t="shared" si="10"/>
        <v>6551.9639999999999</v>
      </c>
      <c r="E40" s="16">
        <f t="shared" si="7"/>
        <v>26207.856</v>
      </c>
      <c r="F40" s="16">
        <f t="shared" si="5"/>
        <v>5459.97</v>
      </c>
      <c r="G40" s="16">
        <f t="shared" si="8"/>
        <v>21839.88</v>
      </c>
      <c r="H40" s="16">
        <f t="shared" si="9"/>
        <v>48047.736000000004</v>
      </c>
      <c r="I40" s="28"/>
      <c r="J40" s="28"/>
      <c r="K40" s="28"/>
      <c r="L40" s="28"/>
      <c r="M40" s="28"/>
    </row>
    <row r="41" spans="1:13" x14ac:dyDescent="0.25">
      <c r="A41" s="22" t="s">
        <v>4</v>
      </c>
      <c r="B41" s="24">
        <v>1.036</v>
      </c>
      <c r="C41" s="16">
        <v>17081</v>
      </c>
      <c r="D41" s="16">
        <f t="shared" si="10"/>
        <v>17695.916000000001</v>
      </c>
      <c r="E41" s="16">
        <f t="shared" si="7"/>
        <v>70783.664000000004</v>
      </c>
      <c r="F41" s="16">
        <f t="shared" si="5"/>
        <v>14746.596666666666</v>
      </c>
      <c r="G41" s="16">
        <f t="shared" si="8"/>
        <v>58986.386666666665</v>
      </c>
      <c r="H41" s="16">
        <f t="shared" si="9"/>
        <v>129770.05066666668</v>
      </c>
      <c r="I41" s="28"/>
      <c r="J41" s="28"/>
      <c r="K41" s="28"/>
      <c r="L41" s="28"/>
      <c r="M41" s="28"/>
    </row>
    <row r="42" spans="1:13" x14ac:dyDescent="0.25">
      <c r="A42" s="22" t="s">
        <v>9</v>
      </c>
      <c r="B42" s="24">
        <v>0.25</v>
      </c>
      <c r="C42" s="16">
        <v>13317</v>
      </c>
      <c r="D42" s="16">
        <f t="shared" si="10"/>
        <v>3329.25</v>
      </c>
      <c r="E42" s="16">
        <f t="shared" si="7"/>
        <v>13317</v>
      </c>
      <c r="F42" s="16">
        <f t="shared" si="5"/>
        <v>2774.375</v>
      </c>
      <c r="G42" s="16">
        <f t="shared" si="8"/>
        <v>11097.5</v>
      </c>
      <c r="H42" s="16">
        <f t="shared" si="9"/>
        <v>24414.5</v>
      </c>
      <c r="I42" s="28"/>
      <c r="J42" s="28"/>
      <c r="K42" s="28"/>
      <c r="L42" s="28"/>
      <c r="M42" s="28"/>
    </row>
    <row r="43" spans="1:13" x14ac:dyDescent="0.25">
      <c r="A43" s="22" t="s">
        <v>35</v>
      </c>
      <c r="B43" s="24">
        <v>1.9970000000000001</v>
      </c>
      <c r="C43" s="16">
        <v>8975</v>
      </c>
      <c r="D43" s="16">
        <f t="shared" si="10"/>
        <v>17923.075000000001</v>
      </c>
      <c r="E43" s="16">
        <f t="shared" si="7"/>
        <v>71692.3</v>
      </c>
      <c r="F43" s="16">
        <f t="shared" si="5"/>
        <v>14935.895833333334</v>
      </c>
      <c r="G43" s="16">
        <f t="shared" si="8"/>
        <v>59743.583333333336</v>
      </c>
      <c r="H43" s="16">
        <f t="shared" si="9"/>
        <v>131435.88333333333</v>
      </c>
      <c r="I43" s="28"/>
      <c r="J43" s="28"/>
      <c r="K43" s="28"/>
      <c r="L43" s="28"/>
      <c r="M43" s="28"/>
    </row>
    <row r="44" spans="1:13" x14ac:dyDescent="0.25">
      <c r="A44" s="22" t="s">
        <v>36</v>
      </c>
      <c r="B44" s="24">
        <v>0.501</v>
      </c>
      <c r="C44" s="16">
        <v>10132</v>
      </c>
      <c r="D44" s="16">
        <f t="shared" si="10"/>
        <v>5076.1319999999996</v>
      </c>
      <c r="E44" s="16">
        <f t="shared" si="7"/>
        <v>20304.527999999998</v>
      </c>
      <c r="F44" s="16">
        <f t="shared" si="5"/>
        <v>4230.1099999999997</v>
      </c>
      <c r="G44" s="16">
        <f t="shared" si="8"/>
        <v>16920.439999999999</v>
      </c>
      <c r="H44" s="16">
        <f t="shared" si="9"/>
        <v>37224.967999999993</v>
      </c>
      <c r="I44" s="28"/>
      <c r="J44" s="28"/>
      <c r="K44" s="28"/>
      <c r="L44" s="28"/>
      <c r="M44" s="28"/>
    </row>
    <row r="45" spans="1:13" x14ac:dyDescent="0.25">
      <c r="A45" s="22" t="s">
        <v>38</v>
      </c>
      <c r="B45" s="24">
        <v>1.4990000000000001</v>
      </c>
      <c r="C45" s="16">
        <v>8830</v>
      </c>
      <c r="D45" s="16">
        <f t="shared" si="10"/>
        <v>13236.17</v>
      </c>
      <c r="E45" s="16">
        <f t="shared" si="7"/>
        <v>52944.68</v>
      </c>
      <c r="F45" s="16">
        <f t="shared" si="5"/>
        <v>11030.141666666668</v>
      </c>
      <c r="G45" s="16">
        <f t="shared" si="8"/>
        <v>44120.566666666673</v>
      </c>
      <c r="H45" s="16">
        <f t="shared" si="9"/>
        <v>97065.246666666673</v>
      </c>
      <c r="I45" s="28"/>
      <c r="J45" s="28"/>
      <c r="K45" s="28"/>
      <c r="L45" s="28"/>
      <c r="M45" s="28"/>
    </row>
    <row r="46" spans="1:13" x14ac:dyDescent="0.25">
      <c r="A46" s="22" t="s">
        <v>18</v>
      </c>
      <c r="B46" s="24">
        <v>0.249</v>
      </c>
      <c r="C46" s="16">
        <v>10132</v>
      </c>
      <c r="D46" s="16">
        <f t="shared" si="10"/>
        <v>2522.8679999999999</v>
      </c>
      <c r="E46" s="16">
        <f t="shared" si="7"/>
        <v>10091.472</v>
      </c>
      <c r="F46" s="16">
        <f t="shared" si="5"/>
        <v>2102.39</v>
      </c>
      <c r="G46" s="16">
        <f t="shared" si="8"/>
        <v>8409.56</v>
      </c>
      <c r="H46" s="16">
        <f t="shared" si="9"/>
        <v>18501.031999999999</v>
      </c>
      <c r="I46" s="28"/>
      <c r="J46" s="28"/>
      <c r="K46" s="28"/>
      <c r="L46" s="28"/>
      <c r="M46" s="28"/>
    </row>
    <row r="47" spans="1:13" x14ac:dyDescent="0.25">
      <c r="A47" s="22" t="s">
        <v>39</v>
      </c>
      <c r="B47" s="24">
        <v>0.5</v>
      </c>
      <c r="C47" s="16">
        <v>8830</v>
      </c>
      <c r="D47" s="16">
        <f t="shared" si="10"/>
        <v>4415</v>
      </c>
      <c r="E47" s="16">
        <f t="shared" si="7"/>
        <v>17660</v>
      </c>
      <c r="F47" s="16">
        <f t="shared" si="5"/>
        <v>3679.1666666666665</v>
      </c>
      <c r="G47" s="16">
        <f t="shared" si="8"/>
        <v>14716.666666666666</v>
      </c>
      <c r="H47" s="16">
        <f t="shared" si="9"/>
        <v>32376.666666666664</v>
      </c>
      <c r="I47" s="28"/>
      <c r="J47" s="28"/>
      <c r="K47" s="28"/>
      <c r="L47" s="28"/>
      <c r="M47" s="28"/>
    </row>
    <row r="48" spans="1:13" x14ac:dyDescent="0.25">
      <c r="A48" s="22" t="s">
        <v>40</v>
      </c>
      <c r="B48" s="24">
        <v>0.5</v>
      </c>
      <c r="C48" s="16">
        <v>10132</v>
      </c>
      <c r="D48" s="16">
        <f t="shared" si="10"/>
        <v>5066</v>
      </c>
      <c r="E48" s="16">
        <f t="shared" si="7"/>
        <v>20264</v>
      </c>
      <c r="F48" s="16">
        <f t="shared" si="5"/>
        <v>4221.666666666667</v>
      </c>
      <c r="G48" s="16">
        <f t="shared" si="8"/>
        <v>16886.666666666668</v>
      </c>
      <c r="H48" s="16">
        <f t="shared" si="9"/>
        <v>37150.666666666672</v>
      </c>
      <c r="I48" s="28"/>
      <c r="J48" s="28"/>
      <c r="K48" s="28"/>
      <c r="L48" s="28"/>
      <c r="M48" s="28"/>
    </row>
    <row r="49" spans="1:13" x14ac:dyDescent="0.25">
      <c r="A49" s="22" t="s">
        <v>41</v>
      </c>
      <c r="B49" s="24">
        <v>0.27800000000000002</v>
      </c>
      <c r="C49" s="16">
        <v>9844</v>
      </c>
      <c r="D49" s="16">
        <f t="shared" si="10"/>
        <v>2736.6320000000001</v>
      </c>
      <c r="E49" s="16">
        <f t="shared" si="7"/>
        <v>10946.528</v>
      </c>
      <c r="F49" s="16">
        <f t="shared" si="5"/>
        <v>2280.5266666666666</v>
      </c>
      <c r="G49" s="16">
        <f t="shared" si="8"/>
        <v>9122.1066666666666</v>
      </c>
      <c r="H49" s="16">
        <f t="shared" si="9"/>
        <v>20068.634666666665</v>
      </c>
      <c r="I49" s="28"/>
      <c r="J49" s="28"/>
      <c r="K49" s="28"/>
      <c r="L49" s="28"/>
      <c r="M49" s="28"/>
    </row>
    <row r="50" spans="1:13" x14ac:dyDescent="0.25">
      <c r="A50" s="23" t="s">
        <v>10</v>
      </c>
      <c r="B50" s="25">
        <v>9.7000000000000003E-2</v>
      </c>
      <c r="C50" s="17">
        <v>13752</v>
      </c>
      <c r="D50" s="16">
        <f t="shared" si="10"/>
        <v>1333.944</v>
      </c>
      <c r="E50" s="16">
        <f t="shared" si="7"/>
        <v>5335.7759999999998</v>
      </c>
      <c r="F50" s="16">
        <f t="shared" si="5"/>
        <v>1111.6199999999999</v>
      </c>
      <c r="G50" s="16">
        <f t="shared" si="8"/>
        <v>4446.4799999999996</v>
      </c>
      <c r="H50" s="16">
        <f t="shared" si="9"/>
        <v>9782.2559999999994</v>
      </c>
      <c r="I50" s="28"/>
      <c r="J50" s="28"/>
      <c r="K50" s="28"/>
      <c r="L50" s="28"/>
      <c r="M50" s="28"/>
    </row>
    <row r="51" spans="1:13" x14ac:dyDescent="0.25">
      <c r="A51" s="23" t="s">
        <v>15</v>
      </c>
      <c r="B51" s="25">
        <v>0.19500000000000001</v>
      </c>
      <c r="C51" s="17">
        <v>12883</v>
      </c>
      <c r="D51" s="16">
        <f t="shared" si="10"/>
        <v>2512.1849999999999</v>
      </c>
      <c r="E51" s="16">
        <f t="shared" si="7"/>
        <v>10048.74</v>
      </c>
      <c r="F51" s="16">
        <f t="shared" si="5"/>
        <v>2093.4874999999997</v>
      </c>
      <c r="G51" s="16">
        <f t="shared" si="8"/>
        <v>8373.9499999999989</v>
      </c>
      <c r="H51" s="16">
        <f t="shared" si="9"/>
        <v>18422.689999999999</v>
      </c>
      <c r="I51" s="28"/>
      <c r="J51" s="28"/>
      <c r="K51" s="28"/>
      <c r="L51" s="28"/>
      <c r="M51" s="28"/>
    </row>
    <row r="52" spans="1:13" x14ac:dyDescent="0.25">
      <c r="A52" s="23" t="s">
        <v>51</v>
      </c>
      <c r="B52" s="25">
        <v>0.25</v>
      </c>
      <c r="C52" s="17">
        <v>10132</v>
      </c>
      <c r="D52" s="16">
        <f t="shared" si="10"/>
        <v>2533</v>
      </c>
      <c r="E52" s="16">
        <f t="shared" si="7"/>
        <v>10132</v>
      </c>
      <c r="F52" s="16">
        <f t="shared" si="5"/>
        <v>2110.8333333333335</v>
      </c>
      <c r="G52" s="16">
        <f t="shared" si="8"/>
        <v>8443.3333333333339</v>
      </c>
      <c r="H52" s="16">
        <f t="shared" si="9"/>
        <v>18575.333333333336</v>
      </c>
      <c r="I52" s="38"/>
      <c r="J52" s="38"/>
      <c r="K52" s="38"/>
      <c r="L52" s="38"/>
      <c r="M52" s="38"/>
    </row>
    <row r="53" spans="1:13" x14ac:dyDescent="0.25">
      <c r="A53" s="19" t="s">
        <v>3</v>
      </c>
      <c r="B53" s="18">
        <f>SUM(B30:B52)</f>
        <v>12.906000000000001</v>
      </c>
      <c r="C53" s="20"/>
      <c r="D53" s="20">
        <f>SUM(D30:D52)</f>
        <v>175802.41600000003</v>
      </c>
      <c r="E53" s="20">
        <f>SUM(E30:E52)</f>
        <v>703209.66400000011</v>
      </c>
      <c r="F53" s="20">
        <f>SUM(F30:F52)</f>
        <v>146502.01333333331</v>
      </c>
      <c r="G53" s="20">
        <f>SUM(G30:G52)</f>
        <v>586008.05333333323</v>
      </c>
      <c r="H53" s="26">
        <f t="shared" si="9"/>
        <v>1289217.7173333333</v>
      </c>
      <c r="I53" s="28"/>
      <c r="J53" s="28"/>
      <c r="K53" s="28"/>
      <c r="L53" s="28"/>
      <c r="M53" s="28"/>
    </row>
    <row r="54" spans="1:13" x14ac:dyDescent="0.25">
      <c r="A54" s="4"/>
      <c r="B54" s="5"/>
      <c r="C54" s="17"/>
      <c r="D54" s="6"/>
      <c r="E54" s="6"/>
      <c r="F54" s="6"/>
      <c r="G54" s="6"/>
      <c r="H54" s="6"/>
      <c r="I54" s="8"/>
      <c r="J54" s="8"/>
      <c r="K54" s="8"/>
      <c r="M54" s="13"/>
    </row>
    <row r="55" spans="1:13" x14ac:dyDescent="0.25">
      <c r="A55" s="29"/>
      <c r="B55" s="30"/>
      <c r="C55" s="31"/>
      <c r="D55" s="32"/>
      <c r="E55" s="32"/>
      <c r="F55" s="32"/>
      <c r="G55" s="32"/>
      <c r="H55" s="32"/>
      <c r="I55" s="8"/>
      <c r="J55" s="8"/>
      <c r="K55" s="8"/>
      <c r="M55" s="13"/>
    </row>
    <row r="56" spans="1:13" ht="60" x14ac:dyDescent="0.25">
      <c r="A56" s="29"/>
      <c r="B56" s="30"/>
      <c r="C56" s="31"/>
      <c r="D56" s="32"/>
      <c r="E56" s="32"/>
      <c r="F56" s="32"/>
      <c r="G56" s="15" t="s">
        <v>13</v>
      </c>
      <c r="H56" s="12">
        <f>H53*30.2/100</f>
        <v>389343.75063466671</v>
      </c>
      <c r="I56" s="8"/>
      <c r="J56" s="8"/>
      <c r="K56" s="8"/>
      <c r="M56" s="13"/>
    </row>
    <row r="57" spans="1:13" x14ac:dyDescent="0.25">
      <c r="A57" s="29"/>
      <c r="B57" s="30"/>
      <c r="C57" s="31"/>
      <c r="D57" s="32"/>
      <c r="E57" s="32"/>
      <c r="F57" s="32"/>
      <c r="H57" s="13"/>
      <c r="I57" s="8"/>
      <c r="J57" s="8"/>
      <c r="K57" s="8"/>
      <c r="M57" s="13"/>
    </row>
    <row r="58" spans="1:13" x14ac:dyDescent="0.25">
      <c r="A58" s="29"/>
      <c r="B58" s="30"/>
      <c r="C58" s="31"/>
      <c r="D58" s="32"/>
      <c r="E58" s="32"/>
      <c r="F58" s="32"/>
      <c r="G58" t="s">
        <v>2</v>
      </c>
      <c r="H58" s="14">
        <f>H53+H56</f>
        <v>1678561.4679680001</v>
      </c>
      <c r="I58" s="8"/>
      <c r="J58" s="8"/>
      <c r="K58" s="8"/>
      <c r="M58" s="13"/>
    </row>
    <row r="59" spans="1:13" x14ac:dyDescent="0.25">
      <c r="A59" s="29"/>
      <c r="B59" s="30"/>
      <c r="C59" s="31"/>
      <c r="D59" s="32"/>
      <c r="E59" s="32"/>
      <c r="F59" s="32"/>
      <c r="G59" s="32"/>
      <c r="H59" s="32"/>
      <c r="I59" s="8"/>
      <c r="J59" s="8"/>
      <c r="K59" s="8"/>
      <c r="M59" s="13"/>
    </row>
    <row r="60" spans="1:13" x14ac:dyDescent="0.25">
      <c r="A60" s="44" t="s">
        <v>24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3" x14ac:dyDescent="0.25">
      <c r="A61" s="42" t="s">
        <v>29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1:13" ht="48" x14ac:dyDescent="0.25">
      <c r="A62" s="2" t="s">
        <v>0</v>
      </c>
      <c r="B62" s="2" t="s">
        <v>1</v>
      </c>
      <c r="C62" s="2" t="s">
        <v>16</v>
      </c>
      <c r="D62" s="2" t="s">
        <v>11</v>
      </c>
      <c r="E62" s="21" t="s">
        <v>45</v>
      </c>
      <c r="F62" s="21" t="s">
        <v>12</v>
      </c>
      <c r="G62" s="21" t="s">
        <v>46</v>
      </c>
      <c r="H62" s="2" t="s">
        <v>47</v>
      </c>
      <c r="I62" s="8"/>
      <c r="J62" s="8"/>
      <c r="K62" s="8"/>
      <c r="M62" s="13"/>
    </row>
    <row r="63" spans="1:13" x14ac:dyDescent="0.25">
      <c r="A63" s="3">
        <v>1</v>
      </c>
      <c r="B63" s="3">
        <v>2</v>
      </c>
      <c r="C63" s="3">
        <v>3</v>
      </c>
      <c r="D63" s="3"/>
      <c r="E63" s="3">
        <v>4</v>
      </c>
      <c r="F63" s="3">
        <v>5</v>
      </c>
      <c r="G63" s="3">
        <v>6</v>
      </c>
      <c r="H63" s="3">
        <v>12</v>
      </c>
      <c r="I63" s="8"/>
      <c r="J63" s="8"/>
      <c r="K63" s="8"/>
      <c r="M63" s="13"/>
    </row>
    <row r="64" spans="1:13" x14ac:dyDescent="0.25">
      <c r="A64" s="22" t="s">
        <v>14</v>
      </c>
      <c r="B64" s="24">
        <v>0.38200000000000001</v>
      </c>
      <c r="C64" s="16">
        <v>30196</v>
      </c>
      <c r="D64" s="16">
        <f>C64*B64</f>
        <v>11534.871999999999</v>
      </c>
      <c r="E64" s="16">
        <f>D64*4</f>
        <v>46139.487999999998</v>
      </c>
      <c r="F64" s="16">
        <f t="shared" ref="F64:F74" si="11">D64*10/12</f>
        <v>9612.3933333333334</v>
      </c>
      <c r="G64" s="16">
        <f>F64*4</f>
        <v>38449.573333333334</v>
      </c>
      <c r="H64" s="16">
        <f>E64+G64</f>
        <v>84589.061333333331</v>
      </c>
      <c r="I64" s="8"/>
      <c r="J64" s="8"/>
      <c r="K64" s="8"/>
      <c r="M64" s="13"/>
    </row>
    <row r="65" spans="1:13" x14ac:dyDescent="0.25">
      <c r="A65" s="22" t="s">
        <v>6</v>
      </c>
      <c r="B65" s="24">
        <v>9.4E-2</v>
      </c>
      <c r="C65" s="16">
        <v>24157</v>
      </c>
      <c r="D65" s="16">
        <f t="shared" ref="D65:D74" si="12">C65*B65</f>
        <v>2270.7579999999998</v>
      </c>
      <c r="E65" s="16">
        <f t="shared" ref="E65:E74" si="13">D65*4</f>
        <v>9083.0319999999992</v>
      </c>
      <c r="F65" s="16">
        <f t="shared" si="11"/>
        <v>1892.2983333333332</v>
      </c>
      <c r="G65" s="16">
        <f t="shared" ref="G65:G74" si="14">F65*4</f>
        <v>7569.1933333333327</v>
      </c>
      <c r="H65" s="16">
        <f t="shared" ref="H65:H74" si="15">E65+G65</f>
        <v>16652.225333333332</v>
      </c>
      <c r="I65" s="8"/>
      <c r="J65" s="8"/>
      <c r="K65" s="8"/>
      <c r="M65" s="13"/>
    </row>
    <row r="66" spans="1:13" x14ac:dyDescent="0.25">
      <c r="A66" s="22" t="s">
        <v>7</v>
      </c>
      <c r="B66" s="24">
        <v>0.69199999999999995</v>
      </c>
      <c r="C66" s="16">
        <v>12015</v>
      </c>
      <c r="D66" s="16">
        <f t="shared" si="12"/>
        <v>8314.3799999999992</v>
      </c>
      <c r="E66" s="16">
        <f t="shared" si="13"/>
        <v>33257.519999999997</v>
      </c>
      <c r="F66" s="16">
        <f t="shared" si="11"/>
        <v>6928.6499999999987</v>
      </c>
      <c r="G66" s="16">
        <f t="shared" si="14"/>
        <v>27714.599999999995</v>
      </c>
      <c r="H66" s="16">
        <f t="shared" si="15"/>
        <v>60972.119999999995</v>
      </c>
      <c r="I66" s="8"/>
      <c r="J66" s="8"/>
      <c r="K66" s="8"/>
      <c r="M66" s="13"/>
    </row>
    <row r="67" spans="1:13" x14ac:dyDescent="0.25">
      <c r="A67" s="22" t="s">
        <v>8</v>
      </c>
      <c r="B67" s="24">
        <v>8.0000000000000002E-3</v>
      </c>
      <c r="C67" s="16">
        <v>13317</v>
      </c>
      <c r="D67" s="16">
        <f t="shared" si="12"/>
        <v>106.536</v>
      </c>
      <c r="E67" s="16">
        <f t="shared" si="13"/>
        <v>426.14400000000001</v>
      </c>
      <c r="F67" s="16">
        <f t="shared" si="11"/>
        <v>88.780000000000015</v>
      </c>
      <c r="G67" s="16">
        <f t="shared" si="14"/>
        <v>355.12000000000006</v>
      </c>
      <c r="H67" s="16">
        <f t="shared" si="15"/>
        <v>781.26400000000012</v>
      </c>
      <c r="I67" s="8"/>
      <c r="J67" s="8"/>
      <c r="K67" s="8"/>
      <c r="M67" s="13"/>
    </row>
    <row r="68" spans="1:13" x14ac:dyDescent="0.25">
      <c r="A68" s="22" t="s">
        <v>4</v>
      </c>
      <c r="B68" s="24">
        <v>0.86799999999999999</v>
      </c>
      <c r="C68" s="16">
        <v>17081</v>
      </c>
      <c r="D68" s="16">
        <f t="shared" si="12"/>
        <v>14826.307999999999</v>
      </c>
      <c r="E68" s="16">
        <f t="shared" si="13"/>
        <v>59305.231999999996</v>
      </c>
      <c r="F68" s="16">
        <f t="shared" si="11"/>
        <v>12355.256666666666</v>
      </c>
      <c r="G68" s="16">
        <f t="shared" si="14"/>
        <v>49421.026666666665</v>
      </c>
      <c r="H68" s="16">
        <f t="shared" si="15"/>
        <v>108726.25866666666</v>
      </c>
      <c r="I68" s="8"/>
      <c r="J68" s="8"/>
      <c r="K68" s="8"/>
      <c r="M68" s="13"/>
    </row>
    <row r="69" spans="1:13" x14ac:dyDescent="0.25">
      <c r="A69" s="22" t="s">
        <v>9</v>
      </c>
      <c r="B69" s="24">
        <v>0.25</v>
      </c>
      <c r="C69" s="16">
        <v>13317</v>
      </c>
      <c r="D69" s="16">
        <f t="shared" si="12"/>
        <v>3329.25</v>
      </c>
      <c r="E69" s="16">
        <f t="shared" si="13"/>
        <v>13317</v>
      </c>
      <c r="F69" s="16">
        <f t="shared" si="11"/>
        <v>2774.375</v>
      </c>
      <c r="G69" s="16">
        <f t="shared" si="14"/>
        <v>11097.5</v>
      </c>
      <c r="H69" s="16">
        <f t="shared" si="15"/>
        <v>24414.5</v>
      </c>
      <c r="I69" s="8"/>
      <c r="J69" s="8"/>
      <c r="K69" s="8"/>
      <c r="M69" s="13"/>
    </row>
    <row r="70" spans="1:13" x14ac:dyDescent="0.25">
      <c r="A70" s="23" t="s">
        <v>10</v>
      </c>
      <c r="B70" s="25">
        <v>2.6280000000000001</v>
      </c>
      <c r="C70" s="17">
        <v>13752</v>
      </c>
      <c r="D70" s="16">
        <f t="shared" si="12"/>
        <v>36140.256000000001</v>
      </c>
      <c r="E70" s="16">
        <f t="shared" si="13"/>
        <v>144561.024</v>
      </c>
      <c r="F70" s="16">
        <f t="shared" si="11"/>
        <v>30116.880000000001</v>
      </c>
      <c r="G70" s="16">
        <f t="shared" si="14"/>
        <v>120467.52</v>
      </c>
      <c r="H70" s="16">
        <f t="shared" si="15"/>
        <v>265028.54399999999</v>
      </c>
      <c r="I70" s="8"/>
      <c r="J70" s="8"/>
      <c r="K70" s="8"/>
      <c r="M70" s="13"/>
    </row>
    <row r="71" spans="1:13" x14ac:dyDescent="0.25">
      <c r="A71" s="23" t="s">
        <v>15</v>
      </c>
      <c r="B71" s="25">
        <v>5.2569999999999997</v>
      </c>
      <c r="C71" s="17">
        <v>12883</v>
      </c>
      <c r="D71" s="16">
        <f t="shared" si="12"/>
        <v>67725.930999999997</v>
      </c>
      <c r="E71" s="16">
        <f t="shared" si="13"/>
        <v>270903.72399999999</v>
      </c>
      <c r="F71" s="16">
        <f t="shared" si="11"/>
        <v>56438.275833333326</v>
      </c>
      <c r="G71" s="16">
        <f t="shared" si="14"/>
        <v>225753.1033333333</v>
      </c>
      <c r="H71" s="16">
        <f t="shared" si="15"/>
        <v>496656.82733333332</v>
      </c>
      <c r="I71" s="8"/>
      <c r="J71" s="8"/>
      <c r="K71" s="8"/>
      <c r="M71" s="13"/>
    </row>
    <row r="72" spans="1:13" x14ac:dyDescent="0.25">
      <c r="A72" s="23" t="s">
        <v>18</v>
      </c>
      <c r="B72" s="25">
        <v>0.503</v>
      </c>
      <c r="C72" s="17">
        <v>10132</v>
      </c>
      <c r="D72" s="16">
        <f t="shared" si="12"/>
        <v>5096.3959999999997</v>
      </c>
      <c r="E72" s="16">
        <f t="shared" si="13"/>
        <v>20385.583999999999</v>
      </c>
      <c r="F72" s="16">
        <f t="shared" si="11"/>
        <v>4246.9966666666669</v>
      </c>
      <c r="G72" s="16">
        <f t="shared" si="14"/>
        <v>16987.986666666668</v>
      </c>
      <c r="H72" s="16">
        <f t="shared" si="15"/>
        <v>37373.570666666667</v>
      </c>
      <c r="I72" s="8"/>
      <c r="J72" s="8"/>
      <c r="K72" s="8"/>
      <c r="M72" s="13"/>
    </row>
    <row r="73" spans="1:13" x14ac:dyDescent="0.25">
      <c r="A73" s="23" t="s">
        <v>19</v>
      </c>
      <c r="B73" s="25">
        <v>0.436</v>
      </c>
      <c r="C73" s="17">
        <v>9844</v>
      </c>
      <c r="D73" s="16">
        <f t="shared" si="12"/>
        <v>4291.9840000000004</v>
      </c>
      <c r="E73" s="16">
        <f t="shared" si="13"/>
        <v>17167.936000000002</v>
      </c>
      <c r="F73" s="16">
        <f t="shared" si="11"/>
        <v>3576.6533333333336</v>
      </c>
      <c r="G73" s="16">
        <f t="shared" si="14"/>
        <v>14306.613333333335</v>
      </c>
      <c r="H73" s="16">
        <f t="shared" si="15"/>
        <v>31474.549333333336</v>
      </c>
      <c r="I73" s="8"/>
      <c r="J73" s="8"/>
      <c r="K73" s="8"/>
      <c r="M73" s="13"/>
    </row>
    <row r="74" spans="1:13" x14ac:dyDescent="0.25">
      <c r="A74" s="23" t="s">
        <v>51</v>
      </c>
      <c r="B74" s="25">
        <v>0.25</v>
      </c>
      <c r="C74" s="17">
        <v>10132</v>
      </c>
      <c r="D74" s="16">
        <f t="shared" si="12"/>
        <v>2533</v>
      </c>
      <c r="E74" s="16">
        <f t="shared" si="13"/>
        <v>10132</v>
      </c>
      <c r="F74" s="16">
        <f t="shared" si="11"/>
        <v>2110.8333333333335</v>
      </c>
      <c r="G74" s="16">
        <f t="shared" si="14"/>
        <v>8443.3333333333339</v>
      </c>
      <c r="H74" s="16">
        <f t="shared" si="15"/>
        <v>18575.333333333336</v>
      </c>
      <c r="I74" s="8"/>
      <c r="J74" s="8"/>
      <c r="K74" s="8"/>
      <c r="M74" s="13"/>
    </row>
    <row r="75" spans="1:13" x14ac:dyDescent="0.25">
      <c r="A75" s="19" t="s">
        <v>3</v>
      </c>
      <c r="B75" s="18">
        <f>SUM(B64:B74)</f>
        <v>11.368</v>
      </c>
      <c r="C75" s="20"/>
      <c r="D75" s="20">
        <f>SUM(D64:D74)</f>
        <v>156169.671</v>
      </c>
      <c r="E75" s="20">
        <f>SUM(E64:E74)</f>
        <v>624678.68400000001</v>
      </c>
      <c r="F75" s="20">
        <f>SUM(F64:F74)</f>
        <v>130141.39249999999</v>
      </c>
      <c r="G75" s="20">
        <f>SUM(G64:G74)</f>
        <v>520565.56999999995</v>
      </c>
      <c r="H75" s="20">
        <f>SUM(H64:H74)</f>
        <v>1145244.2539999997</v>
      </c>
      <c r="I75" s="8"/>
      <c r="J75" s="8"/>
      <c r="K75" s="8"/>
      <c r="M75" s="13"/>
    </row>
    <row r="76" spans="1:13" x14ac:dyDescent="0.25">
      <c r="A76" s="4"/>
      <c r="B76" s="5"/>
      <c r="C76" s="17"/>
      <c r="D76" s="6"/>
      <c r="E76" s="6"/>
      <c r="F76" s="6"/>
      <c r="G76" s="6"/>
      <c r="H76" s="6"/>
      <c r="I76" s="8"/>
      <c r="J76" s="8"/>
      <c r="K76" s="8"/>
      <c r="M76" s="13"/>
    </row>
    <row r="77" spans="1:13" x14ac:dyDescent="0.25">
      <c r="A77" s="29"/>
      <c r="B77" s="30"/>
      <c r="C77" s="31"/>
      <c r="D77" s="32"/>
      <c r="E77" s="32"/>
      <c r="F77" s="32"/>
      <c r="G77" s="32"/>
      <c r="H77" s="32"/>
      <c r="I77" s="8"/>
      <c r="J77" s="8"/>
      <c r="K77" s="8"/>
      <c r="M77" s="13"/>
    </row>
    <row r="78" spans="1:13" ht="60" x14ac:dyDescent="0.25">
      <c r="A78" s="29"/>
      <c r="B78" s="30"/>
      <c r="C78" s="31"/>
      <c r="D78" s="32"/>
      <c r="E78" s="32"/>
      <c r="F78" s="32"/>
      <c r="G78" s="15" t="s">
        <v>13</v>
      </c>
      <c r="H78" s="12">
        <f>H75*30.2/100</f>
        <v>345863.76470799989</v>
      </c>
      <c r="I78" s="8"/>
      <c r="J78" s="8"/>
      <c r="K78" s="8"/>
      <c r="M78" s="13"/>
    </row>
    <row r="79" spans="1:13" x14ac:dyDescent="0.25">
      <c r="A79" s="29"/>
      <c r="B79" s="30"/>
      <c r="C79" s="31"/>
      <c r="D79" s="32"/>
      <c r="E79" s="32"/>
      <c r="F79" s="32"/>
      <c r="H79" s="13"/>
      <c r="I79" s="8"/>
      <c r="J79" s="8"/>
      <c r="K79" s="8"/>
      <c r="M79" s="13"/>
    </row>
    <row r="80" spans="1:13" x14ac:dyDescent="0.25">
      <c r="A80" s="29"/>
      <c r="B80" s="30"/>
      <c r="C80" s="31"/>
      <c r="D80" s="32"/>
      <c r="E80" s="32"/>
      <c r="F80" s="32"/>
      <c r="G80" t="s">
        <v>2</v>
      </c>
      <c r="H80" s="14">
        <f>H75+H78</f>
        <v>1491108.0187079995</v>
      </c>
      <c r="I80" s="8"/>
      <c r="J80" s="8"/>
      <c r="K80" s="8"/>
      <c r="M80" s="13"/>
    </row>
    <row r="81" spans="1:13" x14ac:dyDescent="0.25">
      <c r="H81" s="43"/>
      <c r="I81" s="43"/>
      <c r="J81" s="43"/>
    </row>
    <row r="83" spans="1:13" x14ac:dyDescent="0.25">
      <c r="A83" s="1"/>
    </row>
    <row r="84" spans="1:13" x14ac:dyDescent="0.25">
      <c r="A84" s="44" t="s">
        <v>25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5" spans="1:13" x14ac:dyDescent="0.25">
      <c r="A85" s="42" t="s">
        <v>29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spans="1:13" ht="48" x14ac:dyDescent="0.25">
      <c r="A87" s="2" t="s">
        <v>0</v>
      </c>
      <c r="B87" s="2" t="s">
        <v>1</v>
      </c>
      <c r="C87" s="2" t="s">
        <v>16</v>
      </c>
      <c r="D87" s="2" t="s">
        <v>11</v>
      </c>
      <c r="E87" s="21" t="s">
        <v>49</v>
      </c>
      <c r="F87" s="21" t="s">
        <v>12</v>
      </c>
      <c r="G87" s="21" t="s">
        <v>48</v>
      </c>
      <c r="H87" s="2" t="s">
        <v>50</v>
      </c>
      <c r="I87" s="28"/>
      <c r="J87" s="28"/>
      <c r="K87" s="28"/>
      <c r="L87" s="28"/>
      <c r="M87" s="28"/>
    </row>
    <row r="88" spans="1:13" x14ac:dyDescent="0.25">
      <c r="A88" s="3">
        <v>1</v>
      </c>
      <c r="B88" s="3">
        <v>2</v>
      </c>
      <c r="C88" s="3">
        <v>3</v>
      </c>
      <c r="D88" s="3"/>
      <c r="E88" s="3">
        <v>4</v>
      </c>
      <c r="F88" s="3">
        <v>5</v>
      </c>
      <c r="G88" s="3">
        <v>6</v>
      </c>
      <c r="H88" s="3">
        <v>12</v>
      </c>
      <c r="I88" s="28"/>
      <c r="J88" s="28"/>
      <c r="K88" s="28"/>
      <c r="L88" s="28"/>
      <c r="M88" s="28"/>
    </row>
    <row r="89" spans="1:13" x14ac:dyDescent="0.25">
      <c r="A89" s="22" t="s">
        <v>14</v>
      </c>
      <c r="B89" s="24">
        <v>0.13400000000000001</v>
      </c>
      <c r="C89" s="16">
        <v>30196</v>
      </c>
      <c r="D89" s="16">
        <f>C89*B89</f>
        <v>4046.2640000000001</v>
      </c>
      <c r="E89" s="16">
        <f>D89*4</f>
        <v>16185.056</v>
      </c>
      <c r="F89" s="16">
        <f t="shared" ref="F89:F111" si="16">D89*10/12</f>
        <v>3371.8866666666668</v>
      </c>
      <c r="G89" s="16">
        <f>F89*4</f>
        <v>13487.546666666667</v>
      </c>
      <c r="H89" s="16">
        <f>E89+G89</f>
        <v>29672.602666666666</v>
      </c>
      <c r="I89" s="28"/>
      <c r="J89" s="28"/>
      <c r="K89" s="28"/>
      <c r="L89" s="28"/>
      <c r="M89" s="28"/>
    </row>
    <row r="90" spans="1:13" x14ac:dyDescent="0.25">
      <c r="A90" s="22" t="s">
        <v>33</v>
      </c>
      <c r="B90" s="24">
        <v>1</v>
      </c>
      <c r="C90" s="16">
        <v>27176</v>
      </c>
      <c r="D90" s="16">
        <f t="shared" ref="D90:D92" si="17">C90*B90</f>
        <v>27176</v>
      </c>
      <c r="E90" s="16">
        <f t="shared" ref="E90:E111" si="18">D90*4</f>
        <v>108704</v>
      </c>
      <c r="F90" s="16">
        <f t="shared" si="16"/>
        <v>22646.666666666668</v>
      </c>
      <c r="G90" s="16">
        <f t="shared" ref="G90:G111" si="19">F90*4</f>
        <v>90586.666666666672</v>
      </c>
      <c r="H90" s="16">
        <f t="shared" ref="H90:H92" si="20">E90+G90</f>
        <v>199290.66666666669</v>
      </c>
      <c r="I90" s="28"/>
      <c r="J90" s="28"/>
      <c r="K90" s="28"/>
      <c r="L90" s="28"/>
      <c r="M90" s="28"/>
    </row>
    <row r="91" spans="1:13" ht="24" x14ac:dyDescent="0.25">
      <c r="A91" s="22" t="s">
        <v>30</v>
      </c>
      <c r="B91" s="24">
        <v>0.501</v>
      </c>
      <c r="C91" s="16">
        <v>15923</v>
      </c>
      <c r="D91" s="16">
        <f t="shared" si="17"/>
        <v>7977.4229999999998</v>
      </c>
      <c r="E91" s="16">
        <f t="shared" si="18"/>
        <v>31909.691999999999</v>
      </c>
      <c r="F91" s="16">
        <f t="shared" si="16"/>
        <v>6647.8525</v>
      </c>
      <c r="G91" s="16">
        <f t="shared" si="19"/>
        <v>26591.41</v>
      </c>
      <c r="H91" s="16">
        <f t="shared" si="20"/>
        <v>58501.101999999999</v>
      </c>
      <c r="I91" s="28"/>
      <c r="J91" s="28"/>
      <c r="K91" s="28"/>
      <c r="L91" s="28"/>
      <c r="M91" s="28"/>
    </row>
    <row r="92" spans="1:13" x14ac:dyDescent="0.25">
      <c r="A92" s="22" t="s">
        <v>31</v>
      </c>
      <c r="B92" s="24">
        <v>1</v>
      </c>
      <c r="C92" s="16">
        <v>10132</v>
      </c>
      <c r="D92" s="16">
        <f t="shared" si="17"/>
        <v>10132</v>
      </c>
      <c r="E92" s="16">
        <f t="shared" si="18"/>
        <v>40528</v>
      </c>
      <c r="F92" s="16">
        <f t="shared" si="16"/>
        <v>8443.3333333333339</v>
      </c>
      <c r="G92" s="16">
        <f t="shared" si="19"/>
        <v>33773.333333333336</v>
      </c>
      <c r="H92" s="16">
        <f t="shared" si="20"/>
        <v>74301.333333333343</v>
      </c>
      <c r="I92" s="28"/>
      <c r="J92" s="28"/>
      <c r="K92" s="28"/>
      <c r="L92" s="28"/>
      <c r="M92" s="28"/>
    </row>
    <row r="93" spans="1:13" x14ac:dyDescent="0.25">
      <c r="A93" s="22" t="s">
        <v>5</v>
      </c>
      <c r="B93" s="24">
        <v>0.44400000000000001</v>
      </c>
      <c r="C93" s="16">
        <v>19107</v>
      </c>
      <c r="D93" s="16">
        <f t="shared" ref="D93:D111" si="21">C93*B93</f>
        <v>8483.5079999999998</v>
      </c>
      <c r="E93" s="16">
        <f t="shared" si="18"/>
        <v>33934.031999999999</v>
      </c>
      <c r="F93" s="16">
        <f t="shared" si="16"/>
        <v>7069.59</v>
      </c>
      <c r="G93" s="16">
        <f t="shared" si="19"/>
        <v>28278.36</v>
      </c>
      <c r="H93" s="16">
        <f t="shared" ref="H93:H97" si="22">E93+G93</f>
        <v>62212.392</v>
      </c>
      <c r="I93" s="28"/>
      <c r="J93" s="28"/>
      <c r="K93" s="28"/>
      <c r="L93" s="28"/>
      <c r="M93" s="28"/>
    </row>
    <row r="94" spans="1:13" x14ac:dyDescent="0.25">
      <c r="A94" s="22" t="s">
        <v>6</v>
      </c>
      <c r="B94" s="24">
        <v>0.439</v>
      </c>
      <c r="C94" s="16">
        <v>24157</v>
      </c>
      <c r="D94" s="16">
        <f t="shared" si="21"/>
        <v>10604.923000000001</v>
      </c>
      <c r="E94" s="16">
        <f t="shared" si="18"/>
        <v>42419.692000000003</v>
      </c>
      <c r="F94" s="16">
        <f t="shared" si="16"/>
        <v>8837.4358333333348</v>
      </c>
      <c r="G94" s="16">
        <f t="shared" si="19"/>
        <v>35349.743333333339</v>
      </c>
      <c r="H94" s="16">
        <f t="shared" si="22"/>
        <v>77769.435333333342</v>
      </c>
      <c r="I94" s="28"/>
      <c r="J94" s="28"/>
      <c r="K94" s="28"/>
      <c r="L94" s="28"/>
      <c r="M94" s="28"/>
    </row>
    <row r="95" spans="1:13" ht="24" x14ac:dyDescent="0.25">
      <c r="A95" s="22" t="s">
        <v>32</v>
      </c>
      <c r="B95" s="24">
        <v>0.499</v>
      </c>
      <c r="C95" s="16">
        <v>17081</v>
      </c>
      <c r="D95" s="16">
        <f t="shared" si="21"/>
        <v>8523.4189999999999</v>
      </c>
      <c r="E95" s="16">
        <f t="shared" si="18"/>
        <v>34093.675999999999</v>
      </c>
      <c r="F95" s="16">
        <f t="shared" si="16"/>
        <v>7102.8491666666669</v>
      </c>
      <c r="G95" s="16">
        <f t="shared" si="19"/>
        <v>28411.396666666667</v>
      </c>
      <c r="H95" s="16">
        <f t="shared" si="22"/>
        <v>62505.072666666667</v>
      </c>
      <c r="I95" s="28"/>
      <c r="J95" s="28"/>
      <c r="K95" s="28"/>
      <c r="L95" s="28"/>
      <c r="M95" s="28"/>
    </row>
    <row r="96" spans="1:13" ht="24" x14ac:dyDescent="0.25">
      <c r="A96" s="22" t="s">
        <v>34</v>
      </c>
      <c r="B96" s="24">
        <v>0.499</v>
      </c>
      <c r="C96" s="16">
        <v>15199</v>
      </c>
      <c r="D96" s="16">
        <f t="shared" si="21"/>
        <v>7584.3010000000004</v>
      </c>
      <c r="E96" s="16">
        <f t="shared" si="18"/>
        <v>30337.204000000002</v>
      </c>
      <c r="F96" s="16">
        <f t="shared" si="16"/>
        <v>6320.2508333333344</v>
      </c>
      <c r="G96" s="16">
        <f t="shared" si="19"/>
        <v>25281.003333333338</v>
      </c>
      <c r="H96" s="16">
        <f t="shared" si="22"/>
        <v>55618.207333333339</v>
      </c>
      <c r="I96" s="28"/>
      <c r="J96" s="28"/>
      <c r="K96" s="28"/>
      <c r="L96" s="28"/>
      <c r="M96" s="28"/>
    </row>
    <row r="97" spans="1:13" ht="24" x14ac:dyDescent="0.25">
      <c r="A97" s="22" t="s">
        <v>37</v>
      </c>
      <c r="B97" s="24">
        <v>0.499</v>
      </c>
      <c r="C97" s="16">
        <v>13317</v>
      </c>
      <c r="D97" s="16">
        <f t="shared" si="21"/>
        <v>6645.183</v>
      </c>
      <c r="E97" s="16">
        <f t="shared" si="18"/>
        <v>26580.732</v>
      </c>
      <c r="F97" s="16">
        <f t="shared" si="16"/>
        <v>5537.6525000000001</v>
      </c>
      <c r="G97" s="16">
        <f t="shared" si="19"/>
        <v>22150.61</v>
      </c>
      <c r="H97" s="16">
        <f t="shared" si="22"/>
        <v>48731.342000000004</v>
      </c>
      <c r="I97" s="28"/>
      <c r="J97" s="28"/>
      <c r="K97" s="28"/>
      <c r="L97" s="28"/>
      <c r="M97" s="28"/>
    </row>
    <row r="98" spans="1:13" x14ac:dyDescent="0.25">
      <c r="A98" s="22" t="s">
        <v>7</v>
      </c>
      <c r="B98" s="24">
        <v>8.5999999999999993E-2</v>
      </c>
      <c r="C98" s="16">
        <v>12015</v>
      </c>
      <c r="D98" s="16">
        <f t="shared" si="21"/>
        <v>1033.29</v>
      </c>
      <c r="E98" s="16">
        <f t="shared" si="18"/>
        <v>4133.16</v>
      </c>
      <c r="F98" s="16">
        <f t="shared" si="16"/>
        <v>861.07499999999993</v>
      </c>
      <c r="G98" s="16">
        <f t="shared" si="19"/>
        <v>3444.2999999999997</v>
      </c>
      <c r="H98" s="16">
        <f t="shared" ref="H98:H108" si="23">E98+G98</f>
        <v>7577.4599999999991</v>
      </c>
      <c r="I98" s="28"/>
      <c r="J98" s="28"/>
      <c r="K98" s="28"/>
      <c r="L98" s="28"/>
      <c r="M98" s="28"/>
    </row>
    <row r="99" spans="1:13" x14ac:dyDescent="0.25">
      <c r="A99" s="22" t="s">
        <v>8</v>
      </c>
      <c r="B99" s="24">
        <v>0.49199999999999999</v>
      </c>
      <c r="C99" s="16">
        <v>13317</v>
      </c>
      <c r="D99" s="16">
        <f t="shared" si="21"/>
        <v>6551.9639999999999</v>
      </c>
      <c r="E99" s="16">
        <f t="shared" si="18"/>
        <v>26207.856</v>
      </c>
      <c r="F99" s="16">
        <f t="shared" si="16"/>
        <v>5459.97</v>
      </c>
      <c r="G99" s="16">
        <f t="shared" si="19"/>
        <v>21839.88</v>
      </c>
      <c r="H99" s="16">
        <f t="shared" si="23"/>
        <v>48047.736000000004</v>
      </c>
      <c r="I99" s="28"/>
      <c r="J99" s="28"/>
      <c r="K99" s="28"/>
      <c r="L99" s="28"/>
      <c r="M99" s="28"/>
    </row>
    <row r="100" spans="1:13" x14ac:dyDescent="0.25">
      <c r="A100" s="22" t="s">
        <v>4</v>
      </c>
      <c r="B100" s="24">
        <v>1.0469999999999999</v>
      </c>
      <c r="C100" s="16">
        <v>17081</v>
      </c>
      <c r="D100" s="16">
        <f t="shared" si="21"/>
        <v>17883.806999999997</v>
      </c>
      <c r="E100" s="16">
        <f t="shared" si="18"/>
        <v>71535.227999999988</v>
      </c>
      <c r="F100" s="16">
        <f t="shared" si="16"/>
        <v>14903.172499999999</v>
      </c>
      <c r="G100" s="16">
        <f t="shared" si="19"/>
        <v>59612.689999999995</v>
      </c>
      <c r="H100" s="16">
        <f t="shared" si="23"/>
        <v>131147.91799999998</v>
      </c>
      <c r="I100" s="28"/>
      <c r="J100" s="28"/>
      <c r="K100" s="28"/>
      <c r="L100" s="28"/>
      <c r="M100" s="28"/>
    </row>
    <row r="101" spans="1:13" x14ac:dyDescent="0.25">
      <c r="A101" s="22" t="s">
        <v>9</v>
      </c>
      <c r="B101" s="24">
        <v>0.25</v>
      </c>
      <c r="C101" s="16">
        <v>13317</v>
      </c>
      <c r="D101" s="16">
        <f t="shared" si="21"/>
        <v>3329.25</v>
      </c>
      <c r="E101" s="16">
        <f t="shared" si="18"/>
        <v>13317</v>
      </c>
      <c r="F101" s="16">
        <f t="shared" si="16"/>
        <v>2774.375</v>
      </c>
      <c r="G101" s="16">
        <f t="shared" si="19"/>
        <v>11097.5</v>
      </c>
      <c r="H101" s="16">
        <f t="shared" si="23"/>
        <v>24414.5</v>
      </c>
      <c r="I101" s="28"/>
      <c r="J101" s="28"/>
      <c r="K101" s="28"/>
      <c r="L101" s="28"/>
      <c r="M101" s="28"/>
    </row>
    <row r="102" spans="1:13" x14ac:dyDescent="0.25">
      <c r="A102" s="22" t="s">
        <v>35</v>
      </c>
      <c r="B102" s="24">
        <v>2.0030000000000001</v>
      </c>
      <c r="C102" s="16">
        <v>8975</v>
      </c>
      <c r="D102" s="16">
        <f t="shared" si="21"/>
        <v>17976.924999999999</v>
      </c>
      <c r="E102" s="16">
        <f t="shared" si="18"/>
        <v>71907.7</v>
      </c>
      <c r="F102" s="16">
        <f t="shared" si="16"/>
        <v>14980.770833333334</v>
      </c>
      <c r="G102" s="16">
        <f t="shared" si="19"/>
        <v>59923.083333333336</v>
      </c>
      <c r="H102" s="16">
        <f t="shared" si="23"/>
        <v>131830.78333333333</v>
      </c>
      <c r="I102" s="28"/>
      <c r="J102" s="28"/>
      <c r="K102" s="28"/>
      <c r="L102" s="28"/>
      <c r="M102" s="28"/>
    </row>
    <row r="103" spans="1:13" x14ac:dyDescent="0.25">
      <c r="A103" s="22" t="s">
        <v>36</v>
      </c>
      <c r="B103" s="24">
        <v>0.499</v>
      </c>
      <c r="C103" s="16">
        <v>10132</v>
      </c>
      <c r="D103" s="16">
        <f t="shared" si="21"/>
        <v>5055.8680000000004</v>
      </c>
      <c r="E103" s="16">
        <f t="shared" si="18"/>
        <v>20223.472000000002</v>
      </c>
      <c r="F103" s="16">
        <f t="shared" si="16"/>
        <v>4213.2233333333343</v>
      </c>
      <c r="G103" s="16">
        <f t="shared" si="19"/>
        <v>16852.893333333337</v>
      </c>
      <c r="H103" s="16">
        <f t="shared" si="23"/>
        <v>37076.365333333335</v>
      </c>
      <c r="I103" s="28"/>
      <c r="J103" s="28"/>
      <c r="K103" s="28"/>
      <c r="L103" s="28"/>
      <c r="M103" s="28"/>
    </row>
    <row r="104" spans="1:13" x14ac:dyDescent="0.25">
      <c r="A104" s="22" t="s">
        <v>38</v>
      </c>
      <c r="B104" s="24">
        <v>1.5009999999999999</v>
      </c>
      <c r="C104" s="16">
        <v>8830</v>
      </c>
      <c r="D104" s="16">
        <f t="shared" si="21"/>
        <v>13253.83</v>
      </c>
      <c r="E104" s="16">
        <f t="shared" si="18"/>
        <v>53015.32</v>
      </c>
      <c r="F104" s="16">
        <f t="shared" si="16"/>
        <v>11044.858333333332</v>
      </c>
      <c r="G104" s="16">
        <f t="shared" si="19"/>
        <v>44179.433333333327</v>
      </c>
      <c r="H104" s="16">
        <f t="shared" si="23"/>
        <v>97194.753333333327</v>
      </c>
      <c r="I104" s="28"/>
      <c r="J104" s="28"/>
      <c r="K104" s="28"/>
      <c r="L104" s="28"/>
      <c r="M104" s="28"/>
    </row>
    <row r="105" spans="1:13" x14ac:dyDescent="0.25">
      <c r="A105" s="22" t="s">
        <v>18</v>
      </c>
      <c r="B105" s="24">
        <v>0.248</v>
      </c>
      <c r="C105" s="16">
        <v>10132</v>
      </c>
      <c r="D105" s="16">
        <f t="shared" si="21"/>
        <v>2512.7359999999999</v>
      </c>
      <c r="E105" s="16">
        <f t="shared" si="18"/>
        <v>10050.944</v>
      </c>
      <c r="F105" s="16">
        <f t="shared" si="16"/>
        <v>2093.9466666666667</v>
      </c>
      <c r="G105" s="16">
        <f t="shared" si="19"/>
        <v>8375.7866666666669</v>
      </c>
      <c r="H105" s="16">
        <f t="shared" si="23"/>
        <v>18426.730666666666</v>
      </c>
      <c r="I105" s="28"/>
      <c r="J105" s="28"/>
      <c r="K105" s="28"/>
      <c r="L105" s="28"/>
      <c r="M105" s="28"/>
    </row>
    <row r="106" spans="1:13" x14ac:dyDescent="0.25">
      <c r="A106" s="22" t="s">
        <v>39</v>
      </c>
      <c r="B106" s="24">
        <v>0.5</v>
      </c>
      <c r="C106" s="16">
        <v>8830</v>
      </c>
      <c r="D106" s="16">
        <f t="shared" si="21"/>
        <v>4415</v>
      </c>
      <c r="E106" s="16">
        <f t="shared" si="18"/>
        <v>17660</v>
      </c>
      <c r="F106" s="16">
        <f t="shared" si="16"/>
        <v>3679.1666666666665</v>
      </c>
      <c r="G106" s="16">
        <f t="shared" si="19"/>
        <v>14716.666666666666</v>
      </c>
      <c r="H106" s="16">
        <f t="shared" si="23"/>
        <v>32376.666666666664</v>
      </c>
      <c r="I106" s="28"/>
      <c r="J106" s="28"/>
      <c r="K106" s="28"/>
      <c r="L106" s="28"/>
      <c r="M106" s="28"/>
    </row>
    <row r="107" spans="1:13" x14ac:dyDescent="0.25">
      <c r="A107" s="22" t="s">
        <v>40</v>
      </c>
      <c r="B107" s="24">
        <v>0.5</v>
      </c>
      <c r="C107" s="16">
        <v>10132</v>
      </c>
      <c r="D107" s="16">
        <f t="shared" si="21"/>
        <v>5066</v>
      </c>
      <c r="E107" s="16">
        <f t="shared" si="18"/>
        <v>20264</v>
      </c>
      <c r="F107" s="16">
        <f t="shared" si="16"/>
        <v>4221.666666666667</v>
      </c>
      <c r="G107" s="16">
        <f t="shared" si="19"/>
        <v>16886.666666666668</v>
      </c>
      <c r="H107" s="16">
        <f t="shared" si="23"/>
        <v>37150.666666666672</v>
      </c>
      <c r="I107" s="28"/>
      <c r="J107" s="28"/>
      <c r="K107" s="28"/>
      <c r="L107" s="28"/>
      <c r="M107" s="28"/>
    </row>
    <row r="108" spans="1:13" x14ac:dyDescent="0.25">
      <c r="A108" s="22" t="s">
        <v>41</v>
      </c>
      <c r="B108" s="24">
        <v>0.28599999999999998</v>
      </c>
      <c r="C108" s="16">
        <v>9844</v>
      </c>
      <c r="D108" s="16">
        <f t="shared" si="21"/>
        <v>2815.3839999999996</v>
      </c>
      <c r="E108" s="16">
        <f t="shared" si="18"/>
        <v>11261.535999999998</v>
      </c>
      <c r="F108" s="16">
        <f t="shared" si="16"/>
        <v>2346.1533333333332</v>
      </c>
      <c r="G108" s="16">
        <f t="shared" si="19"/>
        <v>9384.6133333333328</v>
      </c>
      <c r="H108" s="16">
        <f t="shared" si="23"/>
        <v>20646.149333333331</v>
      </c>
      <c r="I108" s="28"/>
      <c r="J108" s="28"/>
      <c r="K108" s="28"/>
      <c r="L108" s="28"/>
      <c r="M108" s="28"/>
    </row>
    <row r="109" spans="1:13" x14ac:dyDescent="0.25">
      <c r="A109" s="23" t="s">
        <v>10</v>
      </c>
      <c r="B109" s="25">
        <v>0.108</v>
      </c>
      <c r="C109" s="17">
        <v>13752</v>
      </c>
      <c r="D109" s="16">
        <f t="shared" si="21"/>
        <v>1485.2159999999999</v>
      </c>
      <c r="E109" s="16">
        <f t="shared" si="18"/>
        <v>5940.8639999999996</v>
      </c>
      <c r="F109" s="16">
        <f t="shared" si="16"/>
        <v>1237.68</v>
      </c>
      <c r="G109" s="16">
        <f t="shared" si="19"/>
        <v>4950.72</v>
      </c>
      <c r="H109" s="16">
        <f t="shared" ref="H109:H112" si="24">E109+G109</f>
        <v>10891.583999999999</v>
      </c>
      <c r="I109" s="28"/>
      <c r="J109" s="28"/>
      <c r="K109" s="28"/>
      <c r="L109" s="28"/>
      <c r="M109" s="28"/>
    </row>
    <row r="110" spans="1:13" x14ac:dyDescent="0.25">
      <c r="A110" s="23" t="s">
        <v>15</v>
      </c>
      <c r="B110" s="25">
        <v>0.20499999999999999</v>
      </c>
      <c r="C110" s="17">
        <v>12883</v>
      </c>
      <c r="D110" s="16">
        <f t="shared" si="21"/>
        <v>2641.0149999999999</v>
      </c>
      <c r="E110" s="16">
        <f t="shared" si="18"/>
        <v>10564.06</v>
      </c>
      <c r="F110" s="16">
        <f t="shared" si="16"/>
        <v>2200.8458333333333</v>
      </c>
      <c r="G110" s="16">
        <f t="shared" si="19"/>
        <v>8803.3833333333332</v>
      </c>
      <c r="H110" s="16">
        <f t="shared" si="24"/>
        <v>19367.443333333333</v>
      </c>
      <c r="I110" s="28"/>
      <c r="J110" s="28"/>
      <c r="K110" s="28"/>
      <c r="L110" s="28"/>
      <c r="M110" s="28"/>
    </row>
    <row r="111" spans="1:13" x14ac:dyDescent="0.25">
      <c r="A111" s="23" t="s">
        <v>51</v>
      </c>
      <c r="B111" s="25">
        <v>0.25</v>
      </c>
      <c r="C111" s="17">
        <v>10132</v>
      </c>
      <c r="D111" s="16">
        <f t="shared" si="21"/>
        <v>2533</v>
      </c>
      <c r="E111" s="16">
        <f t="shared" si="18"/>
        <v>10132</v>
      </c>
      <c r="F111" s="16">
        <f t="shared" si="16"/>
        <v>2110.8333333333335</v>
      </c>
      <c r="G111" s="16">
        <f t="shared" si="19"/>
        <v>8443.3333333333339</v>
      </c>
      <c r="H111" s="16">
        <f t="shared" si="24"/>
        <v>18575.333333333336</v>
      </c>
      <c r="I111" s="38"/>
      <c r="J111" s="38"/>
      <c r="K111" s="38"/>
      <c r="L111" s="38"/>
      <c r="M111" s="38"/>
    </row>
    <row r="112" spans="1:13" x14ac:dyDescent="0.25">
      <c r="A112" s="19" t="s">
        <v>3</v>
      </c>
      <c r="B112" s="18">
        <f>SUM(B89:B111)</f>
        <v>12.989999999999998</v>
      </c>
      <c r="C112" s="20"/>
      <c r="D112" s="20">
        <f>SUM(D89:D111)</f>
        <v>177726.30599999995</v>
      </c>
      <c r="E112" s="20">
        <f>SUM(E89:E111)</f>
        <v>710905.22399999981</v>
      </c>
      <c r="F112" s="20">
        <f>SUM(F89:F111)</f>
        <v>148105.25499999995</v>
      </c>
      <c r="G112" s="20">
        <f>SUM(G89:G111)</f>
        <v>592421.01999999979</v>
      </c>
      <c r="H112" s="26">
        <f t="shared" si="24"/>
        <v>1303326.2439999995</v>
      </c>
      <c r="I112" s="28"/>
      <c r="J112" s="28"/>
      <c r="K112" s="28"/>
      <c r="L112" s="28"/>
      <c r="M112" s="28"/>
    </row>
    <row r="113" spans="1:13" x14ac:dyDescent="0.25">
      <c r="A113" s="4"/>
      <c r="B113" s="5"/>
      <c r="C113" s="17"/>
      <c r="D113" s="6"/>
      <c r="E113" s="6"/>
      <c r="F113" s="6"/>
      <c r="G113" s="6"/>
      <c r="H113" s="6"/>
      <c r="I113" s="8"/>
      <c r="J113" s="8"/>
      <c r="K113" s="8"/>
      <c r="M113" s="13"/>
    </row>
    <row r="114" spans="1:13" x14ac:dyDescent="0.25">
      <c r="A114" s="29"/>
      <c r="B114" s="30"/>
      <c r="C114" s="31"/>
      <c r="D114" s="32"/>
      <c r="E114" s="32"/>
      <c r="F114" s="32"/>
      <c r="G114" s="32"/>
      <c r="H114" s="32"/>
      <c r="I114" s="8"/>
      <c r="J114" s="8"/>
      <c r="K114" s="8"/>
      <c r="M114" s="13"/>
    </row>
    <row r="115" spans="1:13" ht="60" x14ac:dyDescent="0.25">
      <c r="A115" s="29"/>
      <c r="B115" s="30"/>
      <c r="C115" s="31"/>
      <c r="D115" s="32"/>
      <c r="E115" s="32"/>
      <c r="F115" s="32"/>
      <c r="G115" s="15" t="s">
        <v>13</v>
      </c>
      <c r="H115" s="12">
        <f>H112*30.2/100</f>
        <v>393604.52568799979</v>
      </c>
      <c r="I115" s="8"/>
      <c r="J115" s="8"/>
      <c r="K115" s="8"/>
      <c r="M115" s="13"/>
    </row>
    <row r="116" spans="1:13" x14ac:dyDescent="0.25">
      <c r="A116" s="29"/>
      <c r="B116" s="30"/>
      <c r="C116" s="31"/>
      <c r="D116" s="32"/>
      <c r="E116" s="32"/>
      <c r="F116" s="32"/>
      <c r="H116" s="13"/>
      <c r="I116" s="8"/>
      <c r="J116" s="8"/>
      <c r="K116" s="8"/>
      <c r="M116" s="13"/>
    </row>
    <row r="117" spans="1:13" x14ac:dyDescent="0.25">
      <c r="A117" s="29"/>
      <c r="B117" s="30"/>
      <c r="C117" s="31"/>
      <c r="D117" s="32"/>
      <c r="E117" s="32"/>
      <c r="F117" s="32"/>
      <c r="G117" t="s">
        <v>2</v>
      </c>
      <c r="H117" s="14">
        <f>H112+H115</f>
        <v>1696930.7696879993</v>
      </c>
      <c r="I117" s="8"/>
      <c r="J117" s="8"/>
      <c r="K117" s="39"/>
      <c r="L117" s="40"/>
      <c r="M117" s="31"/>
    </row>
    <row r="118" spans="1:13" x14ac:dyDescent="0.25">
      <c r="A118" s="29"/>
      <c r="B118" s="30"/>
      <c r="C118" s="31"/>
      <c r="D118" s="32"/>
      <c r="E118" s="32"/>
      <c r="F118" s="32"/>
      <c r="G118" s="32"/>
      <c r="H118" s="32"/>
      <c r="I118" s="8"/>
      <c r="J118" s="8"/>
      <c r="K118" s="8"/>
      <c r="M118" s="13"/>
    </row>
  </sheetData>
  <mergeCells count="11">
    <mergeCell ref="H1:J1"/>
    <mergeCell ref="A4:M4"/>
    <mergeCell ref="A5:M5"/>
    <mergeCell ref="B20:E20"/>
    <mergeCell ref="A25:M25"/>
    <mergeCell ref="A85:M85"/>
    <mergeCell ref="A26:M26"/>
    <mergeCell ref="A60:M60"/>
    <mergeCell ref="A61:M61"/>
    <mergeCell ref="H81:J81"/>
    <mergeCell ref="A84:M8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01.01.2017</vt:lpstr>
      <vt:lpstr>на 01.04.2017</vt:lpstr>
      <vt:lpstr>на 01.09.2017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2017-07-12T13:13:04Z</dcterms:modified>
</cp:coreProperties>
</file>