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4240" windowHeight="12780"/>
  </bookViews>
  <sheets>
    <sheet name="ГБУ" sheetId="3" r:id="rId1"/>
    <sheet name="Лист1" sheetId="4" r:id="rId2"/>
  </sheets>
  <definedNames>
    <definedName name="_xlnm._FilterDatabase" localSheetId="0" hidden="1">ГБУ!$A$1:$L$148</definedName>
  </definedNames>
  <calcPr calcId="145621"/>
</workbook>
</file>

<file path=xl/calcChain.xml><?xml version="1.0" encoding="utf-8"?>
<calcChain xmlns="http://schemas.openxmlformats.org/spreadsheetml/2006/main">
  <c r="I178" i="3" l="1"/>
  <c r="J178" i="3"/>
  <c r="K178" i="3"/>
  <c r="L178" i="3"/>
  <c r="H178" i="3"/>
  <c r="H167" i="3"/>
  <c r="H168" i="3"/>
  <c r="H169" i="3"/>
  <c r="H170" i="3"/>
  <c r="H171" i="3"/>
  <c r="H172" i="3"/>
  <c r="H173" i="3"/>
  <c r="H174" i="3"/>
  <c r="H175" i="3"/>
  <c r="H161" i="3"/>
  <c r="H162" i="3"/>
  <c r="H163" i="3"/>
  <c r="H164" i="3"/>
  <c r="H165" i="3"/>
  <c r="H166" i="3"/>
  <c r="H156" i="3"/>
  <c r="H157" i="3"/>
  <c r="H158" i="3"/>
  <c r="H159" i="3"/>
  <c r="H160" i="3"/>
  <c r="H177" i="3"/>
  <c r="H176" i="3"/>
  <c r="H155" i="3"/>
  <c r="H49" i="3" l="1"/>
  <c r="I49" i="3" s="1"/>
  <c r="J49" i="3" l="1"/>
  <c r="G70" i="3"/>
  <c r="G69" i="3" l="1"/>
  <c r="H69" i="3" s="1"/>
  <c r="H70" i="3"/>
  <c r="G48" i="3"/>
  <c r="H48" i="3" s="1"/>
  <c r="G18" i="3"/>
  <c r="H18" i="3" s="1"/>
  <c r="K18" i="3" s="1"/>
  <c r="J69" i="3" l="1"/>
  <c r="I69" i="3"/>
  <c r="J70" i="3"/>
  <c r="I70" i="3"/>
  <c r="G17" i="3"/>
  <c r="H17" i="3" s="1"/>
  <c r="K17" i="3" s="1"/>
  <c r="J48" i="3"/>
  <c r="I48" i="3"/>
  <c r="G86" i="3"/>
  <c r="H86" i="3" s="1"/>
  <c r="G130" i="3"/>
  <c r="G148" i="3"/>
  <c r="G20" i="3"/>
  <c r="H20" i="3" s="1"/>
  <c r="K20" i="3" s="1"/>
  <c r="G84" i="3"/>
  <c r="H84" i="3" s="1"/>
  <c r="G146" i="3"/>
  <c r="G82" i="3"/>
  <c r="H82" i="3" s="1"/>
  <c r="G16" i="3"/>
  <c r="H16" i="3" s="1"/>
  <c r="K16" i="3" s="1"/>
  <c r="G80" i="3"/>
  <c r="H80" i="3" s="1"/>
  <c r="G128" i="3"/>
  <c r="G144" i="3"/>
  <c r="G78" i="3"/>
  <c r="H78" i="3" s="1"/>
  <c r="G76" i="3"/>
  <c r="H76" i="3" s="1"/>
  <c r="G74" i="3"/>
  <c r="H74" i="3" s="1"/>
  <c r="G72" i="3"/>
  <c r="H72" i="3" s="1"/>
  <c r="J78" i="3" l="1"/>
  <c r="I78" i="3"/>
  <c r="J72" i="3"/>
  <c r="I72" i="3"/>
  <c r="G143" i="3"/>
  <c r="H143" i="3" s="1"/>
  <c r="I143" i="3" s="1"/>
  <c r="H144" i="3"/>
  <c r="J82" i="3"/>
  <c r="I82" i="3"/>
  <c r="G147" i="3"/>
  <c r="H147" i="3" s="1"/>
  <c r="J147" i="3" s="1"/>
  <c r="H148" i="3"/>
  <c r="J74" i="3"/>
  <c r="I74" i="3"/>
  <c r="G127" i="3"/>
  <c r="H127" i="3" s="1"/>
  <c r="L127" i="3" s="1"/>
  <c r="H128" i="3"/>
  <c r="L128" i="3" s="1"/>
  <c r="G145" i="3"/>
  <c r="H145" i="3" s="1"/>
  <c r="J145" i="3" s="1"/>
  <c r="H146" i="3"/>
  <c r="G129" i="3"/>
  <c r="H129" i="3" s="1"/>
  <c r="L129" i="3" s="1"/>
  <c r="H130" i="3"/>
  <c r="L130" i="3" s="1"/>
  <c r="I76" i="3"/>
  <c r="J76" i="3"/>
  <c r="J80" i="3"/>
  <c r="I80" i="3"/>
  <c r="I84" i="3"/>
  <c r="J84" i="3"/>
  <c r="J86" i="3"/>
  <c r="I86" i="3"/>
  <c r="G73" i="3"/>
  <c r="H73" i="3" s="1"/>
  <c r="G75" i="3"/>
  <c r="H75" i="3" s="1"/>
  <c r="G79" i="3"/>
  <c r="H79" i="3" s="1"/>
  <c r="G83" i="3"/>
  <c r="H83" i="3" s="1"/>
  <c r="G85" i="3"/>
  <c r="H85" i="3" s="1"/>
  <c r="G77" i="3"/>
  <c r="H77" i="3" s="1"/>
  <c r="G15" i="3"/>
  <c r="H15" i="3" s="1"/>
  <c r="K15" i="3" s="1"/>
  <c r="G19" i="3"/>
  <c r="H19" i="3" s="1"/>
  <c r="K19" i="3" s="1"/>
  <c r="G71" i="3"/>
  <c r="H71" i="3" s="1"/>
  <c r="G81" i="3"/>
  <c r="H81" i="3" s="1"/>
  <c r="J143" i="3"/>
  <c r="G126" i="3"/>
  <c r="G14" i="3"/>
  <c r="H14" i="3" s="1"/>
  <c r="K14" i="3" s="1"/>
  <c r="G142" i="3"/>
  <c r="I147" i="3" l="1"/>
  <c r="G125" i="3"/>
  <c r="H125" i="3" s="1"/>
  <c r="L125" i="3" s="1"/>
  <c r="H126" i="3"/>
  <c r="L126" i="3" s="1"/>
  <c r="I145" i="3"/>
  <c r="J148" i="3"/>
  <c r="I148" i="3"/>
  <c r="I144" i="3"/>
  <c r="J144" i="3"/>
  <c r="G141" i="3"/>
  <c r="H141" i="3" s="1"/>
  <c r="I141" i="3" s="1"/>
  <c r="H142" i="3"/>
  <c r="I146" i="3"/>
  <c r="J146" i="3"/>
  <c r="I83" i="3"/>
  <c r="J83" i="3"/>
  <c r="I79" i="3"/>
  <c r="J79" i="3"/>
  <c r="J81" i="3"/>
  <c r="I81" i="3"/>
  <c r="J77" i="3"/>
  <c r="I77" i="3"/>
  <c r="I75" i="3"/>
  <c r="J75" i="3"/>
  <c r="I71" i="3"/>
  <c r="J71" i="3"/>
  <c r="I85" i="3"/>
  <c r="J85" i="3"/>
  <c r="J73" i="3"/>
  <c r="I73" i="3"/>
  <c r="G58" i="3"/>
  <c r="H58" i="3" s="1"/>
  <c r="G68" i="3"/>
  <c r="G64" i="3"/>
  <c r="H64" i="3" s="1"/>
  <c r="G66" i="3"/>
  <c r="H66" i="3" s="1"/>
  <c r="G134" i="3"/>
  <c r="H134" i="3" s="1"/>
  <c r="G136" i="3"/>
  <c r="G133" i="3"/>
  <c r="H133" i="3" s="1"/>
  <c r="G67" i="3" l="1"/>
  <c r="H67" i="3" s="1"/>
  <c r="H68" i="3"/>
  <c r="J134" i="3"/>
  <c r="L134" i="3"/>
  <c r="K134" i="3"/>
  <c r="I134" i="3"/>
  <c r="J58" i="3"/>
  <c r="I58" i="3"/>
  <c r="K133" i="3"/>
  <c r="L133" i="3"/>
  <c r="I133" i="3"/>
  <c r="J133" i="3"/>
  <c r="J64" i="3"/>
  <c r="I64" i="3"/>
  <c r="J141" i="3"/>
  <c r="G135" i="3"/>
  <c r="H135" i="3" s="1"/>
  <c r="L135" i="3" s="1"/>
  <c r="H136" i="3"/>
  <c r="J66" i="3"/>
  <c r="I66" i="3"/>
  <c r="J142" i="3"/>
  <c r="I142" i="3"/>
  <c r="G65" i="3"/>
  <c r="H65" i="3" s="1"/>
  <c r="G63" i="3"/>
  <c r="H63" i="3" s="1"/>
  <c r="G132" i="3"/>
  <c r="H132" i="3" s="1"/>
  <c r="G40" i="3"/>
  <c r="H40" i="3" s="1"/>
  <c r="G42" i="3"/>
  <c r="H42" i="3" s="1"/>
  <c r="G44" i="3"/>
  <c r="H44" i="3" s="1"/>
  <c r="G46" i="3"/>
  <c r="H46" i="3" s="1"/>
  <c r="G47" i="3"/>
  <c r="H47" i="3" s="1"/>
  <c r="G34" i="3"/>
  <c r="H34" i="3" s="1"/>
  <c r="G36" i="3"/>
  <c r="H36" i="3" s="1"/>
  <c r="I135" i="3" l="1"/>
  <c r="J135" i="3"/>
  <c r="K135" i="3"/>
  <c r="H131" i="3"/>
  <c r="J34" i="3"/>
  <c r="I34" i="3"/>
  <c r="J40" i="3"/>
  <c r="I40" i="3"/>
  <c r="I68" i="3"/>
  <c r="J68" i="3"/>
  <c r="I46" i="3"/>
  <c r="J46" i="3"/>
  <c r="I136" i="3"/>
  <c r="K136" i="3"/>
  <c r="J136" i="3"/>
  <c r="L136" i="3"/>
  <c r="J36" i="3"/>
  <c r="I36" i="3"/>
  <c r="J44" i="3"/>
  <c r="I44" i="3"/>
  <c r="I42" i="3"/>
  <c r="J42" i="3"/>
  <c r="J47" i="3"/>
  <c r="I47" i="3"/>
  <c r="J67" i="3"/>
  <c r="I67" i="3"/>
  <c r="I63" i="3"/>
  <c r="J63" i="3"/>
  <c r="J65" i="3"/>
  <c r="I65" i="3"/>
  <c r="G39" i="3"/>
  <c r="H39" i="3" s="1"/>
  <c r="G45" i="3"/>
  <c r="H45" i="3" s="1"/>
  <c r="G35" i="3"/>
  <c r="H35" i="3" s="1"/>
  <c r="J35" i="3" s="1"/>
  <c r="G43" i="3"/>
  <c r="H43" i="3" s="1"/>
  <c r="G33" i="3"/>
  <c r="H33" i="3" s="1"/>
  <c r="G41" i="3"/>
  <c r="H41" i="3" s="1"/>
  <c r="G62" i="3"/>
  <c r="H62" i="3" s="1"/>
  <c r="G60" i="3"/>
  <c r="H60" i="3" s="1"/>
  <c r="G56" i="3"/>
  <c r="H56" i="3" s="1"/>
  <c r="G57" i="3"/>
  <c r="H57" i="3" s="1"/>
  <c r="G55" i="3"/>
  <c r="H55" i="3" s="1"/>
  <c r="G52" i="3"/>
  <c r="H52" i="3" s="1"/>
  <c r="G53" i="3"/>
  <c r="H53" i="3" s="1"/>
  <c r="G51" i="3"/>
  <c r="H51" i="3" s="1"/>
  <c r="J53" i="3" l="1"/>
  <c r="I53" i="3"/>
  <c r="I52" i="3"/>
  <c r="J52" i="3"/>
  <c r="I60" i="3"/>
  <c r="J60" i="3"/>
  <c r="I55" i="3"/>
  <c r="J55" i="3"/>
  <c r="J62" i="3"/>
  <c r="I62" i="3"/>
  <c r="I51" i="3"/>
  <c r="J51" i="3"/>
  <c r="J57" i="3"/>
  <c r="I57" i="3"/>
  <c r="I56" i="3"/>
  <c r="J56" i="3"/>
  <c r="J33" i="3"/>
  <c r="I33" i="3"/>
  <c r="I35" i="3"/>
  <c r="J43" i="3"/>
  <c r="I43" i="3"/>
  <c r="J39" i="3"/>
  <c r="I39" i="3"/>
  <c r="I41" i="3"/>
  <c r="J41" i="3"/>
  <c r="G59" i="3"/>
  <c r="H59" i="3" s="1"/>
  <c r="G54" i="3"/>
  <c r="H54" i="3" s="1"/>
  <c r="G61" i="3"/>
  <c r="H61" i="3" s="1"/>
  <c r="G50" i="3"/>
  <c r="H50" i="3" s="1"/>
  <c r="J45" i="3"/>
  <c r="I45" i="3"/>
  <c r="G124" i="3"/>
  <c r="G123" i="3" l="1"/>
  <c r="H123" i="3" s="1"/>
  <c r="L123" i="3" s="1"/>
  <c r="H124" i="3"/>
  <c r="L124" i="3" s="1"/>
  <c r="I61" i="3"/>
  <c r="J61" i="3"/>
  <c r="I54" i="3"/>
  <c r="J54" i="3"/>
  <c r="J59" i="3"/>
  <c r="I59" i="3"/>
  <c r="I50" i="3"/>
  <c r="J50" i="3"/>
  <c r="G38" i="3"/>
  <c r="H38" i="3" s="1"/>
  <c r="I38" i="3" l="1"/>
  <c r="J38" i="3"/>
  <c r="G37" i="3"/>
  <c r="H37" i="3" s="1"/>
  <c r="G122" i="3"/>
  <c r="G121" i="3" l="1"/>
  <c r="H121" i="3" s="1"/>
  <c r="L121" i="3" s="1"/>
  <c r="H122" i="3"/>
  <c r="L122" i="3" s="1"/>
  <c r="J37" i="3"/>
  <c r="I37" i="3"/>
  <c r="G112" i="3"/>
  <c r="H112" i="3" s="1"/>
  <c r="L112" i="3" s="1"/>
  <c r="G113" i="3"/>
  <c r="H113" i="3" s="1"/>
  <c r="L113" i="3" s="1"/>
  <c r="G114" i="3"/>
  <c r="H114" i="3" s="1"/>
  <c r="L114" i="3" s="1"/>
  <c r="G115" i="3"/>
  <c r="H115" i="3" s="1"/>
  <c r="L115" i="3" s="1"/>
  <c r="G116" i="3"/>
  <c r="H116" i="3" s="1"/>
  <c r="L116" i="3" s="1"/>
  <c r="G117" i="3"/>
  <c r="H117" i="3" s="1"/>
  <c r="L117" i="3" s="1"/>
  <c r="G118" i="3"/>
  <c r="H118" i="3" s="1"/>
  <c r="L118" i="3" s="1"/>
  <c r="G119" i="3"/>
  <c r="H119" i="3" s="1"/>
  <c r="L119" i="3" s="1"/>
  <c r="G120" i="3"/>
  <c r="H120" i="3" s="1"/>
  <c r="L120" i="3" s="1"/>
  <c r="G111" i="3"/>
  <c r="H111" i="3" s="1"/>
  <c r="L111" i="3" s="1"/>
  <c r="G24" i="3"/>
  <c r="H24" i="3" s="1"/>
  <c r="G25" i="3"/>
  <c r="H25" i="3" s="1"/>
  <c r="G26" i="3"/>
  <c r="H26" i="3" s="1"/>
  <c r="G27" i="3"/>
  <c r="H27" i="3" s="1"/>
  <c r="G28" i="3"/>
  <c r="H28" i="3" s="1"/>
  <c r="G29" i="3"/>
  <c r="H29" i="3" s="1"/>
  <c r="G30" i="3"/>
  <c r="H30" i="3" s="1"/>
  <c r="G31" i="3"/>
  <c r="H31" i="3" s="1"/>
  <c r="G32" i="3"/>
  <c r="H32" i="3" s="1"/>
  <c r="G23" i="3"/>
  <c r="H23" i="3" s="1"/>
  <c r="G100" i="3"/>
  <c r="H100" i="3" s="1"/>
  <c r="L100" i="3" s="1"/>
  <c r="G101" i="3"/>
  <c r="H101" i="3" s="1"/>
  <c r="L101" i="3" s="1"/>
  <c r="G102" i="3"/>
  <c r="H102" i="3" s="1"/>
  <c r="L102" i="3" s="1"/>
  <c r="G103" i="3"/>
  <c r="H103" i="3" s="1"/>
  <c r="L103" i="3" s="1"/>
  <c r="G104" i="3"/>
  <c r="H104" i="3" s="1"/>
  <c r="L104" i="3" s="1"/>
  <c r="G105" i="3"/>
  <c r="H105" i="3" s="1"/>
  <c r="L105" i="3" s="1"/>
  <c r="G106" i="3"/>
  <c r="H106" i="3" s="1"/>
  <c r="L106" i="3" s="1"/>
  <c r="G107" i="3"/>
  <c r="H107" i="3" s="1"/>
  <c r="L107" i="3" s="1"/>
  <c r="G108" i="3"/>
  <c r="H108" i="3" s="1"/>
  <c r="L108" i="3" s="1"/>
  <c r="G109" i="3"/>
  <c r="H109" i="3" s="1"/>
  <c r="L109" i="3" s="1"/>
  <c r="G4" i="3"/>
  <c r="H4" i="3" s="1"/>
  <c r="G5" i="3"/>
  <c r="H5" i="3" s="1"/>
  <c r="K5" i="3" s="1"/>
  <c r="G6" i="3"/>
  <c r="H6" i="3" s="1"/>
  <c r="K6" i="3" s="1"/>
  <c r="G7" i="3"/>
  <c r="H7" i="3" s="1"/>
  <c r="K7" i="3" s="1"/>
  <c r="G8" i="3"/>
  <c r="H8" i="3" s="1"/>
  <c r="K8" i="3" s="1"/>
  <c r="G9" i="3"/>
  <c r="H9" i="3" s="1"/>
  <c r="K9" i="3" s="1"/>
  <c r="G10" i="3"/>
  <c r="H10" i="3" s="1"/>
  <c r="K10" i="3" s="1"/>
  <c r="G11" i="3"/>
  <c r="H11" i="3" s="1"/>
  <c r="K11" i="3" s="1"/>
  <c r="G12" i="3"/>
  <c r="H12" i="3" s="1"/>
  <c r="K12" i="3" s="1"/>
  <c r="G13" i="3"/>
  <c r="H13" i="3" s="1"/>
  <c r="K13" i="3" s="1"/>
  <c r="G98" i="3"/>
  <c r="H98" i="3" s="1"/>
  <c r="L98" i="3" s="1"/>
  <c r="G97" i="3"/>
  <c r="H97" i="3" s="1"/>
  <c r="L97" i="3" s="1"/>
  <c r="G96" i="3"/>
  <c r="H96" i="3" s="1"/>
  <c r="L96" i="3" s="1"/>
  <c r="G95" i="3"/>
  <c r="H95" i="3" s="1"/>
  <c r="L95" i="3" s="1"/>
  <c r="G94" i="3"/>
  <c r="H94" i="3" s="1"/>
  <c r="L94" i="3" s="1"/>
  <c r="G93" i="3"/>
  <c r="H93" i="3" s="1"/>
  <c r="L93" i="3" s="1"/>
  <c r="G92" i="3"/>
  <c r="H92" i="3" s="1"/>
  <c r="L92" i="3" s="1"/>
  <c r="G91" i="3"/>
  <c r="H91" i="3" s="1"/>
  <c r="L91" i="3" s="1"/>
  <c r="G90" i="3"/>
  <c r="H90" i="3" s="1"/>
  <c r="L90" i="3" s="1"/>
  <c r="G89" i="3"/>
  <c r="H89" i="3" s="1"/>
  <c r="L89" i="3" s="1"/>
  <c r="K4" i="3" l="1"/>
  <c r="J28" i="3"/>
  <c r="I28" i="3"/>
  <c r="J24" i="3"/>
  <c r="I24" i="3"/>
  <c r="J31" i="3"/>
  <c r="I31" i="3"/>
  <c r="J27" i="3"/>
  <c r="I27" i="3"/>
  <c r="I30" i="3"/>
  <c r="J30" i="3"/>
  <c r="I26" i="3"/>
  <c r="J26" i="3"/>
  <c r="J23" i="3"/>
  <c r="I23" i="3"/>
  <c r="J29" i="3"/>
  <c r="I29" i="3"/>
  <c r="I25" i="3"/>
  <c r="J25" i="3"/>
  <c r="J32" i="3"/>
  <c r="I32" i="3"/>
  <c r="G88" i="3"/>
  <c r="G110" i="3"/>
  <c r="H110" i="3" s="1"/>
  <c r="G99" i="3"/>
  <c r="H99" i="3" s="1"/>
  <c r="G3" i="3"/>
  <c r="G22" i="3"/>
  <c r="G140" i="3"/>
  <c r="H140" i="3" s="1"/>
  <c r="G139" i="3"/>
  <c r="H139" i="3" s="1"/>
  <c r="I139" i="3" l="1"/>
  <c r="J139" i="3"/>
  <c r="J140" i="3"/>
  <c r="I140" i="3"/>
  <c r="G138" i="3"/>
  <c r="G149" i="3" s="1"/>
  <c r="H3" i="3"/>
  <c r="H2" i="3" s="1"/>
  <c r="L132" i="3"/>
  <c r="L99" i="3"/>
  <c r="L110" i="3"/>
  <c r="H22" i="3"/>
  <c r="H21" i="3" s="1"/>
  <c r="H138" i="3" l="1"/>
  <c r="H137" i="3" s="1"/>
  <c r="K132" i="3"/>
  <c r="J132" i="3"/>
  <c r="I132" i="3"/>
  <c r="K3" i="3"/>
  <c r="J22" i="3"/>
  <c r="I22" i="3"/>
  <c r="J138" i="3" l="1"/>
  <c r="I138" i="3"/>
  <c r="J21" i="3"/>
  <c r="I21" i="3"/>
  <c r="K131" i="3"/>
  <c r="J131" i="3"/>
  <c r="L131" i="3"/>
  <c r="I131" i="3"/>
  <c r="K2" i="3"/>
  <c r="H88" i="3"/>
  <c r="K149" i="3" l="1"/>
  <c r="L88" i="3"/>
  <c r="H87" i="3"/>
  <c r="I137" i="3"/>
  <c r="I149" i="3" s="1"/>
  <c r="J137" i="3"/>
  <c r="J149" i="3" s="1"/>
  <c r="L87" i="3" l="1"/>
  <c r="H149" i="3"/>
  <c r="L149" i="3" l="1"/>
</calcChain>
</file>

<file path=xl/sharedStrings.xml><?xml version="1.0" encoding="utf-8"?>
<sst xmlns="http://schemas.openxmlformats.org/spreadsheetml/2006/main" count="194" uniqueCount="85">
  <si>
    <t>№ п/п</t>
  </si>
  <si>
    <t>Наименование полномочия</t>
  </si>
  <si>
    <t>Правовое основание</t>
  </si>
  <si>
    <t>Виды работ</t>
  </si>
  <si>
    <t>Время на выполнение работ (чел./час)</t>
  </si>
  <si>
    <t>Количество повторов работ ед. в год</t>
  </si>
  <si>
    <t>Общее время выполнения работ (чел./час в год,) ст. 8=ст.6хст.7</t>
  </si>
  <si>
    <t>Штатная численность сотрудников учреждения</t>
  </si>
  <si>
    <t>в. т.ч. субъект жив.мир</t>
  </si>
  <si>
    <t>в. т.ч. субъект охота</t>
  </si>
  <si>
    <t>в. т.ч. переданные жив.мир</t>
  </si>
  <si>
    <t>в. т.ч. переданные охота</t>
  </si>
  <si>
    <t>Организация и осуществление охраны и воспроизводства объектов животного мира, за исключением объектов животного мира, находящихся на особо охраняемых природных территориях федерального значения, а также охрану среды обитания указанных объектов животного мира</t>
  </si>
  <si>
    <t>Пункт 2.1.1 положения о комитете по охране, контролю и регулированию использования объектов животного мира Ленинградской области, утвержденного Постановлением Постановление Правительства Ленинградской области от 20.05.2008 г. № 120 «Об образовании комитета по охране, контролю и регулированию использования объектов животного мира Ленинградской области».
- Ст.6 Федерального закона от 24.04.1995 г. N 52-ФЗ "О животном мире"</t>
  </si>
  <si>
    <t>Итого по полномочию</t>
  </si>
  <si>
    <t>Осуществление контроля за исполнением областных законов и иных нормативных правовых актов Ленинградской области, регулирующих отношения в сфере охраны и использования объектов животного мира и среды их обитания</t>
  </si>
  <si>
    <t>Пункт 2.1.11 положения о комитете по охране, контролю и регулированию использования объектов животного мира Ленинградской области, утвержденного Постановлением Постановление Правительства Ленинградской области от 20.05.2008 г. № 120 «Об образовании комитета по охране, контролю и регулированию использования объектов животного мира Ленинградской области».
- Областной закон Ленинградской области от 21.06.2013 N 35-оз "Об охоте и о сохранении охотничьих ресурсов в Ленинградской области",
- Постановление Губернатора Ленинградской области от 29.12.2012 N 145-пг "Об определении видов разрешенной охоты и параметров осуществления охоты на территории Ленинградской области",
Приказы комитета.</t>
  </si>
  <si>
    <t>Организация и осуществление сохранения и использования охотничьих ресурсов и среды их обитания, за исключением охотничьих ресурсов, находящихся на особо охраняемых природных территориях федерального значения</t>
  </si>
  <si>
    <t>Пункт 2.2.1 положения о комитете по охране, контролю и регулированию использования объектов животного мира Ленинградской области, утвержденного Постановлением Постановление Правительства Ленинградской области от 20.05.2008 г. № 120 «Об образовании комитета по охране, контролю и регулированию использования объектов животного мира Ленинградской области».
- Ст. 33 Федерального закона от 24.07.2009 г. № 209-ФЗ «Об охоте и о сохранении охотничьих ресурсов и о внесении изменений в отдельные законодательные акты Российской Федерации»</t>
  </si>
  <si>
    <t>Выполнение в установленном порядке бюджетных полномочий главного распорядителя бюджетных средств и получателя бюджетных средств. Осуществление полномочий администратора доходов и иных платежей бюджетов бюджетной системы Российской Федерации в сфере деятельности комитета.</t>
  </si>
  <si>
    <t>Пункт 2.3.2 положения о комитете по охране, контролю и регулированию использования объектов животного мира Ленинградской области, утвержденного Постановлением Постановление Правительства Ленинградской области от 20.05.2008 г. № 120 «Об образовании комитета по охране, контролю и регулированию использования объектов животного мира Ленинградской области».</t>
  </si>
  <si>
    <t>Исполнение полномочия государственного заказчика в соответствии с Федеральным законом от 5 апреля 2013 года N 44-ФЗ "О контрактной системе в сфере закупок товаров, работ, услуг для обеспечения государственных и муниципальных нужд" и иными нормативными правовыми актами о контрактной системе в сфере закупок товаров, работ, услуг для обеспечения государственных и муниципальных нужд.</t>
  </si>
  <si>
    <t>Пункт 2.3.3 положения о комитете по охране, контролю и регулированию использования объектов животного мира Ленинградской области, утвержденного Постановлением Постановление Правительства Ленинградской области от 20.05.2008 г. № 120 «Об образовании комитета по охране, контролю и регулированию использования объектов животного мира Ленинградской области».
- Федеральный закон от 05.04.2013 г N 44-ФЗ "О контрактной системе в сфере закупок товаров, работ, услуг для обеспечения государственных и муниципальных нужд"</t>
  </si>
  <si>
    <t>Выполнение обязанностей по организации закупок</t>
  </si>
  <si>
    <t xml:space="preserve">Главный специалист </t>
  </si>
  <si>
    <t>Охотовед 1 кат.</t>
  </si>
  <si>
    <t>Охотовед 2 кат.</t>
  </si>
  <si>
    <t>Выполнение работы в рамках государственного задания (опытные работы и сбор информации)</t>
  </si>
  <si>
    <t>Выполнение работы в рамках государственного задания (серая куропатка)</t>
  </si>
  <si>
    <t>Выполнение работы в рамках государственного задания (выставки, экологическое просвещение)</t>
  </si>
  <si>
    <t>Выполнение работы в рамках государственного задания (учеты численности)</t>
  </si>
  <si>
    <t>Выполнение работы в рамках государственного задания (редкие животные)</t>
  </si>
  <si>
    <t>Инженерные сети, котлы, отопление, водопровод, аварийные работы)</t>
  </si>
  <si>
    <t>Электросварщик</t>
  </si>
  <si>
    <t>Учеба и прохождение инструктажа, подготовка рабочего места, сварочные работы по транспорту</t>
  </si>
  <si>
    <t>Выполнение обязанностей инженера окружающей среды</t>
  </si>
  <si>
    <t>Инженер окружающей среды</t>
  </si>
  <si>
    <t>Устранение, предупреждение аварий и неполадок, выявление дефектов, настройка и регулировка контрольно-измерительных приборов, смена ламп уличного освещения, проверка и опломбирование счетчиков, работа с должниками, прокладка кабелей и т.д.)</t>
  </si>
  <si>
    <t>Электромонтёр</t>
  </si>
  <si>
    <t>Выполнение обязанностей специалиста по охране труда</t>
  </si>
  <si>
    <t>Специалист по охране труда</t>
  </si>
  <si>
    <t>Ведение базы данных, Энергоэффективность, ГЛОНАСС,BUS.GOV.RU</t>
  </si>
  <si>
    <t>Контроль, регулирование инженерных сетей, котлов, системы отопления, водопровод, аварийные работы, путевые листы, ГИМС, ГИБДД</t>
  </si>
  <si>
    <t>Заместитель директора</t>
  </si>
  <si>
    <t xml:space="preserve">Выполнение обязанностей водителей </t>
  </si>
  <si>
    <t>Водитель</t>
  </si>
  <si>
    <t>Чистка снега на территории, перевозка габаритных грузов, инструктаж, содеражние трактора и навесных агрегатов)</t>
  </si>
  <si>
    <t>Тракторист</t>
  </si>
  <si>
    <t>Вспашка и борование поелй, чистка подъездов к кормушкам, смотровым вышкам</t>
  </si>
  <si>
    <t>Сторож</t>
  </si>
  <si>
    <t>Выполнение обязанностей сторожей (в день дежурства проверяет запорные устройства на входных дверях, замках на воротах , шлагбаумах; Проверка всех автотранспортных средств , находящихся на территории; обход вверенных объектов, не допуская нахождение посторонних лиц в не рабочее время и в выходные; Осуществление контроля по видеонаблюдению охраняемых объектов)</t>
  </si>
  <si>
    <t>Выполнение обязанностей кочегара</t>
  </si>
  <si>
    <t>Выполнение обязанностей уборщицы</t>
  </si>
  <si>
    <t>Уборщица</t>
  </si>
  <si>
    <t>Выполнение обязанностей слесаря-сантехника</t>
  </si>
  <si>
    <t>Слесарь-сантехник</t>
  </si>
  <si>
    <t>Составление отчетности и затраты для выполнения работ по гос.заданию</t>
  </si>
  <si>
    <t>Главный специалист Администрации</t>
  </si>
  <si>
    <t xml:space="preserve">Получение уведомлений об объеме  ассигнований, изменении объема ассигнований
Отражение операций в «1С: Бухгалтерия» и печать бухгалтерской справки;
Отражение операций в «1С: Бухгалтерия» и печать бухгалтерской справки;
Составление дополнительных отчетов для начальника отдела;
Составление заявок на выделение финансирования из бюджета;
Получение и проверка документов, связанных с поступлением и выбытием нефинансовых активов;
Проведение и печать бухгалтерской справки в «1С: Бухгалтерия»;
Составление дополнительных отчетов для главного распорядителя;
Получение и проверка документов, связанных с поступлением и выбытием БСО;
Проведение и печать бухгалтерской справки в «1С: Бухгалтерия»;
Составление дополнительных отчетов для начальника отдела;
Сверка по остаткам БСО;
Составление ежемесячной, квартальной отчетности;
</t>
  </si>
  <si>
    <t>Бухгалтер</t>
  </si>
  <si>
    <t>Главный бухгалтер</t>
  </si>
  <si>
    <t>Внутренний финансовый контроль, семинары, перечень ОЦИ, инвентаризация, налоговая отчетность, обязательства по договорам, планы ФХД, гос.задание и т.д.</t>
  </si>
  <si>
    <t>Отчет в КУГИ, учет материалов и основных средств, амортизация, списание, выбытие, приобретение, авансовые отчеты, договорная работа и т.д.</t>
  </si>
  <si>
    <t>Заместитель главного бухгалтера</t>
  </si>
  <si>
    <t>Кочегар</t>
  </si>
  <si>
    <t>Юрисконсульт</t>
  </si>
  <si>
    <t>Судебная практика и претензионная работа</t>
  </si>
  <si>
    <t>Юридическое обеспечение деятельности по вопросам охоты и сохранения охотничьих ресурсов</t>
  </si>
  <si>
    <t>Юридическое обеспечение контрактной службы</t>
  </si>
  <si>
    <t>Работа паспортного стола, учёт зарегистрованных граждан на жилфонде учреждения</t>
  </si>
  <si>
    <t>Ведущий специалист по кадрам</t>
  </si>
  <si>
    <t>Ведение делопроизводства, обеспечение выполнения трудовых дисциплин, прием на работу и т.д.</t>
  </si>
  <si>
    <t>Кадастровая работы, передача объектов недвижимости</t>
  </si>
  <si>
    <t>Распоряжения, кадровая политика, организационные работы</t>
  </si>
  <si>
    <t>Обеспечение выполнения государственных контрактов</t>
  </si>
  <si>
    <t>Начальник хоз. Отдела</t>
  </si>
  <si>
    <t xml:space="preserve">Обеспечение хоз.принадлежностями </t>
  </si>
  <si>
    <t>Путевые листы, зап.части, ремонт</t>
  </si>
  <si>
    <t>Главный механик</t>
  </si>
  <si>
    <t>Составление заявок на ремонт и запасные части, получение запчастей у дилера</t>
  </si>
  <si>
    <t>Постановка на учет, инвентаризация , техника безопасности</t>
  </si>
  <si>
    <t>Контроль</t>
  </si>
  <si>
    <t>Руководитель учреждения</t>
  </si>
  <si>
    <t>Итого ФОТ</t>
  </si>
  <si>
    <t>ИТОГО по утвержденному штатному расписанию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</si>
</sst>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4" x14ac:knownFonts="1">
    <font>
      <sz val="11"/>
      <color theme="1"/>
      <name val="Calibri"/>
      <family val="2"/>
      <scheme val="minor"/>
    </font>
    <font>
      <sz val="9"/>
      <color theme="1"/>
      <name val="Engravers MT"/>
      <family val="1"/>
    </font>
    <font>
      <sz val="9"/>
      <name val="Engravers MT"/>
      <family val="1"/>
    </font>
    <font>
      <b/>
      <sz val="9"/>
      <color theme="1"/>
      <name val="Engravers MT"/>
      <family val="1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1" xfId="0" applyFont="1" applyBorder="1" applyAlignment="1">
      <alignment horizontal="center" wrapText="1"/>
    </xf>
    <xf numFmtId="2" fontId="1" fillId="0" borderId="1" xfId="0" applyNumberFormat="1" applyFont="1" applyBorder="1" applyAlignment="1">
      <alignment horizontal="center" wrapText="1"/>
    </xf>
    <xf numFmtId="164" fontId="1" fillId="0" borderId="1" xfId="0" applyNumberFormat="1" applyFont="1" applyBorder="1" applyAlignment="1">
      <alignment horizontal="left" wrapText="1"/>
    </xf>
    <xf numFmtId="0" fontId="1" fillId="0" borderId="0" xfId="0" applyFont="1" applyAlignment="1">
      <alignment wrapText="1"/>
    </xf>
    <xf numFmtId="0" fontId="3" fillId="0" borderId="3" xfId="0" applyFont="1" applyBorder="1" applyAlignment="1">
      <alignment wrapText="1"/>
    </xf>
    <xf numFmtId="2" fontId="1" fillId="0" borderId="1" xfId="0" applyNumberFormat="1" applyFont="1" applyBorder="1" applyAlignment="1">
      <alignment horizontal="left" wrapText="1"/>
    </xf>
    <xf numFmtId="164" fontId="3" fillId="0" borderId="1" xfId="0" applyNumberFormat="1" applyFont="1" applyBorder="1" applyAlignment="1">
      <alignment wrapText="1"/>
    </xf>
    <xf numFmtId="2" fontId="3" fillId="0" borderId="1" xfId="0" applyNumberFormat="1" applyFont="1" applyBorder="1" applyAlignment="1">
      <alignment wrapText="1"/>
    </xf>
    <xf numFmtId="0" fontId="1" fillId="0" borderId="3" xfId="0" applyFont="1" applyFill="1" applyBorder="1" applyAlignment="1">
      <alignment wrapText="1"/>
    </xf>
    <xf numFmtId="0" fontId="1" fillId="0" borderId="0" xfId="0" applyFont="1" applyAlignment="1">
      <alignment horizontal="left" vertical="top" wrapText="1"/>
    </xf>
    <xf numFmtId="164" fontId="1" fillId="0" borderId="0" xfId="0" applyNumberFormat="1" applyFont="1" applyAlignment="1">
      <alignment wrapText="1"/>
    </xf>
    <xf numFmtId="0" fontId="1" fillId="0" borderId="4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left" vertical="top" wrapText="1"/>
    </xf>
    <xf numFmtId="0" fontId="1" fillId="0" borderId="4" xfId="0" applyFont="1" applyBorder="1" applyAlignment="1">
      <alignment horizontal="left" vertical="top" wrapText="1"/>
    </xf>
    <xf numFmtId="0" fontId="1" fillId="0" borderId="4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left" vertical="top" wrapText="1"/>
    </xf>
    <xf numFmtId="0" fontId="1" fillId="0" borderId="3" xfId="0" applyFont="1" applyFill="1" applyBorder="1" applyAlignment="1">
      <alignment horizontal="justify" wrapText="1"/>
    </xf>
    <xf numFmtId="2" fontId="3" fillId="0" borderId="1" xfId="0" applyNumberFormat="1" applyFont="1" applyFill="1" applyBorder="1" applyAlignment="1">
      <alignment wrapText="1"/>
    </xf>
    <xf numFmtId="2" fontId="1" fillId="0" borderId="1" xfId="0" applyNumberFormat="1" applyFont="1" applyFill="1" applyBorder="1" applyAlignment="1">
      <alignment wrapText="1"/>
    </xf>
    <xf numFmtId="2" fontId="1" fillId="0" borderId="0" xfId="0" applyNumberFormat="1" applyFont="1" applyAlignment="1">
      <alignment wrapText="1"/>
    </xf>
    <xf numFmtId="164" fontId="3" fillId="0" borderId="1" xfId="0" applyNumberFormat="1" applyFont="1" applyFill="1" applyBorder="1" applyAlignment="1">
      <alignment wrapText="1"/>
    </xf>
    <xf numFmtId="0" fontId="3" fillId="0" borderId="3" xfId="0" applyFont="1" applyFill="1" applyBorder="1" applyAlignment="1">
      <alignment wrapText="1"/>
    </xf>
    <xf numFmtId="2" fontId="1" fillId="0" borderId="1" xfId="0" applyNumberFormat="1" applyFont="1" applyFill="1" applyBorder="1" applyAlignment="1">
      <alignment horizontal="left" wrapText="1"/>
    </xf>
    <xf numFmtId="0" fontId="1" fillId="0" borderId="3" xfId="0" applyFont="1" applyFill="1" applyBorder="1" applyAlignment="1">
      <alignment vertical="justify" wrapText="1"/>
    </xf>
    <xf numFmtId="2" fontId="1" fillId="0" borderId="1" xfId="0" applyNumberFormat="1" applyFont="1" applyBorder="1" applyAlignment="1">
      <alignment wrapText="1"/>
    </xf>
    <xf numFmtId="164" fontId="1" fillId="0" borderId="1" xfId="0" applyNumberFormat="1" applyFont="1" applyBorder="1" applyAlignment="1">
      <alignment wrapText="1"/>
    </xf>
    <xf numFmtId="164" fontId="1" fillId="0" borderId="1" xfId="0" applyNumberFormat="1" applyFont="1" applyFill="1" applyBorder="1" applyAlignment="1">
      <alignment wrapText="1"/>
    </xf>
    <xf numFmtId="0" fontId="1" fillId="0" borderId="0" xfId="0" applyFont="1" applyAlignment="1">
      <alignment horizontal="center" wrapText="1"/>
    </xf>
    <xf numFmtId="0" fontId="1" fillId="0" borderId="2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0" fontId="1" fillId="0" borderId="5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left" vertical="top" wrapText="1"/>
    </xf>
    <xf numFmtId="0" fontId="1" fillId="0" borderId="4" xfId="0" applyFont="1" applyBorder="1" applyAlignment="1">
      <alignment horizontal="left" vertical="top" wrapText="1"/>
    </xf>
    <xf numFmtId="0" fontId="1" fillId="0" borderId="5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39"/>
  <sheetViews>
    <sheetView tabSelected="1" topLeftCell="D1" zoomScale="145" zoomScaleNormal="145" workbookViewId="0">
      <selection activeCell="H153" sqref="H153:L153"/>
    </sheetView>
  </sheetViews>
  <sheetFormatPr defaultRowHeight="12" x14ac:dyDescent="0.2"/>
  <cols>
    <col min="1" max="1" width="6.7109375" style="4" customWidth="1"/>
    <col min="2" max="2" width="38.140625" style="4" customWidth="1"/>
    <col min="3" max="3" width="46.42578125" style="10" customWidth="1"/>
    <col min="4" max="4" width="74.7109375" style="4" customWidth="1"/>
    <col min="5" max="6" width="11.42578125" style="4" customWidth="1"/>
    <col min="7" max="7" width="13.7109375" style="4" customWidth="1"/>
    <col min="8" max="8" width="11.42578125" style="20" bestFit="1" customWidth="1"/>
    <col min="9" max="9" width="8.85546875" style="11" customWidth="1"/>
    <col min="10" max="10" width="8.5703125" style="11" customWidth="1"/>
    <col min="11" max="11" width="9.85546875" style="11" customWidth="1"/>
    <col min="12" max="12" width="9.7109375" style="11" customWidth="1"/>
    <col min="13" max="16384" width="9.140625" style="4"/>
  </cols>
  <sheetData>
    <row r="1" spans="1:12" ht="60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6" t="s">
        <v>7</v>
      </c>
      <c r="I1" s="3" t="s">
        <v>8</v>
      </c>
      <c r="J1" s="3" t="s">
        <v>9</v>
      </c>
      <c r="K1" s="3" t="s">
        <v>10</v>
      </c>
      <c r="L1" s="3" t="s">
        <v>11</v>
      </c>
    </row>
    <row r="2" spans="1:12" ht="24" customHeight="1" x14ac:dyDescent="0.2">
      <c r="A2" s="29">
        <v>1</v>
      </c>
      <c r="B2" s="35" t="s">
        <v>12</v>
      </c>
      <c r="C2" s="32" t="s">
        <v>13</v>
      </c>
      <c r="D2" s="5" t="s">
        <v>14</v>
      </c>
      <c r="E2" s="6"/>
      <c r="F2" s="6"/>
      <c r="G2" s="6"/>
      <c r="H2" s="8">
        <f>SUBTOTAL(9,H3:H20)</f>
        <v>2.2345685279187819</v>
      </c>
      <c r="I2" s="7"/>
      <c r="J2" s="7"/>
      <c r="K2" s="7">
        <f>H2</f>
        <v>2.2345685279187819</v>
      </c>
      <c r="L2" s="7"/>
    </row>
    <row r="3" spans="1:12" ht="18.75" customHeight="1" x14ac:dyDescent="0.2">
      <c r="A3" s="30"/>
      <c r="B3" s="36"/>
      <c r="C3" s="33"/>
      <c r="D3" s="17" t="s">
        <v>31</v>
      </c>
      <c r="E3" s="18"/>
      <c r="F3" s="18"/>
      <c r="G3" s="18">
        <f>SUBTOTAL(9,G4:G14)</f>
        <v>1176</v>
      </c>
      <c r="H3" s="8">
        <f>G3/1970</f>
        <v>0.59695431472081217</v>
      </c>
      <c r="I3" s="7"/>
      <c r="J3" s="7"/>
      <c r="K3" s="7">
        <f>H3</f>
        <v>0.59695431472081217</v>
      </c>
      <c r="L3" s="7"/>
    </row>
    <row r="4" spans="1:12" x14ac:dyDescent="0.2">
      <c r="A4" s="30"/>
      <c r="B4" s="36"/>
      <c r="C4" s="33"/>
      <c r="D4" s="9" t="s">
        <v>24</v>
      </c>
      <c r="E4" s="19">
        <v>116</v>
      </c>
      <c r="F4" s="19">
        <v>1</v>
      </c>
      <c r="G4" s="19">
        <f>E4*F4</f>
        <v>116</v>
      </c>
      <c r="H4" s="25">
        <f t="shared" ref="H4:H14" si="0">G4/1970</f>
        <v>5.8883248730964469E-2</v>
      </c>
      <c r="I4" s="26"/>
      <c r="J4" s="26"/>
      <c r="K4" s="26">
        <f t="shared" ref="K4:K14" si="1">H4</f>
        <v>5.8883248730964469E-2</v>
      </c>
      <c r="L4" s="7"/>
    </row>
    <row r="5" spans="1:12" x14ac:dyDescent="0.2">
      <c r="A5" s="30"/>
      <c r="B5" s="36"/>
      <c r="C5" s="33"/>
      <c r="D5" s="17" t="s">
        <v>25</v>
      </c>
      <c r="E5" s="19">
        <v>116</v>
      </c>
      <c r="F5" s="19">
        <v>1</v>
      </c>
      <c r="G5" s="19">
        <f t="shared" ref="G5:G20" si="2">E5*F5</f>
        <v>116</v>
      </c>
      <c r="H5" s="25">
        <f t="shared" si="0"/>
        <v>5.8883248730964469E-2</v>
      </c>
      <c r="I5" s="26"/>
      <c r="J5" s="26"/>
      <c r="K5" s="26">
        <f t="shared" si="1"/>
        <v>5.8883248730964469E-2</v>
      </c>
      <c r="L5" s="7"/>
    </row>
    <row r="6" spans="1:12" x14ac:dyDescent="0.2">
      <c r="A6" s="30"/>
      <c r="B6" s="36"/>
      <c r="C6" s="33"/>
      <c r="D6" s="17" t="s">
        <v>25</v>
      </c>
      <c r="E6" s="19">
        <v>116</v>
      </c>
      <c r="F6" s="19">
        <v>1</v>
      </c>
      <c r="G6" s="19">
        <f t="shared" si="2"/>
        <v>116</v>
      </c>
      <c r="H6" s="25">
        <f t="shared" si="0"/>
        <v>5.8883248730964469E-2</v>
      </c>
      <c r="I6" s="26"/>
      <c r="J6" s="26"/>
      <c r="K6" s="26">
        <f t="shared" si="1"/>
        <v>5.8883248730964469E-2</v>
      </c>
      <c r="L6" s="7"/>
    </row>
    <row r="7" spans="1:12" x14ac:dyDescent="0.2">
      <c r="A7" s="30"/>
      <c r="B7" s="36"/>
      <c r="C7" s="33"/>
      <c r="D7" s="17" t="s">
        <v>25</v>
      </c>
      <c r="E7" s="19">
        <v>116</v>
      </c>
      <c r="F7" s="19">
        <v>1</v>
      </c>
      <c r="G7" s="19">
        <f t="shared" si="2"/>
        <v>116</v>
      </c>
      <c r="H7" s="25">
        <f t="shared" si="0"/>
        <v>5.8883248730964469E-2</v>
      </c>
      <c r="I7" s="26"/>
      <c r="J7" s="26"/>
      <c r="K7" s="26">
        <f t="shared" si="1"/>
        <v>5.8883248730964469E-2</v>
      </c>
      <c r="L7" s="7"/>
    </row>
    <row r="8" spans="1:12" x14ac:dyDescent="0.2">
      <c r="A8" s="30"/>
      <c r="B8" s="36"/>
      <c r="C8" s="33"/>
      <c r="D8" s="17" t="s">
        <v>26</v>
      </c>
      <c r="E8" s="19">
        <v>116</v>
      </c>
      <c r="F8" s="19">
        <v>1</v>
      </c>
      <c r="G8" s="19">
        <f t="shared" si="2"/>
        <v>116</v>
      </c>
      <c r="H8" s="25">
        <f t="shared" si="0"/>
        <v>5.8883248730964469E-2</v>
      </c>
      <c r="I8" s="26"/>
      <c r="J8" s="26"/>
      <c r="K8" s="26">
        <f t="shared" si="1"/>
        <v>5.8883248730964469E-2</v>
      </c>
      <c r="L8" s="7"/>
    </row>
    <row r="9" spans="1:12" x14ac:dyDescent="0.2">
      <c r="A9" s="30"/>
      <c r="B9" s="36"/>
      <c r="C9" s="33"/>
      <c r="D9" s="17" t="s">
        <v>26</v>
      </c>
      <c r="E9" s="19">
        <v>116</v>
      </c>
      <c r="F9" s="19">
        <v>1</v>
      </c>
      <c r="G9" s="19">
        <f t="shared" si="2"/>
        <v>116</v>
      </c>
      <c r="H9" s="25">
        <f t="shared" si="0"/>
        <v>5.8883248730964469E-2</v>
      </c>
      <c r="I9" s="26"/>
      <c r="J9" s="26"/>
      <c r="K9" s="26">
        <f t="shared" si="1"/>
        <v>5.8883248730964469E-2</v>
      </c>
      <c r="L9" s="7"/>
    </row>
    <row r="10" spans="1:12" x14ac:dyDescent="0.2">
      <c r="A10" s="30"/>
      <c r="B10" s="36"/>
      <c r="C10" s="33"/>
      <c r="D10" s="17" t="s">
        <v>26</v>
      </c>
      <c r="E10" s="19">
        <v>116</v>
      </c>
      <c r="F10" s="19">
        <v>1</v>
      </c>
      <c r="G10" s="19">
        <f t="shared" si="2"/>
        <v>116</v>
      </c>
      <c r="H10" s="25">
        <f t="shared" si="0"/>
        <v>5.8883248730964469E-2</v>
      </c>
      <c r="I10" s="26"/>
      <c r="J10" s="26"/>
      <c r="K10" s="26">
        <f t="shared" si="1"/>
        <v>5.8883248730964469E-2</v>
      </c>
      <c r="L10" s="7"/>
    </row>
    <row r="11" spans="1:12" x14ac:dyDescent="0.2">
      <c r="A11" s="30"/>
      <c r="B11" s="36"/>
      <c r="C11" s="33"/>
      <c r="D11" s="17" t="s">
        <v>26</v>
      </c>
      <c r="E11" s="19">
        <v>116</v>
      </c>
      <c r="F11" s="19">
        <v>1</v>
      </c>
      <c r="G11" s="19">
        <f t="shared" si="2"/>
        <v>116</v>
      </c>
      <c r="H11" s="25">
        <f t="shared" si="0"/>
        <v>5.8883248730964469E-2</v>
      </c>
      <c r="I11" s="26"/>
      <c r="J11" s="26"/>
      <c r="K11" s="26">
        <f t="shared" si="1"/>
        <v>5.8883248730964469E-2</v>
      </c>
      <c r="L11" s="7"/>
    </row>
    <row r="12" spans="1:12" x14ac:dyDescent="0.2">
      <c r="A12" s="30"/>
      <c r="B12" s="36"/>
      <c r="C12" s="33"/>
      <c r="D12" s="17" t="s">
        <v>26</v>
      </c>
      <c r="E12" s="19">
        <v>116</v>
      </c>
      <c r="F12" s="19">
        <v>1</v>
      </c>
      <c r="G12" s="19">
        <f t="shared" si="2"/>
        <v>116</v>
      </c>
      <c r="H12" s="25">
        <f t="shared" si="0"/>
        <v>5.8883248730964469E-2</v>
      </c>
      <c r="I12" s="26"/>
      <c r="J12" s="26"/>
      <c r="K12" s="26">
        <f t="shared" si="1"/>
        <v>5.8883248730964469E-2</v>
      </c>
      <c r="L12" s="7"/>
    </row>
    <row r="13" spans="1:12" x14ac:dyDescent="0.2">
      <c r="A13" s="30"/>
      <c r="B13" s="36"/>
      <c r="C13" s="33"/>
      <c r="D13" s="17" t="s">
        <v>26</v>
      </c>
      <c r="E13" s="19">
        <v>116</v>
      </c>
      <c r="F13" s="19">
        <v>1</v>
      </c>
      <c r="G13" s="19">
        <f t="shared" si="2"/>
        <v>116</v>
      </c>
      <c r="H13" s="25">
        <f t="shared" si="0"/>
        <v>5.8883248730964469E-2</v>
      </c>
      <c r="I13" s="26"/>
      <c r="J13" s="26"/>
      <c r="K13" s="26">
        <f t="shared" si="1"/>
        <v>5.8883248730964469E-2</v>
      </c>
      <c r="L13" s="7"/>
    </row>
    <row r="14" spans="1:12" x14ac:dyDescent="0.2">
      <c r="A14" s="30"/>
      <c r="B14" s="36"/>
      <c r="C14" s="33"/>
      <c r="D14" s="17" t="s">
        <v>65</v>
      </c>
      <c r="E14" s="19">
        <v>4</v>
      </c>
      <c r="F14" s="19">
        <v>4</v>
      </c>
      <c r="G14" s="19">
        <f t="shared" si="2"/>
        <v>16</v>
      </c>
      <c r="H14" s="25">
        <f t="shared" si="0"/>
        <v>8.1218274111675131E-3</v>
      </c>
      <c r="I14" s="26"/>
      <c r="J14" s="26"/>
      <c r="K14" s="26">
        <f t="shared" si="1"/>
        <v>8.1218274111675131E-3</v>
      </c>
      <c r="L14" s="7"/>
    </row>
    <row r="15" spans="1:12" x14ac:dyDescent="0.2">
      <c r="A15" s="30"/>
      <c r="B15" s="36"/>
      <c r="C15" s="33"/>
      <c r="D15" s="17" t="s">
        <v>76</v>
      </c>
      <c r="E15" s="19"/>
      <c r="F15" s="19"/>
      <c r="G15" s="18">
        <f>SUBTOTAL(9,G16)</f>
        <v>219.83</v>
      </c>
      <c r="H15" s="8">
        <f t="shared" ref="H15:H20" si="3">G15/1970</f>
        <v>0.11158883248730965</v>
      </c>
      <c r="I15" s="7"/>
      <c r="J15" s="7"/>
      <c r="K15" s="7">
        <f t="shared" ref="K15:K20" si="4">H15</f>
        <v>0.11158883248730965</v>
      </c>
      <c r="L15" s="7"/>
    </row>
    <row r="16" spans="1:12" x14ac:dyDescent="0.2">
      <c r="A16" s="30"/>
      <c r="B16" s="36"/>
      <c r="C16" s="33"/>
      <c r="D16" s="9" t="s">
        <v>75</v>
      </c>
      <c r="E16" s="19">
        <v>0.89</v>
      </c>
      <c r="F16" s="19">
        <v>247</v>
      </c>
      <c r="G16" s="19">
        <f t="shared" si="2"/>
        <v>219.83</v>
      </c>
      <c r="H16" s="25">
        <f t="shared" si="3"/>
        <v>0.11158883248730965</v>
      </c>
      <c r="I16" s="26"/>
      <c r="J16" s="26"/>
      <c r="K16" s="26">
        <f t="shared" si="4"/>
        <v>0.11158883248730965</v>
      </c>
      <c r="L16" s="7"/>
    </row>
    <row r="17" spans="1:12" x14ac:dyDescent="0.2">
      <c r="A17" s="12"/>
      <c r="B17" s="13"/>
      <c r="C17" s="14"/>
      <c r="D17" s="9" t="s">
        <v>77</v>
      </c>
      <c r="E17" s="19"/>
      <c r="F17" s="19"/>
      <c r="G17" s="18">
        <f>SUBTOTAL(9,G18)</f>
        <v>165.49</v>
      </c>
      <c r="H17" s="8">
        <f t="shared" si="3"/>
        <v>8.4005076142131985E-2</v>
      </c>
      <c r="I17" s="7"/>
      <c r="J17" s="7"/>
      <c r="K17" s="7">
        <f t="shared" si="4"/>
        <v>8.4005076142131985E-2</v>
      </c>
      <c r="L17" s="7"/>
    </row>
    <row r="18" spans="1:12" x14ac:dyDescent="0.2">
      <c r="A18" s="12"/>
      <c r="B18" s="13"/>
      <c r="C18" s="14"/>
      <c r="D18" s="9" t="s">
        <v>78</v>
      </c>
      <c r="E18" s="19">
        <v>0.67</v>
      </c>
      <c r="F18" s="19">
        <v>247</v>
      </c>
      <c r="G18" s="19">
        <f t="shared" si="2"/>
        <v>165.49</v>
      </c>
      <c r="H18" s="25">
        <f t="shared" si="3"/>
        <v>8.4005076142131985E-2</v>
      </c>
      <c r="I18" s="26"/>
      <c r="J18" s="26"/>
      <c r="K18" s="26">
        <f t="shared" si="4"/>
        <v>8.4005076142131985E-2</v>
      </c>
      <c r="L18" s="7"/>
    </row>
    <row r="19" spans="1:12" x14ac:dyDescent="0.2">
      <c r="A19" s="12"/>
      <c r="B19" s="13"/>
      <c r="C19" s="14"/>
      <c r="D19" s="9" t="s">
        <v>81</v>
      </c>
      <c r="E19" s="19"/>
      <c r="F19" s="19"/>
      <c r="G19" s="18">
        <f>SUBTOTAL(9,G20)</f>
        <v>639.73</v>
      </c>
      <c r="H19" s="8">
        <f t="shared" si="3"/>
        <v>0.32473604060913708</v>
      </c>
      <c r="I19" s="7"/>
      <c r="J19" s="7"/>
      <c r="K19" s="7">
        <f t="shared" si="4"/>
        <v>0.32473604060913708</v>
      </c>
      <c r="L19" s="7"/>
    </row>
    <row r="20" spans="1:12" x14ac:dyDescent="0.2">
      <c r="A20" s="12"/>
      <c r="B20" s="13"/>
      <c r="C20" s="14"/>
      <c r="D20" s="9" t="s">
        <v>82</v>
      </c>
      <c r="E20" s="19">
        <v>2.59</v>
      </c>
      <c r="F20" s="19">
        <v>247</v>
      </c>
      <c r="G20" s="19">
        <f t="shared" si="2"/>
        <v>639.73</v>
      </c>
      <c r="H20" s="25">
        <f t="shared" si="3"/>
        <v>0.32473604060913708</v>
      </c>
      <c r="I20" s="26"/>
      <c r="J20" s="26"/>
      <c r="K20" s="26">
        <f t="shared" si="4"/>
        <v>0.32473604060913708</v>
      </c>
      <c r="L20" s="7"/>
    </row>
    <row r="21" spans="1:12" ht="15" customHeight="1" x14ac:dyDescent="0.2">
      <c r="A21" s="29">
        <v>11</v>
      </c>
      <c r="B21" s="32" t="s">
        <v>15</v>
      </c>
      <c r="C21" s="32" t="s">
        <v>16</v>
      </c>
      <c r="D21" s="5" t="s">
        <v>14</v>
      </c>
      <c r="E21" s="6"/>
      <c r="F21" s="6"/>
      <c r="G21" s="6"/>
      <c r="H21" s="8">
        <f>SUBTOTAL(9,H22:H86)</f>
        <v>45.579390862944152</v>
      </c>
      <c r="I21" s="7">
        <f>H21/2</f>
        <v>22.789695431472076</v>
      </c>
      <c r="J21" s="7">
        <f>H21/2</f>
        <v>22.789695431472076</v>
      </c>
      <c r="K21" s="7"/>
      <c r="L21" s="7"/>
    </row>
    <row r="22" spans="1:12" ht="23.25" customHeight="1" x14ac:dyDescent="0.2">
      <c r="A22" s="30"/>
      <c r="B22" s="33"/>
      <c r="C22" s="33"/>
      <c r="D22" s="9" t="s">
        <v>29</v>
      </c>
      <c r="E22" s="18"/>
      <c r="F22" s="18"/>
      <c r="G22" s="18">
        <f>SUBTOTAL(9,G23:G32)</f>
        <v>1280</v>
      </c>
      <c r="H22" s="18">
        <f>G22/1970</f>
        <v>0.64974619289340096</v>
      </c>
      <c r="I22" s="21">
        <f>H22/2</f>
        <v>0.32487309644670048</v>
      </c>
      <c r="J22" s="21">
        <f>H22/2</f>
        <v>0.32487309644670048</v>
      </c>
      <c r="K22" s="21"/>
      <c r="L22" s="21"/>
    </row>
    <row r="23" spans="1:12" x14ac:dyDescent="0.2">
      <c r="A23" s="30"/>
      <c r="B23" s="33"/>
      <c r="C23" s="33"/>
      <c r="D23" s="9" t="s">
        <v>24</v>
      </c>
      <c r="E23" s="19">
        <v>128</v>
      </c>
      <c r="F23" s="19">
        <v>1</v>
      </c>
      <c r="G23" s="19">
        <f>E23*F23</f>
        <v>128</v>
      </c>
      <c r="H23" s="19">
        <f t="shared" ref="H23:H32" si="5">G23/1970</f>
        <v>6.4974619289340105E-2</v>
      </c>
      <c r="I23" s="27">
        <f t="shared" ref="I23:I32" si="6">H23/2</f>
        <v>3.2487309644670052E-2</v>
      </c>
      <c r="J23" s="27">
        <f t="shared" ref="J23:J32" si="7">H23/2</f>
        <v>3.2487309644670052E-2</v>
      </c>
      <c r="K23" s="21"/>
      <c r="L23" s="21"/>
    </row>
    <row r="24" spans="1:12" x14ac:dyDescent="0.2">
      <c r="A24" s="30"/>
      <c r="B24" s="33"/>
      <c r="C24" s="33"/>
      <c r="D24" s="17" t="s">
        <v>25</v>
      </c>
      <c r="E24" s="19">
        <v>128</v>
      </c>
      <c r="F24" s="19">
        <v>1</v>
      </c>
      <c r="G24" s="19">
        <f t="shared" ref="G24:G32" si="8">E24*F24</f>
        <v>128</v>
      </c>
      <c r="H24" s="19">
        <f t="shared" si="5"/>
        <v>6.4974619289340105E-2</v>
      </c>
      <c r="I24" s="27">
        <f t="shared" si="6"/>
        <v>3.2487309644670052E-2</v>
      </c>
      <c r="J24" s="27">
        <f t="shared" si="7"/>
        <v>3.2487309644670052E-2</v>
      </c>
      <c r="K24" s="21"/>
      <c r="L24" s="21"/>
    </row>
    <row r="25" spans="1:12" x14ac:dyDescent="0.2">
      <c r="A25" s="30"/>
      <c r="B25" s="33"/>
      <c r="C25" s="33"/>
      <c r="D25" s="17" t="s">
        <v>25</v>
      </c>
      <c r="E25" s="19">
        <v>128</v>
      </c>
      <c r="F25" s="19">
        <v>1</v>
      </c>
      <c r="G25" s="19">
        <f t="shared" si="8"/>
        <v>128</v>
      </c>
      <c r="H25" s="19">
        <f t="shared" si="5"/>
        <v>6.4974619289340105E-2</v>
      </c>
      <c r="I25" s="27">
        <f t="shared" si="6"/>
        <v>3.2487309644670052E-2</v>
      </c>
      <c r="J25" s="27">
        <f t="shared" si="7"/>
        <v>3.2487309644670052E-2</v>
      </c>
      <c r="K25" s="21"/>
      <c r="L25" s="21"/>
    </row>
    <row r="26" spans="1:12" x14ac:dyDescent="0.2">
      <c r="A26" s="30"/>
      <c r="B26" s="33"/>
      <c r="C26" s="33"/>
      <c r="D26" s="17" t="s">
        <v>25</v>
      </c>
      <c r="E26" s="19">
        <v>128</v>
      </c>
      <c r="F26" s="19">
        <v>1</v>
      </c>
      <c r="G26" s="19">
        <f t="shared" si="8"/>
        <v>128</v>
      </c>
      <c r="H26" s="19">
        <f t="shared" si="5"/>
        <v>6.4974619289340105E-2</v>
      </c>
      <c r="I26" s="27">
        <f t="shared" si="6"/>
        <v>3.2487309644670052E-2</v>
      </c>
      <c r="J26" s="27">
        <f t="shared" si="7"/>
        <v>3.2487309644670052E-2</v>
      </c>
      <c r="K26" s="21"/>
      <c r="L26" s="21"/>
    </row>
    <row r="27" spans="1:12" x14ac:dyDescent="0.2">
      <c r="A27" s="30"/>
      <c r="B27" s="33"/>
      <c r="C27" s="33"/>
      <c r="D27" s="17" t="s">
        <v>26</v>
      </c>
      <c r="E27" s="19">
        <v>128</v>
      </c>
      <c r="F27" s="19">
        <v>1</v>
      </c>
      <c r="G27" s="19">
        <f t="shared" si="8"/>
        <v>128</v>
      </c>
      <c r="H27" s="19">
        <f t="shared" si="5"/>
        <v>6.4974619289340105E-2</v>
      </c>
      <c r="I27" s="27">
        <f t="shared" si="6"/>
        <v>3.2487309644670052E-2</v>
      </c>
      <c r="J27" s="27">
        <f t="shared" si="7"/>
        <v>3.2487309644670052E-2</v>
      </c>
      <c r="K27" s="21"/>
      <c r="L27" s="21"/>
    </row>
    <row r="28" spans="1:12" x14ac:dyDescent="0.2">
      <c r="A28" s="30"/>
      <c r="B28" s="33"/>
      <c r="C28" s="33"/>
      <c r="D28" s="17" t="s">
        <v>26</v>
      </c>
      <c r="E28" s="19">
        <v>128</v>
      </c>
      <c r="F28" s="19">
        <v>1</v>
      </c>
      <c r="G28" s="19">
        <f t="shared" si="8"/>
        <v>128</v>
      </c>
      <c r="H28" s="19">
        <f t="shared" si="5"/>
        <v>6.4974619289340105E-2</v>
      </c>
      <c r="I28" s="27">
        <f t="shared" si="6"/>
        <v>3.2487309644670052E-2</v>
      </c>
      <c r="J28" s="27">
        <f t="shared" si="7"/>
        <v>3.2487309644670052E-2</v>
      </c>
      <c r="K28" s="21"/>
      <c r="L28" s="21"/>
    </row>
    <row r="29" spans="1:12" x14ac:dyDescent="0.2">
      <c r="A29" s="30"/>
      <c r="B29" s="33"/>
      <c r="C29" s="33"/>
      <c r="D29" s="17" t="s">
        <v>26</v>
      </c>
      <c r="E29" s="19">
        <v>128</v>
      </c>
      <c r="F29" s="19">
        <v>1</v>
      </c>
      <c r="G29" s="19">
        <f t="shared" si="8"/>
        <v>128</v>
      </c>
      <c r="H29" s="19">
        <f t="shared" si="5"/>
        <v>6.4974619289340105E-2</v>
      </c>
      <c r="I29" s="27">
        <f t="shared" si="6"/>
        <v>3.2487309644670052E-2</v>
      </c>
      <c r="J29" s="27">
        <f t="shared" si="7"/>
        <v>3.2487309644670052E-2</v>
      </c>
      <c r="K29" s="21"/>
      <c r="L29" s="21"/>
    </row>
    <row r="30" spans="1:12" x14ac:dyDescent="0.2">
      <c r="A30" s="30"/>
      <c r="B30" s="33"/>
      <c r="C30" s="33"/>
      <c r="D30" s="17" t="s">
        <v>26</v>
      </c>
      <c r="E30" s="19">
        <v>128</v>
      </c>
      <c r="F30" s="19">
        <v>1</v>
      </c>
      <c r="G30" s="19">
        <f t="shared" si="8"/>
        <v>128</v>
      </c>
      <c r="H30" s="19">
        <f t="shared" si="5"/>
        <v>6.4974619289340105E-2</v>
      </c>
      <c r="I30" s="27">
        <f t="shared" si="6"/>
        <v>3.2487309644670052E-2</v>
      </c>
      <c r="J30" s="27">
        <f t="shared" si="7"/>
        <v>3.2487309644670052E-2</v>
      </c>
      <c r="K30" s="21"/>
      <c r="L30" s="21"/>
    </row>
    <row r="31" spans="1:12" x14ac:dyDescent="0.2">
      <c r="A31" s="30"/>
      <c r="B31" s="33"/>
      <c r="C31" s="33"/>
      <c r="D31" s="17" t="s">
        <v>26</v>
      </c>
      <c r="E31" s="19">
        <v>128</v>
      </c>
      <c r="F31" s="19">
        <v>1</v>
      </c>
      <c r="G31" s="19">
        <f t="shared" si="8"/>
        <v>128</v>
      </c>
      <c r="H31" s="19">
        <f t="shared" si="5"/>
        <v>6.4974619289340105E-2</v>
      </c>
      <c r="I31" s="27">
        <f t="shared" si="6"/>
        <v>3.2487309644670052E-2</v>
      </c>
      <c r="J31" s="27">
        <f t="shared" si="7"/>
        <v>3.2487309644670052E-2</v>
      </c>
      <c r="K31" s="21"/>
      <c r="L31" s="21"/>
    </row>
    <row r="32" spans="1:12" x14ac:dyDescent="0.2">
      <c r="A32" s="30"/>
      <c r="B32" s="33"/>
      <c r="C32" s="33"/>
      <c r="D32" s="17" t="s">
        <v>26</v>
      </c>
      <c r="E32" s="19">
        <v>128</v>
      </c>
      <c r="F32" s="19">
        <v>1</v>
      </c>
      <c r="G32" s="19">
        <f t="shared" si="8"/>
        <v>128</v>
      </c>
      <c r="H32" s="19">
        <f t="shared" si="5"/>
        <v>6.4974619289340105E-2</v>
      </c>
      <c r="I32" s="27">
        <f t="shared" si="6"/>
        <v>3.2487309644670052E-2</v>
      </c>
      <c r="J32" s="27">
        <f t="shared" si="7"/>
        <v>3.2487309644670052E-2</v>
      </c>
      <c r="K32" s="21"/>
      <c r="L32" s="21"/>
    </row>
    <row r="33" spans="1:12" ht="15" customHeight="1" x14ac:dyDescent="0.2">
      <c r="A33" s="30"/>
      <c r="B33" s="33"/>
      <c r="C33" s="33"/>
      <c r="D33" s="9" t="s">
        <v>32</v>
      </c>
      <c r="E33" s="19"/>
      <c r="F33" s="19"/>
      <c r="G33" s="18">
        <f>SUBTOTAL(9,G34)</f>
        <v>1136.1999999999998</v>
      </c>
      <c r="H33" s="18">
        <f t="shared" ref="H33:H45" si="9">G33/1970</f>
        <v>0.57675126903553287</v>
      </c>
      <c r="I33" s="21">
        <f t="shared" ref="I33:I45" si="10">H33/2</f>
        <v>0.28837563451776643</v>
      </c>
      <c r="J33" s="21">
        <f t="shared" ref="J33:J45" si="11">H33/2</f>
        <v>0.28837563451776643</v>
      </c>
      <c r="K33" s="21"/>
      <c r="L33" s="21"/>
    </row>
    <row r="34" spans="1:12" ht="19.5" customHeight="1" x14ac:dyDescent="0.2">
      <c r="A34" s="30"/>
      <c r="B34" s="33"/>
      <c r="C34" s="33"/>
      <c r="D34" s="9" t="s">
        <v>33</v>
      </c>
      <c r="E34" s="19">
        <v>4.5999999999999996</v>
      </c>
      <c r="F34" s="19">
        <v>247</v>
      </c>
      <c r="G34" s="19">
        <f>E34*F34</f>
        <v>1136.1999999999998</v>
      </c>
      <c r="H34" s="19">
        <f t="shared" si="9"/>
        <v>0.57675126903553287</v>
      </c>
      <c r="I34" s="27">
        <f t="shared" si="10"/>
        <v>0.28837563451776643</v>
      </c>
      <c r="J34" s="27">
        <f t="shared" si="11"/>
        <v>0.28837563451776643</v>
      </c>
      <c r="K34" s="21"/>
      <c r="L34" s="21"/>
    </row>
    <row r="35" spans="1:12" ht="12.75" customHeight="1" x14ac:dyDescent="0.2">
      <c r="A35" s="30"/>
      <c r="B35" s="33"/>
      <c r="C35" s="33"/>
      <c r="D35" s="9" t="s">
        <v>35</v>
      </c>
      <c r="E35" s="19"/>
      <c r="F35" s="19"/>
      <c r="G35" s="18">
        <f>SUBTOTAL(9,G36)</f>
        <v>1971.0600000000002</v>
      </c>
      <c r="H35" s="18">
        <f t="shared" si="9"/>
        <v>1.0005380710659899</v>
      </c>
      <c r="I35" s="21">
        <f t="shared" si="10"/>
        <v>0.50026903553299495</v>
      </c>
      <c r="J35" s="21">
        <f t="shared" si="11"/>
        <v>0.50026903553299495</v>
      </c>
      <c r="K35" s="21"/>
      <c r="L35" s="21"/>
    </row>
    <row r="36" spans="1:12" ht="12.75" customHeight="1" x14ac:dyDescent="0.2">
      <c r="A36" s="30"/>
      <c r="B36" s="33"/>
      <c r="C36" s="33"/>
      <c r="D36" s="9" t="s">
        <v>36</v>
      </c>
      <c r="E36" s="19">
        <v>7.98</v>
      </c>
      <c r="F36" s="19">
        <v>247</v>
      </c>
      <c r="G36" s="19">
        <f>E36*F36</f>
        <v>1971.0600000000002</v>
      </c>
      <c r="H36" s="19">
        <f t="shared" si="9"/>
        <v>1.0005380710659899</v>
      </c>
      <c r="I36" s="27">
        <f t="shared" si="10"/>
        <v>0.50026903553299495</v>
      </c>
      <c r="J36" s="27">
        <f t="shared" si="11"/>
        <v>0.50026903553299495</v>
      </c>
      <c r="K36" s="21"/>
      <c r="L36" s="21"/>
    </row>
    <row r="37" spans="1:12" ht="36" x14ac:dyDescent="0.2">
      <c r="A37" s="30"/>
      <c r="B37" s="33"/>
      <c r="C37" s="33"/>
      <c r="D37" s="17" t="s">
        <v>37</v>
      </c>
      <c r="E37" s="19"/>
      <c r="F37" s="19"/>
      <c r="G37" s="18">
        <f>SUBTOTAL(9,G38)</f>
        <v>1971.0600000000002</v>
      </c>
      <c r="H37" s="18">
        <f t="shared" si="9"/>
        <v>1.0005380710659899</v>
      </c>
      <c r="I37" s="21">
        <f t="shared" si="10"/>
        <v>0.50026903553299495</v>
      </c>
      <c r="J37" s="21">
        <f t="shared" si="11"/>
        <v>0.50026903553299495</v>
      </c>
      <c r="K37" s="21"/>
      <c r="L37" s="21"/>
    </row>
    <row r="38" spans="1:12" x14ac:dyDescent="0.2">
      <c r="A38" s="30"/>
      <c r="B38" s="33"/>
      <c r="C38" s="33"/>
      <c r="D38" s="17" t="s">
        <v>38</v>
      </c>
      <c r="E38" s="19">
        <v>7.98</v>
      </c>
      <c r="F38" s="19">
        <v>247</v>
      </c>
      <c r="G38" s="19">
        <f>E38*F38</f>
        <v>1971.0600000000002</v>
      </c>
      <c r="H38" s="19">
        <f t="shared" si="9"/>
        <v>1.0005380710659899</v>
      </c>
      <c r="I38" s="27">
        <f t="shared" si="10"/>
        <v>0.50026903553299495</v>
      </c>
      <c r="J38" s="27">
        <f t="shared" si="11"/>
        <v>0.50026903553299495</v>
      </c>
      <c r="K38" s="21"/>
      <c r="L38" s="21"/>
    </row>
    <row r="39" spans="1:12" x14ac:dyDescent="0.2">
      <c r="A39" s="30"/>
      <c r="B39" s="33"/>
      <c r="C39" s="33"/>
      <c r="D39" s="17" t="s">
        <v>39</v>
      </c>
      <c r="E39" s="19"/>
      <c r="F39" s="19"/>
      <c r="G39" s="18">
        <f>SUBTOTAL(9,G40)</f>
        <v>1971.0600000000002</v>
      </c>
      <c r="H39" s="18">
        <f t="shared" si="9"/>
        <v>1.0005380710659899</v>
      </c>
      <c r="I39" s="21">
        <f t="shared" si="10"/>
        <v>0.50026903553299495</v>
      </c>
      <c r="J39" s="21">
        <f t="shared" si="11"/>
        <v>0.50026903553299495</v>
      </c>
      <c r="K39" s="21"/>
      <c r="L39" s="21"/>
    </row>
    <row r="40" spans="1:12" x14ac:dyDescent="0.2">
      <c r="A40" s="30"/>
      <c r="B40" s="33"/>
      <c r="C40" s="33"/>
      <c r="D40" s="17" t="s">
        <v>40</v>
      </c>
      <c r="E40" s="19">
        <v>7.98</v>
      </c>
      <c r="F40" s="19">
        <v>247</v>
      </c>
      <c r="G40" s="19">
        <f t="shared" ref="G40:G47" si="12">E40*F40</f>
        <v>1971.0600000000002</v>
      </c>
      <c r="H40" s="19">
        <f t="shared" si="9"/>
        <v>1.0005380710659899</v>
      </c>
      <c r="I40" s="27">
        <f t="shared" si="10"/>
        <v>0.50026903553299495</v>
      </c>
      <c r="J40" s="27">
        <f t="shared" si="11"/>
        <v>0.50026903553299495</v>
      </c>
      <c r="K40" s="21"/>
      <c r="L40" s="21"/>
    </row>
    <row r="41" spans="1:12" x14ac:dyDescent="0.2">
      <c r="A41" s="30"/>
      <c r="B41" s="33"/>
      <c r="C41" s="33"/>
      <c r="D41" s="17" t="s">
        <v>41</v>
      </c>
      <c r="E41" s="19"/>
      <c r="F41" s="19"/>
      <c r="G41" s="18">
        <f>SUBTOTAL(9,G42)</f>
        <v>938.59999999999991</v>
      </c>
      <c r="H41" s="18">
        <f t="shared" si="9"/>
        <v>0.47644670050761417</v>
      </c>
      <c r="I41" s="21">
        <f t="shared" si="10"/>
        <v>0.23822335025380709</v>
      </c>
      <c r="J41" s="21">
        <f t="shared" si="11"/>
        <v>0.23822335025380709</v>
      </c>
      <c r="K41" s="21"/>
      <c r="L41" s="21"/>
    </row>
    <row r="42" spans="1:12" x14ac:dyDescent="0.2">
      <c r="A42" s="30"/>
      <c r="B42" s="33"/>
      <c r="C42" s="33"/>
      <c r="D42" s="9" t="s">
        <v>57</v>
      </c>
      <c r="E42" s="19">
        <v>3.8</v>
      </c>
      <c r="F42" s="19">
        <v>247</v>
      </c>
      <c r="G42" s="19">
        <f t="shared" si="12"/>
        <v>938.59999999999991</v>
      </c>
      <c r="H42" s="19">
        <f t="shared" si="9"/>
        <v>0.47644670050761417</v>
      </c>
      <c r="I42" s="27">
        <f t="shared" si="10"/>
        <v>0.23822335025380709</v>
      </c>
      <c r="J42" s="27">
        <f t="shared" si="11"/>
        <v>0.23822335025380709</v>
      </c>
      <c r="K42" s="21"/>
      <c r="L42" s="21"/>
    </row>
    <row r="43" spans="1:12" ht="24" x14ac:dyDescent="0.2">
      <c r="A43" s="30"/>
      <c r="B43" s="33"/>
      <c r="C43" s="33"/>
      <c r="D43" s="17" t="s">
        <v>42</v>
      </c>
      <c r="E43" s="19"/>
      <c r="F43" s="19"/>
      <c r="G43" s="18">
        <f>SUBTOTAL(9,G44)</f>
        <v>1968.59</v>
      </c>
      <c r="H43" s="18">
        <f t="shared" si="9"/>
        <v>0.99928426395939085</v>
      </c>
      <c r="I43" s="21">
        <f t="shared" si="10"/>
        <v>0.49964213197969543</v>
      </c>
      <c r="J43" s="21">
        <f t="shared" si="11"/>
        <v>0.49964213197969543</v>
      </c>
      <c r="K43" s="21"/>
      <c r="L43" s="21"/>
    </row>
    <row r="44" spans="1:12" x14ac:dyDescent="0.2">
      <c r="A44" s="30"/>
      <c r="B44" s="33"/>
      <c r="C44" s="33"/>
      <c r="D44" s="9" t="s">
        <v>43</v>
      </c>
      <c r="E44" s="19">
        <v>7.97</v>
      </c>
      <c r="F44" s="19">
        <v>247</v>
      </c>
      <c r="G44" s="19">
        <f t="shared" si="12"/>
        <v>1968.59</v>
      </c>
      <c r="H44" s="19">
        <f t="shared" si="9"/>
        <v>0.99928426395939085</v>
      </c>
      <c r="I44" s="27">
        <f t="shared" si="10"/>
        <v>0.49964213197969543</v>
      </c>
      <c r="J44" s="27">
        <f t="shared" si="11"/>
        <v>0.49964213197969543</v>
      </c>
      <c r="K44" s="21"/>
      <c r="L44" s="21"/>
    </row>
    <row r="45" spans="1:12" x14ac:dyDescent="0.2">
      <c r="A45" s="12"/>
      <c r="B45" s="14"/>
      <c r="C45" s="14"/>
      <c r="D45" s="9" t="s">
        <v>44</v>
      </c>
      <c r="E45" s="19"/>
      <c r="F45" s="19"/>
      <c r="G45" s="18">
        <f>SUBTOTAL(9,G46:G47)</f>
        <v>3937.18</v>
      </c>
      <c r="H45" s="18">
        <f t="shared" si="9"/>
        <v>1.9985685279187817</v>
      </c>
      <c r="I45" s="21">
        <f t="shared" si="10"/>
        <v>0.99928426395939085</v>
      </c>
      <c r="J45" s="21">
        <f t="shared" si="11"/>
        <v>0.99928426395939085</v>
      </c>
      <c r="K45" s="21"/>
      <c r="L45" s="21"/>
    </row>
    <row r="46" spans="1:12" x14ac:dyDescent="0.2">
      <c r="A46" s="12"/>
      <c r="B46" s="14"/>
      <c r="C46" s="14"/>
      <c r="D46" s="9" t="s">
        <v>45</v>
      </c>
      <c r="E46" s="19">
        <v>7.97</v>
      </c>
      <c r="F46" s="19">
        <v>247</v>
      </c>
      <c r="G46" s="19">
        <f t="shared" si="12"/>
        <v>1968.59</v>
      </c>
      <c r="H46" s="19">
        <f t="shared" ref="H46:H47" si="13">G46/1970</f>
        <v>0.99928426395939085</v>
      </c>
      <c r="I46" s="27">
        <f t="shared" ref="I46:I47" si="14">H46/2</f>
        <v>0.49964213197969543</v>
      </c>
      <c r="J46" s="27">
        <f t="shared" ref="J46:J47" si="15">H46/2</f>
        <v>0.49964213197969543</v>
      </c>
      <c r="K46" s="21"/>
      <c r="L46" s="21"/>
    </row>
    <row r="47" spans="1:12" x14ac:dyDescent="0.2">
      <c r="A47" s="12"/>
      <c r="B47" s="14"/>
      <c r="C47" s="14"/>
      <c r="D47" s="9" t="s">
        <v>45</v>
      </c>
      <c r="E47" s="19">
        <v>7.97</v>
      </c>
      <c r="F47" s="19">
        <v>247</v>
      </c>
      <c r="G47" s="19">
        <f t="shared" si="12"/>
        <v>1968.59</v>
      </c>
      <c r="H47" s="19">
        <f t="shared" si="13"/>
        <v>0.99928426395939085</v>
      </c>
      <c r="I47" s="27">
        <f t="shared" si="14"/>
        <v>0.49964213197969543</v>
      </c>
      <c r="J47" s="27">
        <f t="shared" si="15"/>
        <v>0.49964213197969543</v>
      </c>
      <c r="K47" s="21"/>
      <c r="L47" s="21"/>
    </row>
    <row r="48" spans="1:12" ht="24" x14ac:dyDescent="0.2">
      <c r="A48" s="12"/>
      <c r="B48" s="14"/>
      <c r="C48" s="14"/>
      <c r="D48" s="9" t="s">
        <v>46</v>
      </c>
      <c r="E48" s="19"/>
      <c r="F48" s="19"/>
      <c r="G48" s="18">
        <f>SUBTOTAL(9,G49)</f>
        <v>980</v>
      </c>
      <c r="H48" s="18">
        <f>G48/1970</f>
        <v>0.49746192893401014</v>
      </c>
      <c r="I48" s="21">
        <f>H48/2</f>
        <v>0.24873096446700507</v>
      </c>
      <c r="J48" s="21">
        <f>H48/2</f>
        <v>0.24873096446700507</v>
      </c>
      <c r="K48" s="21"/>
      <c r="L48" s="21"/>
    </row>
    <row r="49" spans="1:12" x14ac:dyDescent="0.2">
      <c r="A49" s="12"/>
      <c r="B49" s="14"/>
      <c r="C49" s="14"/>
      <c r="D49" s="9" t="s">
        <v>47</v>
      </c>
      <c r="E49" s="19">
        <v>980</v>
      </c>
      <c r="F49" s="19">
        <v>1</v>
      </c>
      <c r="G49" s="19">
        <v>980</v>
      </c>
      <c r="H49" s="19">
        <f>G49/1970</f>
        <v>0.49746192893401014</v>
      </c>
      <c r="I49" s="27">
        <f>H49/2</f>
        <v>0.24873096446700507</v>
      </c>
      <c r="J49" s="27">
        <f>H49/2</f>
        <v>0.24873096446700507</v>
      </c>
      <c r="K49" s="21"/>
      <c r="L49" s="21"/>
    </row>
    <row r="50" spans="1:12" ht="48" x14ac:dyDescent="0.2">
      <c r="A50" s="12"/>
      <c r="B50" s="14"/>
      <c r="C50" s="14"/>
      <c r="D50" s="9" t="s">
        <v>50</v>
      </c>
      <c r="E50" s="19"/>
      <c r="F50" s="19"/>
      <c r="G50" s="18">
        <f>SUBTOTAL(9,G51:G53)</f>
        <v>6784.4700000000012</v>
      </c>
      <c r="H50" s="18">
        <f>G50/1970</f>
        <v>3.4438934010152291</v>
      </c>
      <c r="I50" s="21">
        <f>H50/2</f>
        <v>1.7219467005076146</v>
      </c>
      <c r="J50" s="21">
        <f>H50/2</f>
        <v>1.7219467005076146</v>
      </c>
      <c r="K50" s="21"/>
      <c r="L50" s="21"/>
    </row>
    <row r="51" spans="1:12" x14ac:dyDescent="0.2">
      <c r="A51" s="12"/>
      <c r="B51" s="14"/>
      <c r="C51" s="14"/>
      <c r="D51" s="9" t="s">
        <v>49</v>
      </c>
      <c r="E51" s="19">
        <v>18.690000000000001</v>
      </c>
      <c r="F51" s="19">
        <v>121</v>
      </c>
      <c r="G51" s="19">
        <f>E51*F51</f>
        <v>2261.4900000000002</v>
      </c>
      <c r="H51" s="19">
        <f t="shared" ref="H51:H53" si="16">G51/1970</f>
        <v>1.1479644670050764</v>
      </c>
      <c r="I51" s="27">
        <f t="shared" ref="I51:I53" si="17">H51/2</f>
        <v>0.57398223350253819</v>
      </c>
      <c r="J51" s="27">
        <f t="shared" ref="J51:J53" si="18">H51/2</f>
        <v>0.57398223350253819</v>
      </c>
      <c r="K51" s="21"/>
      <c r="L51" s="21"/>
    </row>
    <row r="52" spans="1:12" x14ac:dyDescent="0.2">
      <c r="A52" s="12"/>
      <c r="B52" s="14"/>
      <c r="C52" s="14"/>
      <c r="D52" s="9" t="s">
        <v>49</v>
      </c>
      <c r="E52" s="19">
        <v>18.690000000000001</v>
      </c>
      <c r="F52" s="19">
        <v>121</v>
      </c>
      <c r="G52" s="19">
        <f t="shared" ref="G52:G53" si="19">E52*F52</f>
        <v>2261.4900000000002</v>
      </c>
      <c r="H52" s="19">
        <f t="shared" si="16"/>
        <v>1.1479644670050764</v>
      </c>
      <c r="I52" s="27">
        <f t="shared" si="17"/>
        <v>0.57398223350253819</v>
      </c>
      <c r="J52" s="27">
        <f t="shared" si="18"/>
        <v>0.57398223350253819</v>
      </c>
      <c r="K52" s="21"/>
      <c r="L52" s="21"/>
    </row>
    <row r="53" spans="1:12" x14ac:dyDescent="0.2">
      <c r="A53" s="12"/>
      <c r="B53" s="14"/>
      <c r="C53" s="14"/>
      <c r="D53" s="9" t="s">
        <v>49</v>
      </c>
      <c r="E53" s="19">
        <v>18.690000000000001</v>
      </c>
      <c r="F53" s="19">
        <v>121</v>
      </c>
      <c r="G53" s="19">
        <f t="shared" si="19"/>
        <v>2261.4900000000002</v>
      </c>
      <c r="H53" s="19">
        <f t="shared" si="16"/>
        <v>1.1479644670050764</v>
      </c>
      <c r="I53" s="27">
        <f t="shared" si="17"/>
        <v>0.57398223350253819</v>
      </c>
      <c r="J53" s="27">
        <f t="shared" si="18"/>
        <v>0.57398223350253819</v>
      </c>
      <c r="K53" s="21"/>
      <c r="L53" s="21"/>
    </row>
    <row r="54" spans="1:12" x14ac:dyDescent="0.2">
      <c r="A54" s="12"/>
      <c r="B54" s="14"/>
      <c r="C54" s="14"/>
      <c r="D54" s="9" t="s">
        <v>51</v>
      </c>
      <c r="E54" s="19"/>
      <c r="F54" s="19"/>
      <c r="G54" s="18">
        <f>SUBTOTAL(9,G55:G58)</f>
        <v>5936</v>
      </c>
      <c r="H54" s="18">
        <f>G54/1970</f>
        <v>3.013197969543147</v>
      </c>
      <c r="I54" s="21">
        <f>H54/2</f>
        <v>1.5065989847715735</v>
      </c>
      <c r="J54" s="21">
        <f>H54/2</f>
        <v>1.5065989847715735</v>
      </c>
      <c r="K54" s="21"/>
      <c r="L54" s="21"/>
    </row>
    <row r="55" spans="1:12" x14ac:dyDescent="0.2">
      <c r="A55" s="12"/>
      <c r="B55" s="14"/>
      <c r="C55" s="14"/>
      <c r="D55" s="9" t="s">
        <v>64</v>
      </c>
      <c r="E55" s="19">
        <v>1272</v>
      </c>
      <c r="F55" s="19">
        <v>1</v>
      </c>
      <c r="G55" s="19">
        <f>E55*F55</f>
        <v>1272</v>
      </c>
      <c r="H55" s="19">
        <f t="shared" ref="H55:H58" si="20">G55/1970</f>
        <v>0.64568527918781726</v>
      </c>
      <c r="I55" s="27">
        <f t="shared" ref="I55:I58" si="21">H55/2</f>
        <v>0.32284263959390863</v>
      </c>
      <c r="J55" s="27">
        <f t="shared" ref="J55:J58" si="22">H55/2</f>
        <v>0.32284263959390863</v>
      </c>
      <c r="K55" s="21"/>
      <c r="L55" s="21"/>
    </row>
    <row r="56" spans="1:12" x14ac:dyDescent="0.2">
      <c r="A56" s="12"/>
      <c r="B56" s="14"/>
      <c r="C56" s="14"/>
      <c r="D56" s="9" t="s">
        <v>64</v>
      </c>
      <c r="E56" s="19">
        <v>1272</v>
      </c>
      <c r="F56" s="19">
        <v>1</v>
      </c>
      <c r="G56" s="19">
        <f t="shared" ref="G56:G86" si="23">E56*F56</f>
        <v>1272</v>
      </c>
      <c r="H56" s="19">
        <f t="shared" si="20"/>
        <v>0.64568527918781726</v>
      </c>
      <c r="I56" s="27">
        <f t="shared" si="21"/>
        <v>0.32284263959390863</v>
      </c>
      <c r="J56" s="27">
        <f t="shared" si="22"/>
        <v>0.32284263959390863</v>
      </c>
      <c r="K56" s="21"/>
      <c r="L56" s="21"/>
    </row>
    <row r="57" spans="1:12" x14ac:dyDescent="0.2">
      <c r="A57" s="12"/>
      <c r="B57" s="14"/>
      <c r="C57" s="14"/>
      <c r="D57" s="9" t="s">
        <v>64</v>
      </c>
      <c r="E57" s="19">
        <v>1272</v>
      </c>
      <c r="F57" s="19">
        <v>1</v>
      </c>
      <c r="G57" s="19">
        <f t="shared" si="23"/>
        <v>1272</v>
      </c>
      <c r="H57" s="19">
        <f t="shared" si="20"/>
        <v>0.64568527918781726</v>
      </c>
      <c r="I57" s="27">
        <f t="shared" si="21"/>
        <v>0.32284263959390863</v>
      </c>
      <c r="J57" s="27">
        <f t="shared" si="22"/>
        <v>0.32284263959390863</v>
      </c>
      <c r="K57" s="21"/>
      <c r="L57" s="21"/>
    </row>
    <row r="58" spans="1:12" x14ac:dyDescent="0.2">
      <c r="A58" s="12"/>
      <c r="B58" s="14"/>
      <c r="C58" s="14"/>
      <c r="D58" s="9" t="s">
        <v>64</v>
      </c>
      <c r="E58" s="19">
        <v>2120</v>
      </c>
      <c r="F58" s="19">
        <v>1</v>
      </c>
      <c r="G58" s="19">
        <f t="shared" si="23"/>
        <v>2120</v>
      </c>
      <c r="H58" s="19">
        <f t="shared" si="20"/>
        <v>1.0761421319796953</v>
      </c>
      <c r="I58" s="27">
        <f t="shared" si="21"/>
        <v>0.53807106598984766</v>
      </c>
      <c r="J58" s="27">
        <f t="shared" si="22"/>
        <v>0.53807106598984766</v>
      </c>
      <c r="K58" s="21"/>
      <c r="L58" s="21"/>
    </row>
    <row r="59" spans="1:12" x14ac:dyDescent="0.2">
      <c r="A59" s="12"/>
      <c r="B59" s="14"/>
      <c r="C59" s="14"/>
      <c r="D59" s="9" t="s">
        <v>52</v>
      </c>
      <c r="E59" s="19"/>
      <c r="F59" s="19"/>
      <c r="G59" s="18">
        <f>SUBTOTAL(9,G60)</f>
        <v>1969.3000000000002</v>
      </c>
      <c r="H59" s="18">
        <f t="shared" ref="H59:H86" si="24">G59/1970</f>
        <v>0.99964467005076152</v>
      </c>
      <c r="I59" s="21">
        <f t="shared" ref="I59:I86" si="25">H59/2</f>
        <v>0.49982233502538076</v>
      </c>
      <c r="J59" s="21">
        <f t="shared" ref="J59:J86" si="26">H59/2</f>
        <v>0.49982233502538076</v>
      </c>
      <c r="K59" s="21"/>
      <c r="L59" s="21"/>
    </row>
    <row r="60" spans="1:12" x14ac:dyDescent="0.2">
      <c r="A60" s="12"/>
      <c r="B60" s="14"/>
      <c r="C60" s="14"/>
      <c r="D60" s="9" t="s">
        <v>53</v>
      </c>
      <c r="E60" s="19">
        <v>8.3800000000000008</v>
      </c>
      <c r="F60" s="19">
        <v>235</v>
      </c>
      <c r="G60" s="19">
        <f t="shared" si="23"/>
        <v>1969.3000000000002</v>
      </c>
      <c r="H60" s="19">
        <f t="shared" si="24"/>
        <v>0.99964467005076152</v>
      </c>
      <c r="I60" s="27">
        <f t="shared" si="25"/>
        <v>0.49982233502538076</v>
      </c>
      <c r="J60" s="27">
        <f t="shared" si="26"/>
        <v>0.49982233502538076</v>
      </c>
      <c r="K60" s="21"/>
      <c r="L60" s="21"/>
    </row>
    <row r="61" spans="1:12" x14ac:dyDescent="0.2">
      <c r="A61" s="12"/>
      <c r="B61" s="14"/>
      <c r="C61" s="14"/>
      <c r="D61" s="9" t="s">
        <v>54</v>
      </c>
      <c r="E61" s="19"/>
      <c r="F61" s="19"/>
      <c r="G61" s="18">
        <f>SUBTOTAL(9,G62)</f>
        <v>1973.53</v>
      </c>
      <c r="H61" s="18">
        <f t="shared" si="24"/>
        <v>1.0017918781725887</v>
      </c>
      <c r="I61" s="21">
        <f t="shared" si="25"/>
        <v>0.50089593908629437</v>
      </c>
      <c r="J61" s="21">
        <f t="shared" si="26"/>
        <v>0.50089593908629437</v>
      </c>
      <c r="K61" s="21"/>
      <c r="L61" s="21"/>
    </row>
    <row r="62" spans="1:12" x14ac:dyDescent="0.2">
      <c r="A62" s="12"/>
      <c r="B62" s="14"/>
      <c r="C62" s="14"/>
      <c r="D62" s="9" t="s">
        <v>55</v>
      </c>
      <c r="E62" s="19">
        <v>7.99</v>
      </c>
      <c r="F62" s="19">
        <v>247</v>
      </c>
      <c r="G62" s="19">
        <f t="shared" si="23"/>
        <v>1973.53</v>
      </c>
      <c r="H62" s="19">
        <f t="shared" si="24"/>
        <v>1.0017918781725887</v>
      </c>
      <c r="I62" s="27">
        <f t="shared" si="25"/>
        <v>0.50089593908629437</v>
      </c>
      <c r="J62" s="27">
        <f t="shared" si="26"/>
        <v>0.50089593908629437</v>
      </c>
      <c r="K62" s="21"/>
      <c r="L62" s="21"/>
    </row>
    <row r="63" spans="1:12" x14ac:dyDescent="0.2">
      <c r="A63" s="12"/>
      <c r="B63" s="14"/>
      <c r="C63" s="14"/>
      <c r="D63" s="9" t="s">
        <v>56</v>
      </c>
      <c r="E63" s="19"/>
      <c r="F63" s="19"/>
      <c r="G63" s="18">
        <f>SUBTOTAL(9,G64)</f>
        <v>482</v>
      </c>
      <c r="H63" s="18">
        <f t="shared" si="24"/>
        <v>0.24467005076142131</v>
      </c>
      <c r="I63" s="21">
        <f t="shared" si="25"/>
        <v>0.12233502538071066</v>
      </c>
      <c r="J63" s="21">
        <f t="shared" si="26"/>
        <v>0.12233502538071066</v>
      </c>
      <c r="K63" s="21"/>
      <c r="L63" s="21"/>
    </row>
    <row r="64" spans="1:12" x14ac:dyDescent="0.2">
      <c r="A64" s="12"/>
      <c r="B64" s="14"/>
      <c r="C64" s="14"/>
      <c r="D64" s="9" t="s">
        <v>57</v>
      </c>
      <c r="E64" s="19">
        <v>482</v>
      </c>
      <c r="F64" s="19">
        <v>1</v>
      </c>
      <c r="G64" s="19">
        <f t="shared" si="23"/>
        <v>482</v>
      </c>
      <c r="H64" s="19">
        <f t="shared" si="24"/>
        <v>0.24467005076142131</v>
      </c>
      <c r="I64" s="27">
        <f t="shared" si="25"/>
        <v>0.12233502538071066</v>
      </c>
      <c r="J64" s="27">
        <f t="shared" si="26"/>
        <v>0.12233502538071066</v>
      </c>
      <c r="K64" s="21"/>
      <c r="L64" s="21"/>
    </row>
    <row r="65" spans="1:12" ht="24" x14ac:dyDescent="0.2">
      <c r="A65" s="12"/>
      <c r="B65" s="14"/>
      <c r="C65" s="14"/>
      <c r="D65" s="9" t="s">
        <v>61</v>
      </c>
      <c r="E65" s="19"/>
      <c r="F65" s="19"/>
      <c r="G65" s="18">
        <f>SUBTOTAL(9,G66)</f>
        <v>1603.03</v>
      </c>
      <c r="H65" s="18">
        <f t="shared" si="24"/>
        <v>0.81372081218274106</v>
      </c>
      <c r="I65" s="21">
        <f t="shared" si="25"/>
        <v>0.40686040609137053</v>
      </c>
      <c r="J65" s="21">
        <f t="shared" si="26"/>
        <v>0.40686040609137053</v>
      </c>
      <c r="K65" s="21"/>
      <c r="L65" s="21"/>
    </row>
    <row r="66" spans="1:12" x14ac:dyDescent="0.2">
      <c r="A66" s="12"/>
      <c r="B66" s="14"/>
      <c r="C66" s="14"/>
      <c r="D66" s="9" t="s">
        <v>60</v>
      </c>
      <c r="E66" s="19">
        <v>6.49</v>
      </c>
      <c r="F66" s="19">
        <v>247</v>
      </c>
      <c r="G66" s="19">
        <f t="shared" si="23"/>
        <v>1603.03</v>
      </c>
      <c r="H66" s="19">
        <f t="shared" si="24"/>
        <v>0.81372081218274106</v>
      </c>
      <c r="I66" s="27">
        <f t="shared" si="25"/>
        <v>0.40686040609137053</v>
      </c>
      <c r="J66" s="27">
        <f t="shared" si="26"/>
        <v>0.40686040609137053</v>
      </c>
      <c r="K66" s="21"/>
      <c r="L66" s="21"/>
    </row>
    <row r="67" spans="1:12" ht="24" x14ac:dyDescent="0.2">
      <c r="A67" s="12"/>
      <c r="B67" s="14"/>
      <c r="C67" s="14"/>
      <c r="D67" s="9" t="s">
        <v>62</v>
      </c>
      <c r="E67" s="19"/>
      <c r="F67" s="19"/>
      <c r="G67" s="18">
        <f>SUBTOTAL(9,G68)</f>
        <v>1973.53</v>
      </c>
      <c r="H67" s="18">
        <f t="shared" si="24"/>
        <v>1.0017918781725887</v>
      </c>
      <c r="I67" s="21">
        <f t="shared" si="25"/>
        <v>0.50089593908629437</v>
      </c>
      <c r="J67" s="21">
        <f t="shared" si="26"/>
        <v>0.50089593908629437</v>
      </c>
      <c r="K67" s="21"/>
      <c r="L67" s="21"/>
    </row>
    <row r="68" spans="1:12" x14ac:dyDescent="0.2">
      <c r="A68" s="12"/>
      <c r="B68" s="14"/>
      <c r="C68" s="14"/>
      <c r="D68" s="9" t="s">
        <v>63</v>
      </c>
      <c r="E68" s="19">
        <v>7.99</v>
      </c>
      <c r="F68" s="19">
        <v>247</v>
      </c>
      <c r="G68" s="19">
        <f t="shared" si="23"/>
        <v>1973.53</v>
      </c>
      <c r="H68" s="19">
        <f t="shared" si="24"/>
        <v>1.0017918781725887</v>
      </c>
      <c r="I68" s="27">
        <f t="shared" si="25"/>
        <v>0.50089593908629437</v>
      </c>
      <c r="J68" s="27">
        <f t="shared" si="26"/>
        <v>0.50089593908629437</v>
      </c>
      <c r="K68" s="21"/>
      <c r="L68" s="21"/>
    </row>
    <row r="69" spans="1:12" x14ac:dyDescent="0.2">
      <c r="A69" s="12"/>
      <c r="B69" s="14"/>
      <c r="C69" s="14"/>
      <c r="D69" s="9" t="s">
        <v>66</v>
      </c>
      <c r="E69" s="19"/>
      <c r="F69" s="19"/>
      <c r="G69" s="18">
        <f>SUBTOTAL(9,G70)</f>
        <v>1197.9499999999998</v>
      </c>
      <c r="H69" s="18">
        <f t="shared" si="24"/>
        <v>0.60809644670050755</v>
      </c>
      <c r="I69" s="21">
        <f t="shared" si="25"/>
        <v>0.30404822335025378</v>
      </c>
      <c r="J69" s="21">
        <f t="shared" si="26"/>
        <v>0.30404822335025378</v>
      </c>
      <c r="K69" s="21"/>
      <c r="L69" s="21"/>
    </row>
    <row r="70" spans="1:12" x14ac:dyDescent="0.2">
      <c r="A70" s="15"/>
      <c r="B70" s="16"/>
      <c r="C70" s="16"/>
      <c r="D70" s="17" t="s">
        <v>65</v>
      </c>
      <c r="E70" s="19">
        <v>4.8499999999999996</v>
      </c>
      <c r="F70" s="19">
        <v>247</v>
      </c>
      <c r="G70" s="19">
        <f t="shared" si="23"/>
        <v>1197.9499999999998</v>
      </c>
      <c r="H70" s="19">
        <f t="shared" si="24"/>
        <v>0.60809644670050755</v>
      </c>
      <c r="I70" s="27">
        <f t="shared" si="25"/>
        <v>0.30404822335025378</v>
      </c>
      <c r="J70" s="27">
        <f t="shared" si="26"/>
        <v>0.30404822335025378</v>
      </c>
      <c r="K70" s="21"/>
      <c r="L70" s="21"/>
    </row>
    <row r="71" spans="1:12" x14ac:dyDescent="0.2">
      <c r="A71" s="12"/>
      <c r="B71" s="14"/>
      <c r="C71" s="14"/>
      <c r="D71" s="9" t="s">
        <v>69</v>
      </c>
      <c r="E71" s="19"/>
      <c r="F71" s="19"/>
      <c r="G71" s="18">
        <f>SUBTOTAL(9,G72)</f>
        <v>128.44</v>
      </c>
      <c r="H71" s="18">
        <f t="shared" si="24"/>
        <v>6.5197969543147202E-2</v>
      </c>
      <c r="I71" s="21">
        <f t="shared" si="25"/>
        <v>3.2598984771573601E-2</v>
      </c>
      <c r="J71" s="21">
        <f t="shared" si="26"/>
        <v>3.2598984771573601E-2</v>
      </c>
      <c r="K71" s="21"/>
      <c r="L71" s="21"/>
    </row>
    <row r="72" spans="1:12" x14ac:dyDescent="0.2">
      <c r="A72" s="12"/>
      <c r="B72" s="14"/>
      <c r="C72" s="14"/>
      <c r="D72" s="9" t="s">
        <v>70</v>
      </c>
      <c r="E72" s="19">
        <v>0.52</v>
      </c>
      <c r="F72" s="19">
        <v>247</v>
      </c>
      <c r="G72" s="19">
        <f t="shared" si="23"/>
        <v>128.44</v>
      </c>
      <c r="H72" s="19">
        <f t="shared" si="24"/>
        <v>6.5197969543147202E-2</v>
      </c>
      <c r="I72" s="27">
        <f t="shared" si="25"/>
        <v>3.2598984771573601E-2</v>
      </c>
      <c r="J72" s="27">
        <f t="shared" si="26"/>
        <v>3.2598984771573601E-2</v>
      </c>
      <c r="K72" s="21"/>
      <c r="L72" s="21"/>
    </row>
    <row r="73" spans="1:12" x14ac:dyDescent="0.2">
      <c r="A73" s="12"/>
      <c r="B73" s="14"/>
      <c r="C73" s="14"/>
      <c r="D73" s="9" t="s">
        <v>71</v>
      </c>
      <c r="E73" s="19"/>
      <c r="F73" s="19"/>
      <c r="G73" s="18">
        <f>SUBTOTAL(9,G74)</f>
        <v>2111.8500000000004</v>
      </c>
      <c r="H73" s="18">
        <f t="shared" si="24"/>
        <v>1.0720050761421323</v>
      </c>
      <c r="I73" s="21">
        <f t="shared" si="25"/>
        <v>0.53600253807106613</v>
      </c>
      <c r="J73" s="21">
        <f t="shared" si="26"/>
        <v>0.53600253807106613</v>
      </c>
      <c r="K73" s="21"/>
      <c r="L73" s="21"/>
    </row>
    <row r="74" spans="1:12" x14ac:dyDescent="0.2">
      <c r="A74" s="12"/>
      <c r="B74" s="14"/>
      <c r="C74" s="14"/>
      <c r="D74" s="9" t="s">
        <v>70</v>
      </c>
      <c r="E74" s="19">
        <v>8.5500000000000007</v>
      </c>
      <c r="F74" s="19">
        <v>247</v>
      </c>
      <c r="G74" s="19">
        <f t="shared" si="23"/>
        <v>2111.8500000000004</v>
      </c>
      <c r="H74" s="19">
        <f t="shared" si="24"/>
        <v>1.0720050761421323</v>
      </c>
      <c r="I74" s="27">
        <f t="shared" si="25"/>
        <v>0.53600253807106613</v>
      </c>
      <c r="J74" s="27">
        <f t="shared" si="26"/>
        <v>0.53600253807106613</v>
      </c>
      <c r="K74" s="21"/>
      <c r="L74" s="21"/>
    </row>
    <row r="75" spans="1:12" x14ac:dyDescent="0.2">
      <c r="A75" s="12"/>
      <c r="B75" s="14"/>
      <c r="C75" s="14"/>
      <c r="D75" s="9" t="s">
        <v>72</v>
      </c>
      <c r="E75" s="19"/>
      <c r="F75" s="19"/>
      <c r="G75" s="18">
        <f>SUBTOTAL(9,G76)</f>
        <v>575.51</v>
      </c>
      <c r="H75" s="18">
        <f t="shared" si="24"/>
        <v>0.29213705583756344</v>
      </c>
      <c r="I75" s="21">
        <f t="shared" si="25"/>
        <v>0.14606852791878172</v>
      </c>
      <c r="J75" s="21">
        <f t="shared" si="26"/>
        <v>0.14606852791878172</v>
      </c>
      <c r="K75" s="21"/>
      <c r="L75" s="21"/>
    </row>
    <row r="76" spans="1:12" x14ac:dyDescent="0.2">
      <c r="A76" s="12"/>
      <c r="B76" s="14"/>
      <c r="C76" s="14"/>
      <c r="D76" s="9" t="s">
        <v>43</v>
      </c>
      <c r="E76" s="19">
        <v>2.33</v>
      </c>
      <c r="F76" s="19">
        <v>247</v>
      </c>
      <c r="G76" s="19">
        <f t="shared" si="23"/>
        <v>575.51</v>
      </c>
      <c r="H76" s="19">
        <f t="shared" si="24"/>
        <v>0.29213705583756344</v>
      </c>
      <c r="I76" s="27">
        <f t="shared" si="25"/>
        <v>0.14606852791878172</v>
      </c>
      <c r="J76" s="27">
        <f t="shared" si="26"/>
        <v>0.14606852791878172</v>
      </c>
      <c r="K76" s="21"/>
      <c r="L76" s="21"/>
    </row>
    <row r="77" spans="1:12" x14ac:dyDescent="0.2">
      <c r="A77" s="12"/>
      <c r="B77" s="14"/>
      <c r="C77" s="14"/>
      <c r="D77" s="9" t="s">
        <v>73</v>
      </c>
      <c r="E77" s="19"/>
      <c r="F77" s="19"/>
      <c r="G77" s="18">
        <f>SUBTOTAL(9,G78)</f>
        <v>1259.6999999999998</v>
      </c>
      <c r="H77" s="18">
        <f t="shared" si="24"/>
        <v>0.63944162436548213</v>
      </c>
      <c r="I77" s="21">
        <f t="shared" si="25"/>
        <v>0.31972081218274107</v>
      </c>
      <c r="J77" s="21">
        <f t="shared" si="26"/>
        <v>0.31972081218274107</v>
      </c>
      <c r="K77" s="21"/>
      <c r="L77" s="21"/>
    </row>
    <row r="78" spans="1:12" x14ac:dyDescent="0.2">
      <c r="A78" s="12"/>
      <c r="B78" s="14"/>
      <c r="C78" s="14"/>
      <c r="D78" s="9" t="s">
        <v>43</v>
      </c>
      <c r="E78" s="19">
        <v>5.0999999999999996</v>
      </c>
      <c r="F78" s="19">
        <v>247</v>
      </c>
      <c r="G78" s="19">
        <f t="shared" si="23"/>
        <v>1259.6999999999998</v>
      </c>
      <c r="H78" s="19">
        <f t="shared" si="24"/>
        <v>0.63944162436548213</v>
      </c>
      <c r="I78" s="27">
        <f t="shared" si="25"/>
        <v>0.31972081218274107</v>
      </c>
      <c r="J78" s="27">
        <f t="shared" si="26"/>
        <v>0.31972081218274107</v>
      </c>
      <c r="K78" s="21"/>
      <c r="L78" s="21"/>
    </row>
    <row r="79" spans="1:12" x14ac:dyDescent="0.2">
      <c r="A79" s="12"/>
      <c r="B79" s="14"/>
      <c r="C79" s="14"/>
      <c r="D79" s="9" t="s">
        <v>76</v>
      </c>
      <c r="E79" s="19"/>
      <c r="F79" s="19"/>
      <c r="G79" s="18">
        <f>SUBTOTAL(9,G80)</f>
        <v>395.20000000000005</v>
      </c>
      <c r="H79" s="18">
        <f t="shared" si="24"/>
        <v>0.20060913705583758</v>
      </c>
      <c r="I79" s="21">
        <f t="shared" si="25"/>
        <v>0.10030456852791879</v>
      </c>
      <c r="J79" s="21">
        <f t="shared" si="26"/>
        <v>0.10030456852791879</v>
      </c>
      <c r="K79" s="21"/>
      <c r="L79" s="21"/>
    </row>
    <row r="80" spans="1:12" x14ac:dyDescent="0.2">
      <c r="A80" s="12"/>
      <c r="B80" s="14"/>
      <c r="C80" s="14"/>
      <c r="D80" s="9" t="s">
        <v>75</v>
      </c>
      <c r="E80" s="19">
        <v>1.6</v>
      </c>
      <c r="F80" s="19">
        <v>247</v>
      </c>
      <c r="G80" s="19">
        <f t="shared" si="23"/>
        <v>395.20000000000005</v>
      </c>
      <c r="H80" s="19">
        <f t="shared" si="24"/>
        <v>0.20060913705583758</v>
      </c>
      <c r="I80" s="27">
        <f t="shared" si="25"/>
        <v>0.10030456852791879</v>
      </c>
      <c r="J80" s="27">
        <f t="shared" si="26"/>
        <v>0.10030456852791879</v>
      </c>
      <c r="K80" s="21"/>
      <c r="L80" s="21"/>
    </row>
    <row r="81" spans="1:12" x14ac:dyDescent="0.2">
      <c r="A81" s="12"/>
      <c r="B81" s="14"/>
      <c r="C81" s="14"/>
      <c r="D81" s="9" t="s">
        <v>77</v>
      </c>
      <c r="E81" s="19"/>
      <c r="F81" s="19"/>
      <c r="G81" s="18">
        <f>SUBTOTAL(9,G82)</f>
        <v>444.6</v>
      </c>
      <c r="H81" s="18">
        <f t="shared" si="24"/>
        <v>0.22568527918781728</v>
      </c>
      <c r="I81" s="21">
        <f t="shared" si="25"/>
        <v>0.11284263959390864</v>
      </c>
      <c r="J81" s="21">
        <f t="shared" si="26"/>
        <v>0.11284263959390864</v>
      </c>
      <c r="K81" s="21"/>
      <c r="L81" s="21"/>
    </row>
    <row r="82" spans="1:12" x14ac:dyDescent="0.2">
      <c r="A82" s="12"/>
      <c r="B82" s="14"/>
      <c r="C82" s="14"/>
      <c r="D82" s="9" t="s">
        <v>78</v>
      </c>
      <c r="E82" s="19">
        <v>1.8</v>
      </c>
      <c r="F82" s="19">
        <v>247</v>
      </c>
      <c r="G82" s="19">
        <f t="shared" si="23"/>
        <v>444.6</v>
      </c>
      <c r="H82" s="19">
        <f t="shared" si="24"/>
        <v>0.22568527918781728</v>
      </c>
      <c r="I82" s="27">
        <f t="shared" si="25"/>
        <v>0.11284263959390864</v>
      </c>
      <c r="J82" s="27">
        <f t="shared" si="26"/>
        <v>0.11284263959390864</v>
      </c>
      <c r="K82" s="21"/>
      <c r="L82" s="21"/>
    </row>
    <row r="83" spans="1:12" x14ac:dyDescent="0.2">
      <c r="A83" s="12"/>
      <c r="B83" s="14"/>
      <c r="C83" s="14"/>
      <c r="D83" s="9" t="s">
        <v>80</v>
      </c>
      <c r="E83" s="19"/>
      <c r="F83" s="19"/>
      <c r="G83" s="18">
        <f>SUBTOTAL(9,G84)</f>
        <v>1235</v>
      </c>
      <c r="H83" s="18">
        <f t="shared" si="24"/>
        <v>0.62690355329949243</v>
      </c>
      <c r="I83" s="21">
        <f t="shared" si="25"/>
        <v>0.31345177664974622</v>
      </c>
      <c r="J83" s="21">
        <f t="shared" si="26"/>
        <v>0.31345177664974622</v>
      </c>
      <c r="K83" s="21"/>
      <c r="L83" s="21"/>
    </row>
    <row r="84" spans="1:12" x14ac:dyDescent="0.2">
      <c r="A84" s="12"/>
      <c r="B84" s="14"/>
      <c r="C84" s="14"/>
      <c r="D84" s="9" t="s">
        <v>78</v>
      </c>
      <c r="E84" s="19">
        <v>5</v>
      </c>
      <c r="F84" s="19">
        <v>247</v>
      </c>
      <c r="G84" s="19">
        <f t="shared" si="23"/>
        <v>1235</v>
      </c>
      <c r="H84" s="19">
        <f t="shared" si="24"/>
        <v>0.62690355329949243</v>
      </c>
      <c r="I84" s="27">
        <f t="shared" si="25"/>
        <v>0.31345177664974622</v>
      </c>
      <c r="J84" s="27">
        <f t="shared" si="26"/>
        <v>0.31345177664974622</v>
      </c>
      <c r="K84" s="21"/>
      <c r="L84" s="21"/>
    </row>
    <row r="85" spans="1:12" x14ac:dyDescent="0.2">
      <c r="A85" s="12"/>
      <c r="B85" s="14"/>
      <c r="C85" s="14"/>
      <c r="D85" s="9" t="s">
        <v>81</v>
      </c>
      <c r="E85" s="19"/>
      <c r="F85" s="19"/>
      <c r="G85" s="18">
        <f>SUBTOTAL(9,G86)</f>
        <v>671.84</v>
      </c>
      <c r="H85" s="18">
        <f t="shared" si="24"/>
        <v>0.3410355329949239</v>
      </c>
      <c r="I85" s="21">
        <f t="shared" si="25"/>
        <v>0.17051776649746195</v>
      </c>
      <c r="J85" s="21">
        <f t="shared" si="26"/>
        <v>0.17051776649746195</v>
      </c>
      <c r="K85" s="21"/>
      <c r="L85" s="21"/>
    </row>
    <row r="86" spans="1:12" x14ac:dyDescent="0.2">
      <c r="A86" s="12"/>
      <c r="B86" s="14"/>
      <c r="C86" s="14"/>
      <c r="D86" s="9" t="s">
        <v>82</v>
      </c>
      <c r="E86" s="19">
        <v>2.72</v>
      </c>
      <c r="F86" s="19">
        <v>247</v>
      </c>
      <c r="G86" s="19">
        <f t="shared" si="23"/>
        <v>671.84</v>
      </c>
      <c r="H86" s="19">
        <f t="shared" si="24"/>
        <v>0.3410355329949239</v>
      </c>
      <c r="I86" s="27">
        <f t="shared" si="25"/>
        <v>0.17051776649746195</v>
      </c>
      <c r="J86" s="27">
        <f t="shared" si="26"/>
        <v>0.17051776649746195</v>
      </c>
      <c r="K86" s="21"/>
      <c r="L86" s="21"/>
    </row>
    <row r="87" spans="1:12" x14ac:dyDescent="0.2">
      <c r="A87" s="29">
        <v>15</v>
      </c>
      <c r="B87" s="32" t="s">
        <v>17</v>
      </c>
      <c r="C87" s="32" t="s">
        <v>18</v>
      </c>
      <c r="D87" s="22" t="s">
        <v>14</v>
      </c>
      <c r="E87" s="23"/>
      <c r="F87" s="23"/>
      <c r="G87" s="23"/>
      <c r="H87" s="18">
        <f>SUBTOTAL(9,H88:H130)</f>
        <v>21.509086294416235</v>
      </c>
      <c r="I87" s="21"/>
      <c r="J87" s="21"/>
      <c r="K87" s="21"/>
      <c r="L87" s="21">
        <f>H87</f>
        <v>21.509086294416235</v>
      </c>
    </row>
    <row r="88" spans="1:12" x14ac:dyDescent="0.2">
      <c r="A88" s="30"/>
      <c r="B88" s="33"/>
      <c r="C88" s="33"/>
      <c r="D88" s="9" t="s">
        <v>27</v>
      </c>
      <c r="E88" s="18"/>
      <c r="F88" s="18"/>
      <c r="G88" s="18">
        <f>SUBTOTAL(9,G89:G98)</f>
        <v>6880</v>
      </c>
      <c r="H88" s="18">
        <f>G88/1970</f>
        <v>3.4923857868020303</v>
      </c>
      <c r="I88" s="21"/>
      <c r="J88" s="21"/>
      <c r="K88" s="21"/>
      <c r="L88" s="21">
        <f>H88</f>
        <v>3.4923857868020303</v>
      </c>
    </row>
    <row r="89" spans="1:12" x14ac:dyDescent="0.2">
      <c r="A89" s="30"/>
      <c r="B89" s="33"/>
      <c r="C89" s="33"/>
      <c r="D89" s="9" t="s">
        <v>24</v>
      </c>
      <c r="E89" s="19">
        <v>688</v>
      </c>
      <c r="F89" s="19">
        <v>1</v>
      </c>
      <c r="G89" s="19">
        <f>E89*F89</f>
        <v>688</v>
      </c>
      <c r="H89" s="19">
        <f t="shared" ref="H89:H98" si="27">G89/1970</f>
        <v>0.34923857868020303</v>
      </c>
      <c r="I89" s="27"/>
      <c r="J89" s="27"/>
      <c r="K89" s="27"/>
      <c r="L89" s="27">
        <f t="shared" ref="L89:L98" si="28">H89</f>
        <v>0.34923857868020303</v>
      </c>
    </row>
    <row r="90" spans="1:12" x14ac:dyDescent="0.2">
      <c r="A90" s="30"/>
      <c r="B90" s="33"/>
      <c r="C90" s="33"/>
      <c r="D90" s="17" t="s">
        <v>25</v>
      </c>
      <c r="E90" s="19">
        <v>688</v>
      </c>
      <c r="F90" s="19">
        <v>1</v>
      </c>
      <c r="G90" s="19">
        <f t="shared" ref="G90:G109" si="29">E90*F90</f>
        <v>688</v>
      </c>
      <c r="H90" s="19">
        <f t="shared" si="27"/>
        <v>0.34923857868020303</v>
      </c>
      <c r="I90" s="27"/>
      <c r="J90" s="27"/>
      <c r="K90" s="27"/>
      <c r="L90" s="27">
        <f t="shared" si="28"/>
        <v>0.34923857868020303</v>
      </c>
    </row>
    <row r="91" spans="1:12" x14ac:dyDescent="0.2">
      <c r="A91" s="30"/>
      <c r="B91" s="33"/>
      <c r="C91" s="33"/>
      <c r="D91" s="17" t="s">
        <v>25</v>
      </c>
      <c r="E91" s="19">
        <v>688</v>
      </c>
      <c r="F91" s="19">
        <v>1</v>
      </c>
      <c r="G91" s="19">
        <f t="shared" si="29"/>
        <v>688</v>
      </c>
      <c r="H91" s="19">
        <f t="shared" si="27"/>
        <v>0.34923857868020303</v>
      </c>
      <c r="I91" s="27"/>
      <c r="J91" s="27"/>
      <c r="K91" s="27"/>
      <c r="L91" s="27">
        <f t="shared" si="28"/>
        <v>0.34923857868020303</v>
      </c>
    </row>
    <row r="92" spans="1:12" x14ac:dyDescent="0.2">
      <c r="A92" s="30"/>
      <c r="B92" s="33"/>
      <c r="C92" s="33"/>
      <c r="D92" s="17" t="s">
        <v>25</v>
      </c>
      <c r="E92" s="19">
        <v>688</v>
      </c>
      <c r="F92" s="19">
        <v>1</v>
      </c>
      <c r="G92" s="19">
        <f t="shared" si="29"/>
        <v>688</v>
      </c>
      <c r="H92" s="19">
        <f t="shared" si="27"/>
        <v>0.34923857868020303</v>
      </c>
      <c r="I92" s="27"/>
      <c r="J92" s="27"/>
      <c r="K92" s="27"/>
      <c r="L92" s="27">
        <f t="shared" si="28"/>
        <v>0.34923857868020303</v>
      </c>
    </row>
    <row r="93" spans="1:12" x14ac:dyDescent="0.2">
      <c r="A93" s="30"/>
      <c r="B93" s="33"/>
      <c r="C93" s="33"/>
      <c r="D93" s="17" t="s">
        <v>26</v>
      </c>
      <c r="E93" s="19">
        <v>688</v>
      </c>
      <c r="F93" s="19">
        <v>1</v>
      </c>
      <c r="G93" s="19">
        <f t="shared" si="29"/>
        <v>688</v>
      </c>
      <c r="H93" s="19">
        <f t="shared" si="27"/>
        <v>0.34923857868020303</v>
      </c>
      <c r="I93" s="27"/>
      <c r="J93" s="27"/>
      <c r="K93" s="27"/>
      <c r="L93" s="27">
        <f t="shared" si="28"/>
        <v>0.34923857868020303</v>
      </c>
    </row>
    <row r="94" spans="1:12" x14ac:dyDescent="0.2">
      <c r="A94" s="30"/>
      <c r="B94" s="33"/>
      <c r="C94" s="33"/>
      <c r="D94" s="17" t="s">
        <v>26</v>
      </c>
      <c r="E94" s="19">
        <v>688</v>
      </c>
      <c r="F94" s="19">
        <v>1</v>
      </c>
      <c r="G94" s="19">
        <f t="shared" si="29"/>
        <v>688</v>
      </c>
      <c r="H94" s="19">
        <f t="shared" si="27"/>
        <v>0.34923857868020303</v>
      </c>
      <c r="I94" s="27"/>
      <c r="J94" s="27"/>
      <c r="K94" s="27"/>
      <c r="L94" s="27">
        <f t="shared" si="28"/>
        <v>0.34923857868020303</v>
      </c>
    </row>
    <row r="95" spans="1:12" x14ac:dyDescent="0.2">
      <c r="A95" s="30"/>
      <c r="B95" s="33"/>
      <c r="C95" s="33"/>
      <c r="D95" s="17" t="s">
        <v>26</v>
      </c>
      <c r="E95" s="19">
        <v>688</v>
      </c>
      <c r="F95" s="19">
        <v>1</v>
      </c>
      <c r="G95" s="19">
        <f t="shared" si="29"/>
        <v>688</v>
      </c>
      <c r="H95" s="19">
        <f t="shared" si="27"/>
        <v>0.34923857868020303</v>
      </c>
      <c r="I95" s="27"/>
      <c r="J95" s="27"/>
      <c r="K95" s="27"/>
      <c r="L95" s="27">
        <f t="shared" si="28"/>
        <v>0.34923857868020303</v>
      </c>
    </row>
    <row r="96" spans="1:12" x14ac:dyDescent="0.2">
      <c r="A96" s="30"/>
      <c r="B96" s="33"/>
      <c r="C96" s="33"/>
      <c r="D96" s="17" t="s">
        <v>26</v>
      </c>
      <c r="E96" s="19">
        <v>688</v>
      </c>
      <c r="F96" s="19">
        <v>1</v>
      </c>
      <c r="G96" s="19">
        <f t="shared" si="29"/>
        <v>688</v>
      </c>
      <c r="H96" s="19">
        <f t="shared" si="27"/>
        <v>0.34923857868020303</v>
      </c>
      <c r="I96" s="27"/>
      <c r="J96" s="27"/>
      <c r="K96" s="27"/>
      <c r="L96" s="27">
        <f t="shared" si="28"/>
        <v>0.34923857868020303</v>
      </c>
    </row>
    <row r="97" spans="1:12" x14ac:dyDescent="0.2">
      <c r="A97" s="30"/>
      <c r="B97" s="33"/>
      <c r="C97" s="33"/>
      <c r="D97" s="17" t="s">
        <v>26</v>
      </c>
      <c r="E97" s="19">
        <v>688</v>
      </c>
      <c r="F97" s="19">
        <v>1</v>
      </c>
      <c r="G97" s="19">
        <f t="shared" si="29"/>
        <v>688</v>
      </c>
      <c r="H97" s="19">
        <f t="shared" si="27"/>
        <v>0.34923857868020303</v>
      </c>
      <c r="I97" s="27"/>
      <c r="J97" s="27"/>
      <c r="K97" s="27"/>
      <c r="L97" s="27">
        <f t="shared" si="28"/>
        <v>0.34923857868020303</v>
      </c>
    </row>
    <row r="98" spans="1:12" x14ac:dyDescent="0.2">
      <c r="A98" s="30"/>
      <c r="B98" s="33"/>
      <c r="C98" s="33"/>
      <c r="D98" s="17" t="s">
        <v>26</v>
      </c>
      <c r="E98" s="19">
        <v>688</v>
      </c>
      <c r="F98" s="19">
        <v>1</v>
      </c>
      <c r="G98" s="19">
        <f t="shared" si="29"/>
        <v>688</v>
      </c>
      <c r="H98" s="19">
        <f t="shared" si="27"/>
        <v>0.34923857868020303</v>
      </c>
      <c r="I98" s="27"/>
      <c r="J98" s="27"/>
      <c r="K98" s="27"/>
      <c r="L98" s="27">
        <f t="shared" si="28"/>
        <v>0.34923857868020303</v>
      </c>
    </row>
    <row r="99" spans="1:12" x14ac:dyDescent="0.2">
      <c r="A99" s="30"/>
      <c r="B99" s="33"/>
      <c r="C99" s="33"/>
      <c r="D99" s="9" t="s">
        <v>28</v>
      </c>
      <c r="E99" s="18"/>
      <c r="F99" s="18"/>
      <c r="G99" s="18">
        <f>SUBTOTAL(9,G100:G109)</f>
        <v>3839</v>
      </c>
      <c r="H99" s="18">
        <f>G99/1970</f>
        <v>1.948730964467005</v>
      </c>
      <c r="I99" s="21"/>
      <c r="J99" s="21"/>
      <c r="K99" s="21"/>
      <c r="L99" s="21">
        <f>H99</f>
        <v>1.948730964467005</v>
      </c>
    </row>
    <row r="100" spans="1:12" x14ac:dyDescent="0.2">
      <c r="A100" s="30"/>
      <c r="B100" s="33"/>
      <c r="C100" s="33"/>
      <c r="D100" s="9" t="s">
        <v>24</v>
      </c>
      <c r="E100" s="19">
        <v>350</v>
      </c>
      <c r="F100" s="19">
        <v>1</v>
      </c>
      <c r="G100" s="19">
        <f t="shared" si="29"/>
        <v>350</v>
      </c>
      <c r="H100" s="19">
        <f t="shared" ref="H100:H109" si="30">G100/1970</f>
        <v>0.17766497461928935</v>
      </c>
      <c r="I100" s="27"/>
      <c r="J100" s="27"/>
      <c r="K100" s="27"/>
      <c r="L100" s="27">
        <f t="shared" ref="L100:L109" si="31">H100</f>
        <v>0.17766497461928935</v>
      </c>
    </row>
    <row r="101" spans="1:12" x14ac:dyDescent="0.2">
      <c r="A101" s="30"/>
      <c r="B101" s="33"/>
      <c r="C101" s="33"/>
      <c r="D101" s="17" t="s">
        <v>25</v>
      </c>
      <c r="E101" s="19">
        <v>475</v>
      </c>
      <c r="F101" s="19">
        <v>1</v>
      </c>
      <c r="G101" s="19">
        <f t="shared" si="29"/>
        <v>475</v>
      </c>
      <c r="H101" s="19">
        <f t="shared" si="30"/>
        <v>0.24111675126903553</v>
      </c>
      <c r="I101" s="27"/>
      <c r="J101" s="27"/>
      <c r="K101" s="27"/>
      <c r="L101" s="27">
        <f t="shared" si="31"/>
        <v>0.24111675126903553</v>
      </c>
    </row>
    <row r="102" spans="1:12" x14ac:dyDescent="0.2">
      <c r="A102" s="30"/>
      <c r="B102" s="33"/>
      <c r="C102" s="33"/>
      <c r="D102" s="17" t="s">
        <v>25</v>
      </c>
      <c r="E102" s="19">
        <v>475</v>
      </c>
      <c r="F102" s="19">
        <v>1</v>
      </c>
      <c r="G102" s="19">
        <f t="shared" si="29"/>
        <v>475</v>
      </c>
      <c r="H102" s="19">
        <f t="shared" si="30"/>
        <v>0.24111675126903553</v>
      </c>
      <c r="I102" s="27"/>
      <c r="J102" s="27"/>
      <c r="K102" s="27"/>
      <c r="L102" s="27">
        <f t="shared" si="31"/>
        <v>0.24111675126903553</v>
      </c>
    </row>
    <row r="103" spans="1:12" x14ac:dyDescent="0.2">
      <c r="A103" s="30"/>
      <c r="B103" s="33"/>
      <c r="C103" s="33"/>
      <c r="D103" s="17" t="s">
        <v>25</v>
      </c>
      <c r="E103" s="19">
        <v>475</v>
      </c>
      <c r="F103" s="19">
        <v>1</v>
      </c>
      <c r="G103" s="19">
        <f t="shared" si="29"/>
        <v>475</v>
      </c>
      <c r="H103" s="19">
        <f t="shared" si="30"/>
        <v>0.24111675126903553</v>
      </c>
      <c r="I103" s="27"/>
      <c r="J103" s="27"/>
      <c r="K103" s="27"/>
      <c r="L103" s="27">
        <f t="shared" si="31"/>
        <v>0.24111675126903553</v>
      </c>
    </row>
    <row r="104" spans="1:12" x14ac:dyDescent="0.2">
      <c r="A104" s="30"/>
      <c r="B104" s="33"/>
      <c r="C104" s="33"/>
      <c r="D104" s="17" t="s">
        <v>26</v>
      </c>
      <c r="E104" s="19">
        <v>344</v>
      </c>
      <c r="F104" s="19">
        <v>1</v>
      </c>
      <c r="G104" s="19">
        <f t="shared" si="29"/>
        <v>344</v>
      </c>
      <c r="H104" s="19">
        <f t="shared" si="30"/>
        <v>0.17461928934010151</v>
      </c>
      <c r="I104" s="27"/>
      <c r="J104" s="27"/>
      <c r="K104" s="27"/>
      <c r="L104" s="27">
        <f t="shared" si="31"/>
        <v>0.17461928934010151</v>
      </c>
    </row>
    <row r="105" spans="1:12" x14ac:dyDescent="0.2">
      <c r="A105" s="30"/>
      <c r="B105" s="33"/>
      <c r="C105" s="33"/>
      <c r="D105" s="17" t="s">
        <v>26</v>
      </c>
      <c r="E105" s="19">
        <v>344</v>
      </c>
      <c r="F105" s="19">
        <v>1</v>
      </c>
      <c r="G105" s="19">
        <f t="shared" si="29"/>
        <v>344</v>
      </c>
      <c r="H105" s="19">
        <f t="shared" si="30"/>
        <v>0.17461928934010151</v>
      </c>
      <c r="I105" s="27"/>
      <c r="J105" s="27"/>
      <c r="K105" s="27"/>
      <c r="L105" s="27">
        <f t="shared" si="31"/>
        <v>0.17461928934010151</v>
      </c>
    </row>
    <row r="106" spans="1:12" x14ac:dyDescent="0.2">
      <c r="A106" s="30"/>
      <c r="B106" s="33"/>
      <c r="C106" s="33"/>
      <c r="D106" s="17" t="s">
        <v>26</v>
      </c>
      <c r="E106" s="19">
        <v>344</v>
      </c>
      <c r="F106" s="19">
        <v>1</v>
      </c>
      <c r="G106" s="19">
        <f t="shared" si="29"/>
        <v>344</v>
      </c>
      <c r="H106" s="19">
        <f t="shared" si="30"/>
        <v>0.17461928934010151</v>
      </c>
      <c r="I106" s="27"/>
      <c r="J106" s="27"/>
      <c r="K106" s="27"/>
      <c r="L106" s="27">
        <f t="shared" si="31"/>
        <v>0.17461928934010151</v>
      </c>
    </row>
    <row r="107" spans="1:12" x14ac:dyDescent="0.2">
      <c r="A107" s="30"/>
      <c r="B107" s="33"/>
      <c r="C107" s="33"/>
      <c r="D107" s="17" t="s">
        <v>26</v>
      </c>
      <c r="E107" s="19">
        <v>344</v>
      </c>
      <c r="F107" s="19">
        <v>1</v>
      </c>
      <c r="G107" s="19">
        <f t="shared" si="29"/>
        <v>344</v>
      </c>
      <c r="H107" s="19">
        <f t="shared" si="30"/>
        <v>0.17461928934010151</v>
      </c>
      <c r="I107" s="27"/>
      <c r="J107" s="27"/>
      <c r="K107" s="27"/>
      <c r="L107" s="27">
        <f t="shared" si="31"/>
        <v>0.17461928934010151</v>
      </c>
    </row>
    <row r="108" spans="1:12" x14ac:dyDescent="0.2">
      <c r="A108" s="30"/>
      <c r="B108" s="33"/>
      <c r="C108" s="33"/>
      <c r="D108" s="17" t="s">
        <v>26</v>
      </c>
      <c r="E108" s="19">
        <v>344</v>
      </c>
      <c r="F108" s="19">
        <v>1</v>
      </c>
      <c r="G108" s="19">
        <f t="shared" si="29"/>
        <v>344</v>
      </c>
      <c r="H108" s="19">
        <f t="shared" si="30"/>
        <v>0.17461928934010151</v>
      </c>
      <c r="I108" s="27"/>
      <c r="J108" s="27"/>
      <c r="K108" s="27"/>
      <c r="L108" s="27">
        <f t="shared" si="31"/>
        <v>0.17461928934010151</v>
      </c>
    </row>
    <row r="109" spans="1:12" x14ac:dyDescent="0.2">
      <c r="A109" s="30"/>
      <c r="B109" s="33"/>
      <c r="C109" s="33"/>
      <c r="D109" s="17" t="s">
        <v>26</v>
      </c>
      <c r="E109" s="19">
        <v>344</v>
      </c>
      <c r="F109" s="19">
        <v>1</v>
      </c>
      <c r="G109" s="19">
        <f t="shared" si="29"/>
        <v>344</v>
      </c>
      <c r="H109" s="19">
        <f t="shared" si="30"/>
        <v>0.17461928934010151</v>
      </c>
      <c r="I109" s="27"/>
      <c r="J109" s="27"/>
      <c r="K109" s="27"/>
      <c r="L109" s="27">
        <f t="shared" si="31"/>
        <v>0.17461928934010151</v>
      </c>
    </row>
    <row r="110" spans="1:12" x14ac:dyDescent="0.2">
      <c r="A110" s="30"/>
      <c r="B110" s="33"/>
      <c r="C110" s="33"/>
      <c r="D110" s="9" t="s">
        <v>30</v>
      </c>
      <c r="E110" s="19"/>
      <c r="F110" s="18"/>
      <c r="G110" s="18">
        <f>SUBTOTAL(9,G111:G120)</f>
        <v>6541</v>
      </c>
      <c r="H110" s="18">
        <f>G110/1970</f>
        <v>3.3203045685279187</v>
      </c>
      <c r="I110" s="21"/>
      <c r="J110" s="21"/>
      <c r="K110" s="21"/>
      <c r="L110" s="21">
        <f>H110</f>
        <v>3.3203045685279187</v>
      </c>
    </row>
    <row r="111" spans="1:12" x14ac:dyDescent="0.2">
      <c r="A111" s="30"/>
      <c r="B111" s="33"/>
      <c r="C111" s="33"/>
      <c r="D111" s="9" t="s">
        <v>24</v>
      </c>
      <c r="E111" s="19">
        <v>688</v>
      </c>
      <c r="F111" s="19">
        <v>1</v>
      </c>
      <c r="G111" s="19">
        <f>E111*F111</f>
        <v>688</v>
      </c>
      <c r="H111" s="19">
        <f t="shared" ref="H111:H120" si="32">G111/1970</f>
        <v>0.34923857868020303</v>
      </c>
      <c r="I111" s="27"/>
      <c r="J111" s="27"/>
      <c r="K111" s="27"/>
      <c r="L111" s="27">
        <f t="shared" ref="L111:L120" si="33">H111</f>
        <v>0.34923857868020303</v>
      </c>
    </row>
    <row r="112" spans="1:12" x14ac:dyDescent="0.2">
      <c r="A112" s="30"/>
      <c r="B112" s="33"/>
      <c r="C112" s="33"/>
      <c r="D112" s="17" t="s">
        <v>25</v>
      </c>
      <c r="E112" s="19">
        <v>563</v>
      </c>
      <c r="F112" s="19">
        <v>1</v>
      </c>
      <c r="G112" s="19">
        <f t="shared" ref="G112:G120" si="34">E112*F112</f>
        <v>563</v>
      </c>
      <c r="H112" s="19">
        <f t="shared" si="32"/>
        <v>0.28578680203045687</v>
      </c>
      <c r="I112" s="27"/>
      <c r="J112" s="27"/>
      <c r="K112" s="27"/>
      <c r="L112" s="27">
        <f t="shared" si="33"/>
        <v>0.28578680203045687</v>
      </c>
    </row>
    <row r="113" spans="1:12" x14ac:dyDescent="0.2">
      <c r="A113" s="30"/>
      <c r="B113" s="33"/>
      <c r="C113" s="33"/>
      <c r="D113" s="17" t="s">
        <v>25</v>
      </c>
      <c r="E113" s="19">
        <v>563</v>
      </c>
      <c r="F113" s="19">
        <v>1</v>
      </c>
      <c r="G113" s="19">
        <f t="shared" si="34"/>
        <v>563</v>
      </c>
      <c r="H113" s="19">
        <f t="shared" si="32"/>
        <v>0.28578680203045687</v>
      </c>
      <c r="I113" s="27"/>
      <c r="J113" s="27"/>
      <c r="K113" s="27"/>
      <c r="L113" s="27">
        <f t="shared" si="33"/>
        <v>0.28578680203045687</v>
      </c>
    </row>
    <row r="114" spans="1:12" x14ac:dyDescent="0.2">
      <c r="A114" s="30"/>
      <c r="B114" s="33"/>
      <c r="C114" s="33"/>
      <c r="D114" s="17" t="s">
        <v>25</v>
      </c>
      <c r="E114" s="19">
        <v>563</v>
      </c>
      <c r="F114" s="19">
        <v>1</v>
      </c>
      <c r="G114" s="19">
        <f t="shared" si="34"/>
        <v>563</v>
      </c>
      <c r="H114" s="19">
        <f t="shared" si="32"/>
        <v>0.28578680203045687</v>
      </c>
      <c r="I114" s="27"/>
      <c r="J114" s="27"/>
      <c r="K114" s="27"/>
      <c r="L114" s="27">
        <f t="shared" si="33"/>
        <v>0.28578680203045687</v>
      </c>
    </row>
    <row r="115" spans="1:12" x14ac:dyDescent="0.2">
      <c r="A115" s="30"/>
      <c r="B115" s="33"/>
      <c r="C115" s="33"/>
      <c r="D115" s="17" t="s">
        <v>26</v>
      </c>
      <c r="E115" s="19">
        <v>694</v>
      </c>
      <c r="F115" s="19">
        <v>1</v>
      </c>
      <c r="G115" s="19">
        <f t="shared" si="34"/>
        <v>694</v>
      </c>
      <c r="H115" s="19">
        <f t="shared" si="32"/>
        <v>0.35228426395939089</v>
      </c>
      <c r="I115" s="27"/>
      <c r="J115" s="27"/>
      <c r="K115" s="27"/>
      <c r="L115" s="27">
        <f t="shared" si="33"/>
        <v>0.35228426395939089</v>
      </c>
    </row>
    <row r="116" spans="1:12" x14ac:dyDescent="0.2">
      <c r="A116" s="30"/>
      <c r="B116" s="33"/>
      <c r="C116" s="33"/>
      <c r="D116" s="17" t="s">
        <v>26</v>
      </c>
      <c r="E116" s="19">
        <v>694</v>
      </c>
      <c r="F116" s="19">
        <v>1</v>
      </c>
      <c r="G116" s="19">
        <f t="shared" si="34"/>
        <v>694</v>
      </c>
      <c r="H116" s="19">
        <f t="shared" si="32"/>
        <v>0.35228426395939089</v>
      </c>
      <c r="I116" s="27"/>
      <c r="J116" s="27"/>
      <c r="K116" s="27"/>
      <c r="L116" s="27">
        <f t="shared" si="33"/>
        <v>0.35228426395939089</v>
      </c>
    </row>
    <row r="117" spans="1:12" x14ac:dyDescent="0.2">
      <c r="A117" s="30"/>
      <c r="B117" s="33"/>
      <c r="C117" s="33"/>
      <c r="D117" s="17" t="s">
        <v>26</v>
      </c>
      <c r="E117" s="19">
        <v>694</v>
      </c>
      <c r="F117" s="19">
        <v>1</v>
      </c>
      <c r="G117" s="19">
        <f t="shared" si="34"/>
        <v>694</v>
      </c>
      <c r="H117" s="19">
        <f t="shared" si="32"/>
        <v>0.35228426395939089</v>
      </c>
      <c r="I117" s="27"/>
      <c r="J117" s="27"/>
      <c r="K117" s="27"/>
      <c r="L117" s="27">
        <f t="shared" si="33"/>
        <v>0.35228426395939089</v>
      </c>
    </row>
    <row r="118" spans="1:12" x14ac:dyDescent="0.2">
      <c r="A118" s="30"/>
      <c r="B118" s="33"/>
      <c r="C118" s="33"/>
      <c r="D118" s="17" t="s">
        <v>26</v>
      </c>
      <c r="E118" s="19">
        <v>694</v>
      </c>
      <c r="F118" s="19">
        <v>1</v>
      </c>
      <c r="G118" s="19">
        <f t="shared" si="34"/>
        <v>694</v>
      </c>
      <c r="H118" s="19">
        <f t="shared" si="32"/>
        <v>0.35228426395939089</v>
      </c>
      <c r="I118" s="27"/>
      <c r="J118" s="27"/>
      <c r="K118" s="27"/>
      <c r="L118" s="27">
        <f t="shared" si="33"/>
        <v>0.35228426395939089</v>
      </c>
    </row>
    <row r="119" spans="1:12" x14ac:dyDescent="0.2">
      <c r="A119" s="30"/>
      <c r="B119" s="33"/>
      <c r="C119" s="33"/>
      <c r="D119" s="17" t="s">
        <v>26</v>
      </c>
      <c r="E119" s="19">
        <v>694</v>
      </c>
      <c r="F119" s="19">
        <v>1</v>
      </c>
      <c r="G119" s="19">
        <f t="shared" si="34"/>
        <v>694</v>
      </c>
      <c r="H119" s="19">
        <f t="shared" si="32"/>
        <v>0.35228426395939089</v>
      </c>
      <c r="I119" s="27"/>
      <c r="J119" s="27"/>
      <c r="K119" s="27"/>
      <c r="L119" s="27">
        <f t="shared" si="33"/>
        <v>0.35228426395939089</v>
      </c>
    </row>
    <row r="120" spans="1:12" x14ac:dyDescent="0.2">
      <c r="A120" s="30"/>
      <c r="B120" s="33"/>
      <c r="C120" s="33"/>
      <c r="D120" s="17" t="s">
        <v>26</v>
      </c>
      <c r="E120" s="19">
        <v>694</v>
      </c>
      <c r="F120" s="19">
        <v>1</v>
      </c>
      <c r="G120" s="19">
        <f t="shared" si="34"/>
        <v>694</v>
      </c>
      <c r="H120" s="19">
        <f t="shared" si="32"/>
        <v>0.35228426395939089</v>
      </c>
      <c r="I120" s="27"/>
      <c r="J120" s="27"/>
      <c r="K120" s="27"/>
      <c r="L120" s="27">
        <f t="shared" si="33"/>
        <v>0.35228426395939089</v>
      </c>
    </row>
    <row r="121" spans="1:12" x14ac:dyDescent="0.2">
      <c r="A121" s="30"/>
      <c r="B121" s="33"/>
      <c r="C121" s="33"/>
      <c r="D121" s="17" t="s">
        <v>34</v>
      </c>
      <c r="E121" s="19"/>
      <c r="F121" s="19"/>
      <c r="G121" s="18">
        <f>SUBTOTAL(9,G122)</f>
        <v>858</v>
      </c>
      <c r="H121" s="18">
        <f t="shared" ref="H121:H130" si="35">G121/1970</f>
        <v>0.43553299492385789</v>
      </c>
      <c r="I121" s="21"/>
      <c r="J121" s="21"/>
      <c r="K121" s="21"/>
      <c r="L121" s="21">
        <f t="shared" ref="L121:L130" si="36">H121</f>
        <v>0.43553299492385789</v>
      </c>
    </row>
    <row r="122" spans="1:12" x14ac:dyDescent="0.2">
      <c r="A122" s="30"/>
      <c r="B122" s="33"/>
      <c r="C122" s="33"/>
      <c r="D122" s="17" t="s">
        <v>33</v>
      </c>
      <c r="E122" s="19">
        <v>858</v>
      </c>
      <c r="F122" s="19">
        <v>1</v>
      </c>
      <c r="G122" s="19">
        <f>E122*F122</f>
        <v>858</v>
      </c>
      <c r="H122" s="19">
        <f t="shared" si="35"/>
        <v>0.43553299492385789</v>
      </c>
      <c r="I122" s="27"/>
      <c r="J122" s="27"/>
      <c r="K122" s="27"/>
      <c r="L122" s="27">
        <f t="shared" si="36"/>
        <v>0.43553299492385789</v>
      </c>
    </row>
    <row r="123" spans="1:12" x14ac:dyDescent="0.2">
      <c r="A123" s="30"/>
      <c r="B123" s="33"/>
      <c r="C123" s="33"/>
      <c r="D123" s="17" t="s">
        <v>48</v>
      </c>
      <c r="E123" s="19"/>
      <c r="F123" s="19"/>
      <c r="G123" s="18">
        <f>SUBTOTAL(9,G124)</f>
        <v>990</v>
      </c>
      <c r="H123" s="18">
        <f t="shared" si="35"/>
        <v>0.5025380710659898</v>
      </c>
      <c r="I123" s="21"/>
      <c r="J123" s="21"/>
      <c r="K123" s="21"/>
      <c r="L123" s="21">
        <f t="shared" si="36"/>
        <v>0.5025380710659898</v>
      </c>
    </row>
    <row r="124" spans="1:12" x14ac:dyDescent="0.2">
      <c r="A124" s="30"/>
      <c r="B124" s="33"/>
      <c r="C124" s="33"/>
      <c r="D124" s="17" t="s">
        <v>47</v>
      </c>
      <c r="E124" s="19">
        <v>990</v>
      </c>
      <c r="F124" s="19">
        <v>1</v>
      </c>
      <c r="G124" s="19">
        <f t="shared" ref="G124:G130" si="37">E124*F124</f>
        <v>990</v>
      </c>
      <c r="H124" s="19">
        <f t="shared" si="35"/>
        <v>0.5025380710659898</v>
      </c>
      <c r="I124" s="27"/>
      <c r="J124" s="27"/>
      <c r="K124" s="27"/>
      <c r="L124" s="27">
        <f t="shared" si="36"/>
        <v>0.5025380710659898</v>
      </c>
    </row>
    <row r="125" spans="1:12" x14ac:dyDescent="0.2">
      <c r="A125" s="12"/>
      <c r="B125" s="14"/>
      <c r="C125" s="14"/>
      <c r="D125" s="17" t="s">
        <v>67</v>
      </c>
      <c r="E125" s="19"/>
      <c r="F125" s="19"/>
      <c r="G125" s="18">
        <f>SUBTOTAL(9,G126)</f>
        <v>16</v>
      </c>
      <c r="H125" s="18">
        <f t="shared" si="35"/>
        <v>8.1218274111675131E-3</v>
      </c>
      <c r="I125" s="21"/>
      <c r="J125" s="21"/>
      <c r="K125" s="21"/>
      <c r="L125" s="21">
        <f t="shared" si="36"/>
        <v>8.1218274111675131E-3</v>
      </c>
    </row>
    <row r="126" spans="1:12" x14ac:dyDescent="0.2">
      <c r="A126" s="12"/>
      <c r="B126" s="14"/>
      <c r="C126" s="14"/>
      <c r="D126" s="17" t="s">
        <v>65</v>
      </c>
      <c r="E126" s="19">
        <v>4</v>
      </c>
      <c r="F126" s="19">
        <v>4</v>
      </c>
      <c r="G126" s="19">
        <f t="shared" si="37"/>
        <v>16</v>
      </c>
      <c r="H126" s="19">
        <f t="shared" si="35"/>
        <v>8.1218274111675131E-3</v>
      </c>
      <c r="I126" s="27"/>
      <c r="J126" s="27"/>
      <c r="K126" s="27"/>
      <c r="L126" s="27">
        <f t="shared" si="36"/>
        <v>8.1218274111675131E-3</v>
      </c>
    </row>
    <row r="127" spans="1:12" x14ac:dyDescent="0.2">
      <c r="A127" s="12"/>
      <c r="B127" s="14"/>
      <c r="C127" s="14"/>
      <c r="D127" s="17" t="s">
        <v>76</v>
      </c>
      <c r="E127" s="19"/>
      <c r="F127" s="19"/>
      <c r="G127" s="18">
        <f>SUBTOTAL(9,G128)</f>
        <v>1402.96</v>
      </c>
      <c r="H127" s="18">
        <f t="shared" si="35"/>
        <v>0.71216243654822342</v>
      </c>
      <c r="I127" s="21"/>
      <c r="J127" s="21"/>
      <c r="K127" s="21"/>
      <c r="L127" s="21">
        <f t="shared" si="36"/>
        <v>0.71216243654822342</v>
      </c>
    </row>
    <row r="128" spans="1:12" x14ac:dyDescent="0.2">
      <c r="A128" s="12"/>
      <c r="B128" s="14"/>
      <c r="C128" s="14"/>
      <c r="D128" s="17" t="s">
        <v>75</v>
      </c>
      <c r="E128" s="19">
        <v>5.68</v>
      </c>
      <c r="F128" s="19">
        <v>247</v>
      </c>
      <c r="G128" s="19">
        <f t="shared" si="37"/>
        <v>1402.96</v>
      </c>
      <c r="H128" s="19">
        <f t="shared" si="35"/>
        <v>0.71216243654822342</v>
      </c>
      <c r="I128" s="27"/>
      <c r="J128" s="27"/>
      <c r="K128" s="27"/>
      <c r="L128" s="27">
        <f t="shared" si="36"/>
        <v>0.71216243654822342</v>
      </c>
    </row>
    <row r="129" spans="1:12" x14ac:dyDescent="0.2">
      <c r="A129" s="12"/>
      <c r="B129" s="14"/>
      <c r="C129" s="14"/>
      <c r="D129" s="17" t="s">
        <v>81</v>
      </c>
      <c r="E129" s="19"/>
      <c r="F129" s="19"/>
      <c r="G129" s="18">
        <f>SUBTOTAL(9,G130)</f>
        <v>659.49</v>
      </c>
      <c r="H129" s="18">
        <f t="shared" si="35"/>
        <v>0.33476649746192894</v>
      </c>
      <c r="I129" s="21"/>
      <c r="J129" s="21"/>
      <c r="K129" s="21"/>
      <c r="L129" s="21">
        <f t="shared" si="36"/>
        <v>0.33476649746192894</v>
      </c>
    </row>
    <row r="130" spans="1:12" x14ac:dyDescent="0.2">
      <c r="A130" s="12"/>
      <c r="B130" s="14"/>
      <c r="C130" s="14"/>
      <c r="D130" s="17" t="s">
        <v>82</v>
      </c>
      <c r="E130" s="19">
        <v>2.67</v>
      </c>
      <c r="F130" s="19">
        <v>247</v>
      </c>
      <c r="G130" s="19">
        <f t="shared" si="37"/>
        <v>659.49</v>
      </c>
      <c r="H130" s="19">
        <f t="shared" si="35"/>
        <v>0.33476649746192894</v>
      </c>
      <c r="I130" s="27"/>
      <c r="J130" s="27"/>
      <c r="K130" s="27"/>
      <c r="L130" s="27">
        <f t="shared" si="36"/>
        <v>0.33476649746192894</v>
      </c>
    </row>
    <row r="131" spans="1:12" x14ac:dyDescent="0.2">
      <c r="A131" s="29">
        <v>33</v>
      </c>
      <c r="B131" s="32" t="s">
        <v>19</v>
      </c>
      <c r="C131" s="32" t="s">
        <v>20</v>
      </c>
      <c r="D131" s="22" t="s">
        <v>14</v>
      </c>
      <c r="E131" s="23"/>
      <c r="F131" s="23"/>
      <c r="G131" s="23"/>
      <c r="H131" s="18">
        <f>SUBTOTAL(9,H132:H136)</f>
        <v>3.1796548223350256</v>
      </c>
      <c r="I131" s="21">
        <f>H131/4</f>
        <v>0.7949137055837564</v>
      </c>
      <c r="J131" s="21">
        <f>H131/4</f>
        <v>0.7949137055837564</v>
      </c>
      <c r="K131" s="21">
        <f>H131/4</f>
        <v>0.7949137055837564</v>
      </c>
      <c r="L131" s="21">
        <f>H131/4</f>
        <v>0.7949137055837564</v>
      </c>
    </row>
    <row r="132" spans="1:12" ht="181.5" customHeight="1" x14ac:dyDescent="0.2">
      <c r="A132" s="30"/>
      <c r="B132" s="33"/>
      <c r="C132" s="33"/>
      <c r="D132" s="24" t="s">
        <v>58</v>
      </c>
      <c r="E132" s="18"/>
      <c r="F132" s="18"/>
      <c r="G132" s="18">
        <f>SUBTOTAL(9,G133:G134)</f>
        <v>2761.46</v>
      </c>
      <c r="H132" s="18">
        <f>G132/1970</f>
        <v>1.4017563451776649</v>
      </c>
      <c r="I132" s="21">
        <f>H132/4</f>
        <v>0.35043908629441622</v>
      </c>
      <c r="J132" s="21">
        <f>H132/4</f>
        <v>0.35043908629441622</v>
      </c>
      <c r="K132" s="21">
        <f>H132/4</f>
        <v>0.35043908629441622</v>
      </c>
      <c r="L132" s="21">
        <f>H132/4</f>
        <v>0.35043908629441622</v>
      </c>
    </row>
    <row r="133" spans="1:12" x14ac:dyDescent="0.2">
      <c r="A133" s="30"/>
      <c r="B133" s="33"/>
      <c r="C133" s="33"/>
      <c r="D133" s="9" t="s">
        <v>59</v>
      </c>
      <c r="E133" s="19">
        <v>7.98</v>
      </c>
      <c r="F133" s="19">
        <v>247</v>
      </c>
      <c r="G133" s="19">
        <f>E133*F133</f>
        <v>1971.0600000000002</v>
      </c>
      <c r="H133" s="19">
        <f t="shared" ref="H133:H134" si="38">G133/1970</f>
        <v>1.0005380710659899</v>
      </c>
      <c r="I133" s="27">
        <f t="shared" ref="I133:I134" si="39">H133/4</f>
        <v>0.25013451776649748</v>
      </c>
      <c r="J133" s="27">
        <f t="shared" ref="J133:J134" si="40">H133/4</f>
        <v>0.25013451776649748</v>
      </c>
      <c r="K133" s="27">
        <f t="shared" ref="K133:K134" si="41">H133/4</f>
        <v>0.25013451776649748</v>
      </c>
      <c r="L133" s="27">
        <f t="shared" ref="L133:L134" si="42">H133/4</f>
        <v>0.25013451776649748</v>
      </c>
    </row>
    <row r="134" spans="1:12" x14ac:dyDescent="0.2">
      <c r="A134" s="30"/>
      <c r="B134" s="33"/>
      <c r="C134" s="33"/>
      <c r="D134" s="9" t="s">
        <v>60</v>
      </c>
      <c r="E134" s="19">
        <v>3.2</v>
      </c>
      <c r="F134" s="19">
        <v>247</v>
      </c>
      <c r="G134" s="19">
        <f t="shared" ref="G134:G136" si="43">E134*F134</f>
        <v>790.40000000000009</v>
      </c>
      <c r="H134" s="19">
        <f t="shared" si="38"/>
        <v>0.40121827411167515</v>
      </c>
      <c r="I134" s="27">
        <f t="shared" si="39"/>
        <v>0.10030456852791879</v>
      </c>
      <c r="J134" s="27">
        <f t="shared" si="40"/>
        <v>0.10030456852791879</v>
      </c>
      <c r="K134" s="27">
        <f t="shared" si="41"/>
        <v>0.10030456852791879</v>
      </c>
      <c r="L134" s="27">
        <f t="shared" si="42"/>
        <v>0.10030456852791879</v>
      </c>
    </row>
    <row r="135" spans="1:12" x14ac:dyDescent="0.2">
      <c r="A135" s="30"/>
      <c r="B135" s="33"/>
      <c r="C135" s="33"/>
      <c r="D135" s="9" t="s">
        <v>81</v>
      </c>
      <c r="E135" s="19"/>
      <c r="F135" s="19"/>
      <c r="G135" s="18">
        <f>SUBTOTAL(9,G136)</f>
        <v>370.5</v>
      </c>
      <c r="H135" s="18">
        <f>G135/1970</f>
        <v>0.18807106598984771</v>
      </c>
      <c r="I135" s="21">
        <f>H135/4</f>
        <v>4.7017766497461928E-2</v>
      </c>
      <c r="J135" s="21">
        <f>H135/4</f>
        <v>4.7017766497461928E-2</v>
      </c>
      <c r="K135" s="21">
        <f>H135/4</f>
        <v>4.7017766497461928E-2</v>
      </c>
      <c r="L135" s="21">
        <f>H135/4</f>
        <v>4.7017766497461928E-2</v>
      </c>
    </row>
    <row r="136" spans="1:12" x14ac:dyDescent="0.2">
      <c r="A136" s="30"/>
      <c r="B136" s="33"/>
      <c r="C136" s="33"/>
      <c r="D136" s="9" t="s">
        <v>82</v>
      </c>
      <c r="E136" s="18">
        <v>1.5</v>
      </c>
      <c r="F136" s="18">
        <v>247</v>
      </c>
      <c r="G136" s="19">
        <f t="shared" si="43"/>
        <v>370.5</v>
      </c>
      <c r="H136" s="19">
        <f>G136/1970</f>
        <v>0.18807106598984771</v>
      </c>
      <c r="I136" s="27">
        <f>H136/4</f>
        <v>4.7017766497461928E-2</v>
      </c>
      <c r="J136" s="27">
        <f>H136/4</f>
        <v>4.7017766497461928E-2</v>
      </c>
      <c r="K136" s="27">
        <f>H136/4</f>
        <v>4.7017766497461928E-2</v>
      </c>
      <c r="L136" s="27">
        <f>H136/4</f>
        <v>4.7017766497461928E-2</v>
      </c>
    </row>
    <row r="137" spans="1:12" x14ac:dyDescent="0.2">
      <c r="A137" s="29">
        <v>34</v>
      </c>
      <c r="B137" s="32" t="s">
        <v>21</v>
      </c>
      <c r="C137" s="32" t="s">
        <v>22</v>
      </c>
      <c r="D137" s="22" t="s">
        <v>14</v>
      </c>
      <c r="E137" s="23"/>
      <c r="F137" s="23"/>
      <c r="G137" s="23"/>
      <c r="H137" s="18">
        <f>SUBTOTAL(9,H138:H148)</f>
        <v>4.7444060913705579</v>
      </c>
      <c r="I137" s="21">
        <f>H137/2</f>
        <v>2.372203045685279</v>
      </c>
      <c r="J137" s="21">
        <f>H137/2</f>
        <v>2.372203045685279</v>
      </c>
      <c r="K137" s="21"/>
      <c r="L137" s="21"/>
    </row>
    <row r="138" spans="1:12" x14ac:dyDescent="0.2">
      <c r="A138" s="30"/>
      <c r="B138" s="33"/>
      <c r="C138" s="33"/>
      <c r="D138" s="9" t="s">
        <v>23</v>
      </c>
      <c r="E138" s="18"/>
      <c r="F138" s="18"/>
      <c r="G138" s="18">
        <f>SUBTOTAL(9,G139:G140)</f>
        <v>2618.1999999999998</v>
      </c>
      <c r="H138" s="18">
        <f>G138/1970</f>
        <v>1.3290355329949237</v>
      </c>
      <c r="I138" s="21">
        <f>H138/2</f>
        <v>0.66451776649746186</v>
      </c>
      <c r="J138" s="21">
        <f>H138/2</f>
        <v>0.66451776649746186</v>
      </c>
      <c r="K138" s="21"/>
      <c r="L138" s="21"/>
    </row>
    <row r="139" spans="1:12" x14ac:dyDescent="0.2">
      <c r="A139" s="30"/>
      <c r="B139" s="33"/>
      <c r="C139" s="33"/>
      <c r="D139" s="17" t="s">
        <v>57</v>
      </c>
      <c r="E139" s="19">
        <v>5.3</v>
      </c>
      <c r="F139" s="19">
        <v>247</v>
      </c>
      <c r="G139" s="19">
        <f t="shared" ref="G139:G148" si="44">E139*F139</f>
        <v>1309.0999999999999</v>
      </c>
      <c r="H139" s="19">
        <f t="shared" ref="H139:H140" si="45">G139/1970</f>
        <v>0.66451776649746186</v>
      </c>
      <c r="I139" s="27">
        <f t="shared" ref="I139:I140" si="46">H139/2</f>
        <v>0.33225888324873093</v>
      </c>
      <c r="J139" s="27">
        <f t="shared" ref="J139:J140" si="47">H139/2</f>
        <v>0.33225888324873093</v>
      </c>
      <c r="K139" s="21"/>
      <c r="L139" s="21"/>
    </row>
    <row r="140" spans="1:12" x14ac:dyDescent="0.2">
      <c r="A140" s="30"/>
      <c r="B140" s="33"/>
      <c r="C140" s="33"/>
      <c r="D140" s="17" t="s">
        <v>57</v>
      </c>
      <c r="E140" s="19">
        <v>5.3</v>
      </c>
      <c r="F140" s="19">
        <v>247</v>
      </c>
      <c r="G140" s="19">
        <f t="shared" si="44"/>
        <v>1309.0999999999999</v>
      </c>
      <c r="H140" s="19">
        <f t="shared" si="45"/>
        <v>0.66451776649746186</v>
      </c>
      <c r="I140" s="27">
        <f t="shared" si="46"/>
        <v>0.33225888324873093</v>
      </c>
      <c r="J140" s="27">
        <f t="shared" si="47"/>
        <v>0.33225888324873093</v>
      </c>
      <c r="K140" s="21"/>
      <c r="L140" s="21"/>
    </row>
    <row r="141" spans="1:12" x14ac:dyDescent="0.2">
      <c r="A141" s="30"/>
      <c r="B141" s="33"/>
      <c r="C141" s="33"/>
      <c r="D141" s="17" t="s">
        <v>68</v>
      </c>
      <c r="E141" s="19"/>
      <c r="F141" s="19"/>
      <c r="G141" s="18">
        <f>SUBTOTAL(9,G142)</f>
        <v>741</v>
      </c>
      <c r="H141" s="18">
        <f t="shared" ref="H141:H148" si="48">G141/1970</f>
        <v>0.37614213197969543</v>
      </c>
      <c r="I141" s="21">
        <f t="shared" ref="I141:I148" si="49">H141/2</f>
        <v>0.18807106598984771</v>
      </c>
      <c r="J141" s="21">
        <f t="shared" ref="J141:J148" si="50">H141/2</f>
        <v>0.18807106598984771</v>
      </c>
      <c r="K141" s="21"/>
      <c r="L141" s="21"/>
    </row>
    <row r="142" spans="1:12" x14ac:dyDescent="0.2">
      <c r="A142" s="30"/>
      <c r="B142" s="33"/>
      <c r="C142" s="33"/>
      <c r="D142" s="9" t="s">
        <v>65</v>
      </c>
      <c r="E142" s="19">
        <v>3</v>
      </c>
      <c r="F142" s="19">
        <v>247</v>
      </c>
      <c r="G142" s="19">
        <f t="shared" si="44"/>
        <v>741</v>
      </c>
      <c r="H142" s="19">
        <f t="shared" si="48"/>
        <v>0.37614213197969543</v>
      </c>
      <c r="I142" s="27">
        <f t="shared" si="49"/>
        <v>0.18807106598984771</v>
      </c>
      <c r="J142" s="27">
        <f t="shared" si="50"/>
        <v>0.18807106598984771</v>
      </c>
      <c r="K142" s="21"/>
      <c r="L142" s="21"/>
    </row>
    <row r="143" spans="1:12" x14ac:dyDescent="0.2">
      <c r="A143" s="30"/>
      <c r="B143" s="33"/>
      <c r="C143" s="33"/>
      <c r="D143" s="9" t="s">
        <v>74</v>
      </c>
      <c r="E143" s="19"/>
      <c r="F143" s="19"/>
      <c r="G143" s="18">
        <f>SUBTOTAL(9,G144)</f>
        <v>214.89</v>
      </c>
      <c r="H143" s="18">
        <f t="shared" si="48"/>
        <v>0.10908121827411167</v>
      </c>
      <c r="I143" s="21">
        <f t="shared" si="49"/>
        <v>5.4540609137055836E-2</v>
      </c>
      <c r="J143" s="21">
        <f t="shared" si="50"/>
        <v>5.4540609137055836E-2</v>
      </c>
      <c r="K143" s="21"/>
      <c r="L143" s="21"/>
    </row>
    <row r="144" spans="1:12" x14ac:dyDescent="0.2">
      <c r="A144" s="30"/>
      <c r="B144" s="33"/>
      <c r="C144" s="33"/>
      <c r="D144" s="9" t="s">
        <v>43</v>
      </c>
      <c r="E144" s="19">
        <v>0.87</v>
      </c>
      <c r="F144" s="19">
        <v>247</v>
      </c>
      <c r="G144" s="19">
        <f t="shared" si="44"/>
        <v>214.89</v>
      </c>
      <c r="H144" s="19">
        <f t="shared" si="48"/>
        <v>0.10908121827411167</v>
      </c>
      <c r="I144" s="27">
        <f t="shared" si="49"/>
        <v>5.4540609137055836E-2</v>
      </c>
      <c r="J144" s="27">
        <f t="shared" si="50"/>
        <v>5.4540609137055836E-2</v>
      </c>
      <c r="K144" s="21"/>
      <c r="L144" s="21"/>
    </row>
    <row r="145" spans="1:12" x14ac:dyDescent="0.2">
      <c r="A145" s="30"/>
      <c r="B145" s="33"/>
      <c r="C145" s="33"/>
      <c r="D145" s="9" t="s">
        <v>79</v>
      </c>
      <c r="E145" s="19"/>
      <c r="F145" s="19"/>
      <c r="G145" s="18">
        <f>SUBTOTAL(9,G146)</f>
        <v>481.65</v>
      </c>
      <c r="H145" s="18">
        <f t="shared" si="48"/>
        <v>0.24449238578680202</v>
      </c>
      <c r="I145" s="21">
        <f t="shared" si="49"/>
        <v>0.12224619289340101</v>
      </c>
      <c r="J145" s="21">
        <f t="shared" si="50"/>
        <v>0.12224619289340101</v>
      </c>
      <c r="K145" s="21"/>
      <c r="L145" s="21"/>
    </row>
    <row r="146" spans="1:12" x14ac:dyDescent="0.2">
      <c r="A146" s="30"/>
      <c r="B146" s="33"/>
      <c r="C146" s="33"/>
      <c r="D146" s="9" t="s">
        <v>78</v>
      </c>
      <c r="E146" s="18">
        <v>1.95</v>
      </c>
      <c r="F146" s="18">
        <v>247</v>
      </c>
      <c r="G146" s="19">
        <f t="shared" si="44"/>
        <v>481.65</v>
      </c>
      <c r="H146" s="19">
        <f t="shared" si="48"/>
        <v>0.24449238578680202</v>
      </c>
      <c r="I146" s="27">
        <f t="shared" si="49"/>
        <v>0.12224619289340101</v>
      </c>
      <c r="J146" s="27">
        <f t="shared" si="50"/>
        <v>0.12224619289340101</v>
      </c>
      <c r="K146" s="21"/>
      <c r="L146" s="21"/>
    </row>
    <row r="147" spans="1:12" x14ac:dyDescent="0.2">
      <c r="A147" s="30"/>
      <c r="B147" s="33"/>
      <c r="C147" s="33"/>
      <c r="D147" s="17" t="s">
        <v>81</v>
      </c>
      <c r="E147" s="19"/>
      <c r="F147" s="19"/>
      <c r="G147" s="18">
        <f>SUBTOTAL(9,G148)</f>
        <v>617.5</v>
      </c>
      <c r="H147" s="18">
        <f t="shared" si="48"/>
        <v>0.31345177664974622</v>
      </c>
      <c r="I147" s="21">
        <f t="shared" si="49"/>
        <v>0.15672588832487311</v>
      </c>
      <c r="J147" s="21">
        <f t="shared" si="50"/>
        <v>0.15672588832487311</v>
      </c>
      <c r="K147" s="21"/>
      <c r="L147" s="21"/>
    </row>
    <row r="148" spans="1:12" x14ac:dyDescent="0.2">
      <c r="A148" s="30"/>
      <c r="B148" s="33"/>
      <c r="C148" s="33"/>
      <c r="D148" s="17" t="s">
        <v>82</v>
      </c>
      <c r="E148" s="19">
        <v>2.5</v>
      </c>
      <c r="F148" s="19">
        <v>247</v>
      </c>
      <c r="G148" s="19">
        <f t="shared" si="44"/>
        <v>617.5</v>
      </c>
      <c r="H148" s="19">
        <f t="shared" si="48"/>
        <v>0.31345177664974622</v>
      </c>
      <c r="I148" s="27">
        <f t="shared" si="49"/>
        <v>0.15672588832487311</v>
      </c>
      <c r="J148" s="27">
        <f t="shared" si="50"/>
        <v>0.15672588832487311</v>
      </c>
      <c r="K148" s="21"/>
      <c r="L148" s="21"/>
    </row>
    <row r="149" spans="1:12" x14ac:dyDescent="0.2">
      <c r="A149" s="31"/>
      <c r="B149" s="34"/>
      <c r="C149" s="34"/>
      <c r="D149" s="9"/>
      <c r="E149" s="19"/>
      <c r="F149" s="19"/>
      <c r="G149" s="19">
        <f>SUBTOTAL(9,G2:G148)</f>
        <v>76088.400000000009</v>
      </c>
      <c r="H149" s="19">
        <f>SUBTOTAL(9,H2:H148)</f>
        <v>77.247106598984715</v>
      </c>
      <c r="I149" s="19">
        <f>SUM(I2:I148)/2/2</f>
        <v>12.978406091370552</v>
      </c>
      <c r="J149" s="19">
        <f>SUM(J2:J148)/2/2</f>
        <v>12.978406091370552</v>
      </c>
      <c r="K149" s="19">
        <f>SUM(K2:K148)/2/2</f>
        <v>1.5147411167512692</v>
      </c>
      <c r="L149" s="19">
        <f>SUM(L2:L148)/2/2</f>
        <v>11.152000000000001</v>
      </c>
    </row>
    <row r="152" spans="1:12" ht="32.25" customHeight="1" x14ac:dyDescent="0.2">
      <c r="E152" s="28" t="s">
        <v>84</v>
      </c>
      <c r="F152" s="28"/>
      <c r="H152" s="20">
        <v>39</v>
      </c>
      <c r="I152" s="11">
        <v>13</v>
      </c>
      <c r="J152" s="11">
        <v>13</v>
      </c>
      <c r="K152" s="11">
        <v>2</v>
      </c>
      <c r="L152" s="11">
        <v>11</v>
      </c>
    </row>
    <row r="153" spans="1:12" ht="25.5" customHeight="1" x14ac:dyDescent="0.2">
      <c r="E153" s="4" t="s">
        <v>83</v>
      </c>
    </row>
    <row r="155" spans="1:12" x14ac:dyDescent="0.2">
      <c r="D155" s="9" t="s">
        <v>59</v>
      </c>
      <c r="H155" s="20">
        <f>SUBTOTAL(9,I155:L155)</f>
        <v>1.0005380710659899</v>
      </c>
      <c r="I155" s="11">
        <v>0.25013451776649748</v>
      </c>
      <c r="J155" s="11">
        <v>0.25013451776649748</v>
      </c>
      <c r="K155" s="11">
        <v>0.25013451776649748</v>
      </c>
      <c r="L155" s="11">
        <v>0.25013451776649748</v>
      </c>
    </row>
    <row r="156" spans="1:12" x14ac:dyDescent="0.2">
      <c r="D156" s="9" t="s">
        <v>70</v>
      </c>
      <c r="H156" s="20">
        <f t="shared" ref="H156:H176" si="51">SUBTOTAL(9,I156:L156)</f>
        <v>1.1372030456852795</v>
      </c>
      <c r="I156" s="11">
        <v>0.56860152284263976</v>
      </c>
      <c r="J156" s="11">
        <v>0.56860152284263976</v>
      </c>
    </row>
    <row r="157" spans="1:12" x14ac:dyDescent="0.2">
      <c r="D157" s="9" t="s">
        <v>45</v>
      </c>
      <c r="H157" s="20">
        <f t="shared" si="51"/>
        <v>1.9985685279187817</v>
      </c>
      <c r="I157" s="11">
        <v>0.99928426395939085</v>
      </c>
      <c r="J157" s="11">
        <v>0.99928426395939085</v>
      </c>
    </row>
    <row r="158" spans="1:12" x14ac:dyDescent="0.2">
      <c r="D158" s="9" t="s">
        <v>60</v>
      </c>
      <c r="H158" s="20">
        <f t="shared" si="51"/>
        <v>1.214939086294416</v>
      </c>
      <c r="I158" s="11">
        <v>0.50716497461928933</v>
      </c>
      <c r="J158" s="11">
        <v>0.50716497461928933</v>
      </c>
      <c r="K158" s="11">
        <v>0.10030456852791879</v>
      </c>
      <c r="L158" s="11">
        <v>0.10030456852791879</v>
      </c>
    </row>
    <row r="159" spans="1:12" x14ac:dyDescent="0.2">
      <c r="D159" s="9" t="s">
        <v>78</v>
      </c>
      <c r="H159" s="20">
        <f t="shared" si="51"/>
        <v>1.1810862944162437</v>
      </c>
      <c r="I159" s="11">
        <v>0.54854060913705582</v>
      </c>
      <c r="J159" s="11">
        <v>0.54854060913705582</v>
      </c>
      <c r="K159" s="11">
        <v>8.4005076142131985E-2</v>
      </c>
      <c r="L159" s="11">
        <v>0</v>
      </c>
    </row>
    <row r="160" spans="1:12" x14ac:dyDescent="0.2">
      <c r="D160" s="9" t="s">
        <v>24</v>
      </c>
      <c r="H160" s="20">
        <f t="shared" si="51"/>
        <v>1</v>
      </c>
      <c r="I160" s="11">
        <v>3.2487309644670052E-2</v>
      </c>
      <c r="J160" s="11">
        <v>3.2487309644670052E-2</v>
      </c>
      <c r="K160" s="11">
        <v>5.8883248730964469E-2</v>
      </c>
      <c r="L160" s="11">
        <v>0.87614213197969537</v>
      </c>
    </row>
    <row r="161" spans="4:12" x14ac:dyDescent="0.2">
      <c r="D161" s="17" t="s">
        <v>57</v>
      </c>
      <c r="H161" s="20">
        <f t="shared" si="51"/>
        <v>2.0501522842639592</v>
      </c>
      <c r="I161" s="11">
        <v>1.0250761421319796</v>
      </c>
      <c r="J161" s="11">
        <v>1.0250761421319796</v>
      </c>
    </row>
    <row r="162" spans="4:12" x14ac:dyDescent="0.2">
      <c r="D162" s="9" t="s">
        <v>63</v>
      </c>
      <c r="H162" s="20">
        <f t="shared" si="51"/>
        <v>1.0017918781725887</v>
      </c>
      <c r="I162" s="11">
        <v>0.50089593908629437</v>
      </c>
      <c r="J162" s="11">
        <v>0.50089593908629437</v>
      </c>
    </row>
    <row r="163" spans="4:12" x14ac:dyDescent="0.2">
      <c r="D163" s="9" t="s">
        <v>43</v>
      </c>
      <c r="H163" s="20">
        <f t="shared" si="51"/>
        <v>2.0399441624365484</v>
      </c>
      <c r="I163" s="11">
        <v>1.0199720812182742</v>
      </c>
      <c r="J163" s="11">
        <v>1.0199720812182742</v>
      </c>
    </row>
    <row r="164" spans="4:12" x14ac:dyDescent="0.2">
      <c r="D164" s="9" t="s">
        <v>36</v>
      </c>
      <c r="H164" s="20">
        <f t="shared" si="51"/>
        <v>1.0005380710659899</v>
      </c>
      <c r="I164" s="11">
        <v>0.50026903553299495</v>
      </c>
      <c r="J164" s="11">
        <v>0.50026903553299495</v>
      </c>
    </row>
    <row r="165" spans="4:12" x14ac:dyDescent="0.2">
      <c r="D165" s="9" t="s">
        <v>64</v>
      </c>
      <c r="H165" s="20">
        <f t="shared" si="51"/>
        <v>3.013197969543147</v>
      </c>
      <c r="I165" s="11">
        <v>1.5065989847715735</v>
      </c>
      <c r="J165" s="11">
        <v>1.5065989847715735</v>
      </c>
    </row>
    <row r="166" spans="4:12" x14ac:dyDescent="0.2">
      <c r="D166" s="9" t="s">
        <v>75</v>
      </c>
      <c r="H166" s="20">
        <f t="shared" si="51"/>
        <v>1.0243604060913707</v>
      </c>
      <c r="I166" s="11">
        <v>0.10030456852791879</v>
      </c>
      <c r="J166" s="11">
        <v>0.10030456852791879</v>
      </c>
      <c r="K166" s="11">
        <v>0.11158883248730965</v>
      </c>
      <c r="L166" s="11">
        <v>0.71216243654822342</v>
      </c>
    </row>
    <row r="167" spans="4:12" x14ac:dyDescent="0.2">
      <c r="D167" s="17" t="s">
        <v>25</v>
      </c>
      <c r="H167" s="20">
        <f t="shared" si="51"/>
        <v>3.0000000000000004</v>
      </c>
      <c r="I167" s="11">
        <v>9.746192893401015E-2</v>
      </c>
      <c r="J167" s="11">
        <v>9.746192893401015E-2</v>
      </c>
      <c r="K167" s="11">
        <v>0.17664974619289342</v>
      </c>
      <c r="L167" s="11">
        <v>2.6284263959390866</v>
      </c>
    </row>
    <row r="168" spans="4:12" x14ac:dyDescent="0.2">
      <c r="D168" s="4" t="s">
        <v>26</v>
      </c>
      <c r="H168" s="20">
        <f t="shared" si="51"/>
        <v>6.0000000000000018</v>
      </c>
      <c r="I168" s="11">
        <v>0.19492385786802033</v>
      </c>
      <c r="J168" s="11">
        <v>0.19492385786802033</v>
      </c>
      <c r="K168" s="11">
        <v>0.35329949238578678</v>
      </c>
      <c r="L168" s="11">
        <v>5.256852791878174</v>
      </c>
    </row>
    <row r="169" spans="4:12" x14ac:dyDescent="0.2">
      <c r="D169" s="9" t="s">
        <v>82</v>
      </c>
      <c r="H169" s="20">
        <f t="shared" si="51"/>
        <v>1.5020609137055838</v>
      </c>
      <c r="I169" s="11">
        <v>0.37426142131979701</v>
      </c>
      <c r="J169" s="11">
        <v>0.37426142131979701</v>
      </c>
      <c r="K169" s="11">
        <v>0.371753807106599</v>
      </c>
      <c r="L169" s="11">
        <v>0.38178426395939086</v>
      </c>
    </row>
    <row r="170" spans="4:12" x14ac:dyDescent="0.2">
      <c r="D170" s="9" t="s">
        <v>55</v>
      </c>
      <c r="H170" s="20">
        <f t="shared" si="51"/>
        <v>1.0017918781725887</v>
      </c>
      <c r="I170" s="11">
        <v>0.50089593908629437</v>
      </c>
      <c r="J170" s="11">
        <v>0.50089593908629437</v>
      </c>
    </row>
    <row r="171" spans="4:12" x14ac:dyDescent="0.2">
      <c r="D171" s="17" t="s">
        <v>40</v>
      </c>
      <c r="H171" s="20">
        <f t="shared" si="51"/>
        <v>1.0005380710659899</v>
      </c>
      <c r="I171" s="11">
        <v>0.50026903553299495</v>
      </c>
      <c r="J171" s="11">
        <v>0.50026903553299495</v>
      </c>
    </row>
    <row r="172" spans="4:12" x14ac:dyDescent="0.2">
      <c r="D172" s="9" t="s">
        <v>49</v>
      </c>
      <c r="H172" s="20">
        <f t="shared" si="51"/>
        <v>3.4438934010152291</v>
      </c>
      <c r="I172" s="11">
        <v>1.7219467005076146</v>
      </c>
      <c r="J172" s="11">
        <v>1.7219467005076146</v>
      </c>
    </row>
    <row r="173" spans="4:12" x14ac:dyDescent="0.2">
      <c r="D173" s="17" t="s">
        <v>47</v>
      </c>
      <c r="H173" s="20">
        <f t="shared" si="51"/>
        <v>1</v>
      </c>
      <c r="I173" s="11">
        <v>0.24873096446700507</v>
      </c>
      <c r="J173" s="11">
        <v>0.24873096446700507</v>
      </c>
      <c r="K173" s="11">
        <v>0</v>
      </c>
      <c r="L173" s="11">
        <v>0.5025380710659898</v>
      </c>
    </row>
    <row r="174" spans="4:12" x14ac:dyDescent="0.2">
      <c r="D174" s="9" t="s">
        <v>53</v>
      </c>
      <c r="H174" s="20">
        <f t="shared" si="51"/>
        <v>0.99964467005076152</v>
      </c>
      <c r="I174" s="11">
        <v>0.49982233502538076</v>
      </c>
      <c r="J174" s="11">
        <v>0.49982233502538076</v>
      </c>
    </row>
    <row r="175" spans="4:12" x14ac:dyDescent="0.2">
      <c r="D175" s="17" t="s">
        <v>38</v>
      </c>
      <c r="H175" s="20">
        <f t="shared" si="51"/>
        <v>1.0005380710659899</v>
      </c>
      <c r="I175" s="11">
        <v>0.50026903553299495</v>
      </c>
      <c r="J175" s="11">
        <v>0.50026903553299495</v>
      </c>
    </row>
    <row r="176" spans="4:12" x14ac:dyDescent="0.2">
      <c r="D176" s="17" t="s">
        <v>33</v>
      </c>
      <c r="H176" s="20">
        <f t="shared" si="51"/>
        <v>1.0122842639593908</v>
      </c>
      <c r="I176" s="11">
        <v>0.28837563451776643</v>
      </c>
      <c r="J176" s="11">
        <v>0.28837563451776643</v>
      </c>
      <c r="K176" s="11">
        <v>0</v>
      </c>
      <c r="L176" s="11">
        <v>0.43553299492385789</v>
      </c>
    </row>
    <row r="177" spans="4:12" x14ac:dyDescent="0.2">
      <c r="D177" s="17" t="s">
        <v>65</v>
      </c>
      <c r="H177" s="20">
        <f>SUBTOTAL(9,I177:L177)</f>
        <v>1.0004822335025381</v>
      </c>
      <c r="I177" s="11">
        <v>0.49211928934010152</v>
      </c>
      <c r="J177" s="11">
        <v>0.49211928934010152</v>
      </c>
      <c r="K177" s="11">
        <v>8.1218274111675131E-3</v>
      </c>
      <c r="L177" s="11">
        <v>8.1218274111675131E-3</v>
      </c>
    </row>
    <row r="178" spans="4:12" x14ac:dyDescent="0.2">
      <c r="H178" s="20">
        <f>SUM(H155:H177)</f>
        <v>38.623553299492393</v>
      </c>
      <c r="I178" s="20">
        <f t="shared" ref="I178:L178" si="52">SUM(I155:I177)</f>
        <v>12.978406091370557</v>
      </c>
      <c r="J178" s="20">
        <f t="shared" si="52"/>
        <v>12.978406091370557</v>
      </c>
      <c r="K178" s="20">
        <f t="shared" si="52"/>
        <v>1.5147411167512688</v>
      </c>
      <c r="L178" s="20">
        <f t="shared" si="52"/>
        <v>11.152000000000003</v>
      </c>
    </row>
    <row r="190" spans="4:12" ht="15" customHeight="1" x14ac:dyDescent="0.2"/>
    <row r="191" spans="4:12" ht="84" customHeight="1" x14ac:dyDescent="0.2"/>
    <row r="228" ht="15" customHeight="1" x14ac:dyDescent="0.2"/>
    <row r="238" ht="15" customHeight="1" x14ac:dyDescent="0.2"/>
    <row r="239" ht="19.5" customHeight="1" x14ac:dyDescent="0.2"/>
  </sheetData>
  <autoFilter ref="A1:L148"/>
  <mergeCells count="16">
    <mergeCell ref="A2:A16"/>
    <mergeCell ref="B2:B16"/>
    <mergeCell ref="C2:C16"/>
    <mergeCell ref="A21:A44"/>
    <mergeCell ref="B21:B44"/>
    <mergeCell ref="C21:C44"/>
    <mergeCell ref="E152:F152"/>
    <mergeCell ref="A137:A149"/>
    <mergeCell ref="B137:B149"/>
    <mergeCell ref="C137:C149"/>
    <mergeCell ref="A87:A124"/>
    <mergeCell ref="B87:B124"/>
    <mergeCell ref="C87:C124"/>
    <mergeCell ref="A131:A136"/>
    <mergeCell ref="B131:B136"/>
    <mergeCell ref="C131:C136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ГБУ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Алексей Анатольевич Алешин</dc:creator>
  <cp:lastModifiedBy>Юлия Анатольевна Вавилова</cp:lastModifiedBy>
  <dcterms:created xsi:type="dcterms:W3CDTF">2017-04-06T08:24:28Z</dcterms:created>
  <dcterms:modified xsi:type="dcterms:W3CDTF">2017-07-12T13:05:49Z</dcterms:modified>
</cp:coreProperties>
</file>