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48" windowWidth="22848" windowHeight="7512"/>
  </bookViews>
  <sheets>
    <sheet name="на 01.01.2017" sheetId="1" r:id="rId1"/>
  </sheets>
  <definedNames>
    <definedName name="_xlnm.Print_Titles" localSheetId="0">'на 01.01.2017'!$5:$7</definedName>
  </definedNames>
  <calcPr calcId="145621"/>
</workbook>
</file>

<file path=xl/calcChain.xml><?xml version="1.0" encoding="utf-8"?>
<calcChain xmlns="http://schemas.openxmlformats.org/spreadsheetml/2006/main">
  <c r="D8" i="1" l="1"/>
  <c r="G8" i="1"/>
  <c r="C11" i="1"/>
  <c r="F11" i="1"/>
  <c r="I11" i="1"/>
  <c r="E12" i="1"/>
  <c r="E8" i="1" s="1"/>
  <c r="C9" i="1" s="1"/>
  <c r="H12" i="1"/>
  <c r="F12" i="1" s="1"/>
  <c r="C13" i="1"/>
  <c r="H13" i="1"/>
  <c r="F13" i="1" s="1"/>
  <c r="C18" i="1"/>
  <c r="E18" i="1"/>
  <c r="F18" i="1"/>
  <c r="G18" i="1" s="1"/>
  <c r="H18" i="1"/>
  <c r="K18" i="1"/>
  <c r="D19" i="1"/>
  <c r="G19" i="1"/>
  <c r="I19" i="1"/>
  <c r="J19" i="1"/>
  <c r="D20" i="1"/>
  <c r="G20" i="1"/>
  <c r="I20" i="1"/>
  <c r="J20" i="1"/>
  <c r="K20" i="1"/>
  <c r="D21" i="1"/>
  <c r="J21" i="1" s="1"/>
  <c r="G21" i="1"/>
  <c r="I21" i="1"/>
  <c r="D22" i="1"/>
  <c r="G22" i="1"/>
  <c r="I22" i="1"/>
  <c r="K22" i="1"/>
  <c r="D23" i="1"/>
  <c r="G23" i="1"/>
  <c r="I23" i="1"/>
  <c r="J23" i="1"/>
  <c r="D24" i="1"/>
  <c r="G24" i="1"/>
  <c r="I24" i="1"/>
  <c r="J24" i="1"/>
  <c r="D25" i="1"/>
  <c r="G25" i="1"/>
  <c r="I25" i="1"/>
  <c r="J25" i="1"/>
  <c r="D26" i="1"/>
  <c r="G26" i="1"/>
  <c r="I26" i="1"/>
  <c r="J26" i="1"/>
  <c r="D27" i="1"/>
  <c r="G27" i="1"/>
  <c r="I27" i="1"/>
  <c r="J27" i="1"/>
  <c r="K27" i="1"/>
  <c r="C28" i="1"/>
  <c r="D28" i="1" s="1"/>
  <c r="E28" i="1"/>
  <c r="F28" i="1"/>
  <c r="G28" i="1" s="1"/>
  <c r="H28" i="1"/>
  <c r="D29" i="1"/>
  <c r="G29" i="1"/>
  <c r="I29" i="1"/>
  <c r="K29" i="1"/>
  <c r="C30" i="1"/>
  <c r="D30" i="1" s="1"/>
  <c r="E30" i="1"/>
  <c r="F30" i="1"/>
  <c r="G30" i="1" s="1"/>
  <c r="J30" i="1" s="1"/>
  <c r="H30" i="1"/>
  <c r="D31" i="1"/>
  <c r="J31" i="1" s="1"/>
  <c r="G31" i="1"/>
  <c r="I31" i="1"/>
  <c r="D32" i="1"/>
  <c r="G32" i="1"/>
  <c r="I32" i="1"/>
  <c r="D33" i="1"/>
  <c r="J33" i="1" s="1"/>
  <c r="G33" i="1"/>
  <c r="I33" i="1"/>
  <c r="C34" i="1"/>
  <c r="E34" i="1"/>
  <c r="K34" i="1" s="1"/>
  <c r="F34" i="1"/>
  <c r="G34" i="1"/>
  <c r="H34" i="1"/>
  <c r="I34" i="1"/>
  <c r="D35" i="1"/>
  <c r="J35" i="1" s="1"/>
  <c r="G35" i="1"/>
  <c r="I35" i="1"/>
  <c r="D36" i="1"/>
  <c r="J36" i="1" s="1"/>
  <c r="G36" i="1"/>
  <c r="I36" i="1"/>
  <c r="D37" i="1"/>
  <c r="J37" i="1" s="1"/>
  <c r="G37" i="1"/>
  <c r="I37" i="1"/>
  <c r="K37" i="1"/>
  <c r="D38" i="1"/>
  <c r="G38" i="1"/>
  <c r="I38" i="1"/>
  <c r="K38" i="1"/>
  <c r="D39" i="1"/>
  <c r="G39" i="1"/>
  <c r="I39" i="1"/>
  <c r="K39" i="1"/>
  <c r="D40" i="1"/>
  <c r="G40" i="1"/>
  <c r="I40" i="1"/>
  <c r="J40" i="1"/>
  <c r="D41" i="1"/>
  <c r="G41" i="1"/>
  <c r="I41" i="1"/>
  <c r="J41" i="1"/>
  <c r="K41" i="1"/>
  <c r="D42" i="1"/>
  <c r="J42" i="1" s="1"/>
  <c r="G42" i="1"/>
  <c r="I42" i="1"/>
  <c r="D43" i="1"/>
  <c r="G43" i="1"/>
  <c r="I43" i="1"/>
  <c r="D44" i="1"/>
  <c r="J44" i="1" s="1"/>
  <c r="G44" i="1"/>
  <c r="I44" i="1"/>
  <c r="K44" i="1"/>
  <c r="C45" i="1"/>
  <c r="D45" i="1" s="1"/>
  <c r="E45" i="1"/>
  <c r="F45" i="1"/>
  <c r="H45" i="1"/>
  <c r="K45" i="1" s="1"/>
  <c r="D46" i="1"/>
  <c r="G46" i="1"/>
  <c r="I46" i="1"/>
  <c r="K46" i="1"/>
  <c r="D47" i="1"/>
  <c r="G47" i="1"/>
  <c r="I47" i="1"/>
  <c r="J47" i="1"/>
  <c r="K47" i="1"/>
  <c r="D48" i="1"/>
  <c r="J48" i="1" s="1"/>
  <c r="G48" i="1"/>
  <c r="I48" i="1"/>
  <c r="K48" i="1"/>
  <c r="D49" i="1"/>
  <c r="J49" i="1" s="1"/>
  <c r="G49" i="1"/>
  <c r="I49" i="1"/>
  <c r="C50" i="1"/>
  <c r="D50" i="1" s="1"/>
  <c r="E50" i="1"/>
  <c r="F50" i="1"/>
  <c r="H50" i="1"/>
  <c r="K50" i="1" s="1"/>
  <c r="D51" i="1"/>
  <c r="G51" i="1"/>
  <c r="I51" i="1"/>
  <c r="K51" i="1"/>
  <c r="D52" i="1"/>
  <c r="G52" i="1"/>
  <c r="I52" i="1"/>
  <c r="J52" i="1"/>
  <c r="C53" i="1"/>
  <c r="D53" i="1"/>
  <c r="E53" i="1"/>
  <c r="F53" i="1"/>
  <c r="G53" i="1" s="1"/>
  <c r="J53" i="1" s="1"/>
  <c r="H53" i="1"/>
  <c r="K53" i="1" s="1"/>
  <c r="D54" i="1"/>
  <c r="J54" i="1" s="1"/>
  <c r="G54" i="1"/>
  <c r="I54" i="1"/>
  <c r="K54" i="1"/>
  <c r="D55" i="1"/>
  <c r="J55" i="1" s="1"/>
  <c r="G55" i="1"/>
  <c r="I55" i="1"/>
  <c r="K55" i="1"/>
  <c r="D56" i="1"/>
  <c r="G56" i="1"/>
  <c r="I56" i="1"/>
  <c r="K56" i="1"/>
  <c r="D57" i="1"/>
  <c r="G57" i="1"/>
  <c r="I57" i="1"/>
  <c r="J57" i="1"/>
  <c r="D58" i="1"/>
  <c r="G58" i="1"/>
  <c r="I58" i="1"/>
  <c r="J58" i="1"/>
  <c r="D59" i="1"/>
  <c r="G59" i="1"/>
  <c r="I59" i="1"/>
  <c r="J59" i="1"/>
  <c r="K59" i="1"/>
  <c r="D60" i="1"/>
  <c r="J60" i="1" s="1"/>
  <c r="G60" i="1"/>
  <c r="I60" i="1"/>
  <c r="K60" i="1"/>
  <c r="C61" i="1"/>
  <c r="D61" i="1" s="1"/>
  <c r="E61" i="1"/>
  <c r="F61" i="1"/>
  <c r="H61" i="1"/>
  <c r="K61" i="1" s="1"/>
  <c r="D62" i="1"/>
  <c r="G62" i="1"/>
  <c r="I62" i="1"/>
  <c r="K62" i="1"/>
  <c r="D63" i="1"/>
  <c r="G63" i="1"/>
  <c r="I63" i="1"/>
  <c r="J63" i="1"/>
  <c r="D64" i="1"/>
  <c r="G64" i="1"/>
  <c r="I64" i="1"/>
  <c r="K64" i="1"/>
  <c r="C65" i="1"/>
  <c r="D65" i="1"/>
  <c r="E65" i="1"/>
  <c r="F65" i="1"/>
  <c r="G65" i="1" s="1"/>
  <c r="J65" i="1" s="1"/>
  <c r="H65" i="1"/>
  <c r="K65" i="1" s="1"/>
  <c r="D66" i="1"/>
  <c r="J66" i="1" s="1"/>
  <c r="G66" i="1"/>
  <c r="I66" i="1"/>
  <c r="K66" i="1"/>
  <c r="D67" i="1"/>
  <c r="J67" i="1" s="1"/>
  <c r="G67" i="1"/>
  <c r="I67" i="1"/>
  <c r="K67" i="1"/>
  <c r="D68" i="1"/>
  <c r="G68" i="1"/>
  <c r="I68" i="1"/>
  <c r="D69" i="1"/>
  <c r="J69" i="1" s="1"/>
  <c r="G69" i="1"/>
  <c r="I69" i="1"/>
  <c r="D70" i="1"/>
  <c r="G70" i="1"/>
  <c r="I70" i="1"/>
  <c r="D71" i="1"/>
  <c r="J71" i="1" s="1"/>
  <c r="G71" i="1"/>
  <c r="I71" i="1"/>
  <c r="D72" i="1"/>
  <c r="G72" i="1"/>
  <c r="I72" i="1"/>
  <c r="K72" i="1"/>
  <c r="C73" i="1"/>
  <c r="D73" i="1"/>
  <c r="E73" i="1"/>
  <c r="F73" i="1"/>
  <c r="G73" i="1" s="1"/>
  <c r="J73" i="1" s="1"/>
  <c r="H73" i="1"/>
  <c r="K73" i="1" s="1"/>
  <c r="D74" i="1"/>
  <c r="J74" i="1" s="1"/>
  <c r="G74" i="1"/>
  <c r="I74" i="1"/>
  <c r="K74" i="1"/>
  <c r="D75" i="1"/>
  <c r="J75" i="1" s="1"/>
  <c r="G75" i="1"/>
  <c r="I75" i="1"/>
  <c r="K75" i="1"/>
  <c r="D76" i="1"/>
  <c r="G76" i="1"/>
  <c r="I76" i="1"/>
  <c r="K76" i="1"/>
  <c r="D77" i="1"/>
  <c r="G77" i="1"/>
  <c r="I77" i="1"/>
  <c r="J77" i="1"/>
  <c r="K77" i="1"/>
  <c r="D78" i="1"/>
  <c r="J78" i="1" s="1"/>
  <c r="G78" i="1"/>
  <c r="I78" i="1"/>
  <c r="K78" i="1"/>
  <c r="C79" i="1"/>
  <c r="D79" i="1" s="1"/>
  <c r="E79" i="1"/>
  <c r="F79" i="1"/>
  <c r="H79" i="1"/>
  <c r="K79" i="1" s="1"/>
  <c r="D80" i="1"/>
  <c r="G80" i="1"/>
  <c r="I80" i="1"/>
  <c r="D81" i="1"/>
  <c r="J81" i="1" s="1"/>
  <c r="G81" i="1"/>
  <c r="I81" i="1"/>
  <c r="K81" i="1"/>
  <c r="D82" i="1"/>
  <c r="J82" i="1" s="1"/>
  <c r="G82" i="1"/>
  <c r="I82" i="1"/>
  <c r="K82" i="1"/>
  <c r="D83" i="1"/>
  <c r="G83" i="1"/>
  <c r="I83" i="1"/>
  <c r="C84" i="1"/>
  <c r="E84" i="1"/>
  <c r="F84" i="1"/>
  <c r="G84" i="1"/>
  <c r="H84" i="1"/>
  <c r="I84" i="1"/>
  <c r="D85" i="1"/>
  <c r="G85" i="1"/>
  <c r="I85" i="1"/>
  <c r="D86" i="1"/>
  <c r="J86" i="1" s="1"/>
  <c r="G86" i="1"/>
  <c r="I86" i="1"/>
  <c r="C87" i="1"/>
  <c r="E87" i="1"/>
  <c r="K87" i="1" s="1"/>
  <c r="F87" i="1"/>
  <c r="H87" i="1"/>
  <c r="I87" i="1"/>
  <c r="C88" i="1"/>
  <c r="D88" i="1"/>
  <c r="E88" i="1"/>
  <c r="F88" i="1"/>
  <c r="H88" i="1"/>
  <c r="D89" i="1"/>
  <c r="J89" i="1" s="1"/>
  <c r="G89" i="1"/>
  <c r="I89" i="1"/>
  <c r="I88" i="1" s="1"/>
  <c r="C90" i="1"/>
  <c r="D90" i="1" s="1"/>
  <c r="E90" i="1"/>
  <c r="F90" i="1"/>
  <c r="H90" i="1"/>
  <c r="K90" i="1" s="1"/>
  <c r="D91" i="1"/>
  <c r="G91" i="1"/>
  <c r="I91" i="1"/>
  <c r="D92" i="1"/>
  <c r="J92" i="1" s="1"/>
  <c r="G92" i="1"/>
  <c r="I92" i="1"/>
  <c r="D93" i="1"/>
  <c r="G93" i="1"/>
  <c r="I93" i="1"/>
  <c r="K93" i="1"/>
  <c r="J93" i="1" l="1"/>
  <c r="J91" i="1"/>
  <c r="J85" i="1"/>
  <c r="J83" i="1"/>
  <c r="J80" i="1"/>
  <c r="G79" i="1"/>
  <c r="J79" i="1" s="1"/>
  <c r="J76" i="1"/>
  <c r="J72" i="1"/>
  <c r="J70" i="1"/>
  <c r="J68" i="1"/>
  <c r="J62" i="1"/>
  <c r="G61" i="1"/>
  <c r="J56" i="1"/>
  <c r="J51" i="1"/>
  <c r="G50" i="1"/>
  <c r="J50" i="1" s="1"/>
  <c r="J46" i="1"/>
  <c r="G45" i="1"/>
  <c r="J45" i="1" s="1"/>
  <c r="J43" i="1"/>
  <c r="J39" i="1"/>
  <c r="D34" i="1"/>
  <c r="J32" i="1"/>
  <c r="I30" i="1"/>
  <c r="I28" i="1"/>
  <c r="K28" i="1"/>
  <c r="J22" i="1"/>
  <c r="D18" i="1"/>
  <c r="I18" i="1"/>
  <c r="G90" i="1"/>
  <c r="J90" i="1" s="1"/>
  <c r="I90" i="1"/>
  <c r="G88" i="1"/>
  <c r="J88" i="1" s="1"/>
  <c r="D84" i="1"/>
  <c r="D87" i="1" s="1"/>
  <c r="J34" i="1"/>
  <c r="H15" i="1"/>
  <c r="F15" i="1"/>
  <c r="I15" i="1" s="1"/>
  <c r="C15" i="1"/>
  <c r="F8" i="1"/>
  <c r="J84" i="1"/>
  <c r="D15" i="1"/>
  <c r="G15" i="1"/>
  <c r="E15" i="1"/>
  <c r="H8" i="1"/>
  <c r="I79" i="1"/>
  <c r="I73" i="1"/>
  <c r="I65" i="1"/>
  <c r="I61" i="1"/>
  <c r="I53" i="1"/>
  <c r="I50" i="1"/>
  <c r="I45" i="1"/>
  <c r="J18" i="1"/>
  <c r="C12" i="1"/>
  <c r="C8" i="1" s="1"/>
  <c r="C94" i="1" s="1"/>
  <c r="I12" i="1" l="1"/>
  <c r="J61" i="1"/>
  <c r="G87" i="1"/>
  <c r="J87" i="1" s="1"/>
  <c r="F9" i="1"/>
  <c r="H94" i="1"/>
  <c r="I8" i="1"/>
  <c r="F94" i="1"/>
  <c r="E94" i="1"/>
  <c r="E95" i="1"/>
  <c r="E98" i="1" s="1"/>
  <c r="C16" i="1"/>
  <c r="D94" i="1"/>
  <c r="K15" i="1"/>
  <c r="F16" i="1"/>
  <c r="J15" i="1"/>
  <c r="G94" i="1"/>
</calcChain>
</file>

<file path=xl/comments1.xml><?xml version="1.0" encoding="utf-8"?>
<comments xmlns="http://schemas.openxmlformats.org/spreadsheetml/2006/main">
  <authors>
    <author>Тагарифуллина Елена Рифовна</author>
  </authors>
  <commentList>
    <comment ref="E62" authorId="0">
      <text>
        <r>
          <rPr>
            <b/>
            <sz val="8"/>
            <color indexed="81"/>
            <rFont val="Tahoma"/>
            <family val="2"/>
            <charset val="204"/>
          </rPr>
          <t>Тагарифуллина Елена Рифовна:</t>
        </r>
        <r>
          <rPr>
            <sz val="8"/>
            <color indexed="81"/>
            <rFont val="Tahoma"/>
            <family val="2"/>
            <charset val="204"/>
          </rPr>
          <t xml:space="preserve">
-6002,8
</t>
        </r>
      </text>
    </comment>
    <comment ref="H62" authorId="0">
      <text>
        <r>
          <rPr>
            <b/>
            <sz val="8"/>
            <color indexed="81"/>
            <rFont val="Tahoma"/>
            <family val="2"/>
            <charset val="204"/>
          </rPr>
          <t>Тагарифуллина Елена Рифовна:</t>
        </r>
        <r>
          <rPr>
            <sz val="8"/>
            <color indexed="81"/>
            <rFont val="Tahoma"/>
            <family val="2"/>
            <charset val="204"/>
          </rPr>
          <t xml:space="preserve">
-2732,4</t>
        </r>
      </text>
    </comment>
  </commentList>
</comments>
</file>

<file path=xl/sharedStrings.xml><?xml version="1.0" encoding="utf-8"?>
<sst xmlns="http://schemas.openxmlformats.org/spreadsheetml/2006/main" count="175" uniqueCount="170">
  <si>
    <t>Прочие межбюджетные трансферты общего характера</t>
  </si>
  <si>
    <t>1403</t>
  </si>
  <si>
    <t>Иные дотации</t>
  </si>
  <si>
    <t>1402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</si>
  <si>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</si>
  <si>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</si>
  <si>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</si>
  <si>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</si>
  <si>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Обслуживание внутреннего государственного и муниципального долга</t>
  </si>
  <si>
    <t>1301</t>
  </si>
  <si>
    <t>1300</t>
  </si>
  <si>
    <t>ВСЕГО ПО СОЦИАЛЬНО-КУЛЬТУРНОЙ СФЕРЕ</t>
  </si>
  <si>
    <t>Периодическая печать и издательства</t>
  </si>
  <si>
    <t>1202</t>
  </si>
  <si>
    <t>Телевидение и радиовещание</t>
  </si>
  <si>
    <t>1201</t>
  </si>
  <si>
    <t>Средства массовой информации</t>
  </si>
  <si>
    <t>1200</t>
  </si>
  <si>
    <t>Другие вопросы в области физической культуры и спорта</t>
  </si>
  <si>
    <t>1105</t>
  </si>
  <si>
    <t>Спорт высших достижений</t>
  </si>
  <si>
    <t>1103</t>
  </si>
  <si>
    <t>Массовый спорт</t>
  </si>
  <si>
    <t>1102</t>
  </si>
  <si>
    <t>Физическая культура</t>
  </si>
  <si>
    <t>1101</t>
  </si>
  <si>
    <t>Физическая культура и спорт</t>
  </si>
  <si>
    <t>1100</t>
  </si>
  <si>
    <t>Другие вопросы в области социальной политики</t>
  </si>
  <si>
    <t>1006</t>
  </si>
  <si>
    <t>Охрана семьи и детства</t>
  </si>
  <si>
    <t>1004</t>
  </si>
  <si>
    <t>Социальное обеспечение населения</t>
  </si>
  <si>
    <t>1003</t>
  </si>
  <si>
    <t>Социальное обслуживание населения</t>
  </si>
  <si>
    <t>1002</t>
  </si>
  <si>
    <t>Пенсионное обеспечение</t>
  </si>
  <si>
    <t>1001</t>
  </si>
  <si>
    <t>Социальная политика</t>
  </si>
  <si>
    <t>1000</t>
  </si>
  <si>
    <t>Другие вопросы в области здравоохранения</t>
  </si>
  <si>
    <t>0909</t>
  </si>
  <si>
    <t>Заготовка, переработка, хранение и обеспечение безопасности донорской крови и ее компонентов</t>
  </si>
  <si>
    <t>0906</t>
  </si>
  <si>
    <t>Санаторно-оздоровительная помощь</t>
  </si>
  <si>
    <t>0905</t>
  </si>
  <si>
    <t>Скорая медицинская помощь</t>
  </si>
  <si>
    <t>0904</t>
  </si>
  <si>
    <t>Медицинская помощь в дневных стационарах всех типов</t>
  </si>
  <si>
    <t>0903</t>
  </si>
  <si>
    <t>Амбулаторная помощь</t>
  </si>
  <si>
    <t>0902</t>
  </si>
  <si>
    <t>Стационарная медицинская помощь</t>
  </si>
  <si>
    <t>0901</t>
  </si>
  <si>
    <t>Здравоохранение</t>
  </si>
  <si>
    <t>0900</t>
  </si>
  <si>
    <t>Другие вопросы в области культуры, кинематографии</t>
  </si>
  <si>
    <t>0804</t>
  </si>
  <si>
    <t>Кинематография</t>
  </si>
  <si>
    <t>0802</t>
  </si>
  <si>
    <t>Культура</t>
  </si>
  <si>
    <t>0801</t>
  </si>
  <si>
    <t>Культура, кинематография</t>
  </si>
  <si>
    <t>0800</t>
  </si>
  <si>
    <t>Другие вопросы в области образования</t>
  </si>
  <si>
    <t>0709</t>
  </si>
  <si>
    <t>Молодежная политика и оздоровление детей</t>
  </si>
  <si>
    <t>0707</t>
  </si>
  <si>
    <t>Высшее и послевузовское профессиональное образование</t>
  </si>
  <si>
    <t>0706</t>
  </si>
  <si>
    <t>Профессиональная подготовка, переподготовка и повышение квалификации</t>
  </si>
  <si>
    <t>0705</t>
  </si>
  <si>
    <t>Среднее профессиональное образование</t>
  </si>
  <si>
    <t>0704</t>
  </si>
  <si>
    <t>Общее образование</t>
  </si>
  <si>
    <t>0702</t>
  </si>
  <si>
    <t>Дошкольное образование</t>
  </si>
  <si>
    <t>0701</t>
  </si>
  <si>
    <t>Образование</t>
  </si>
  <si>
    <t>0700</t>
  </si>
  <si>
    <t>Другие вопросы в области охраны окружающей среды</t>
  </si>
  <si>
    <t>0605</t>
  </si>
  <si>
    <t>Охрана объектов растительного и животного мира и среды их обитания</t>
  </si>
  <si>
    <t>0603</t>
  </si>
  <si>
    <t>Охрана окружающей среды</t>
  </si>
  <si>
    <t>0600</t>
  </si>
  <si>
    <t>Другие вопросы в области жилищно-коммунального хозяйства</t>
  </si>
  <si>
    <t>0505</t>
  </si>
  <si>
    <t>Благоустройство</t>
  </si>
  <si>
    <t>0503</t>
  </si>
  <si>
    <t>Коммунальное хозяйство</t>
  </si>
  <si>
    <t>0502</t>
  </si>
  <si>
    <t>Жилищное хозяйство</t>
  </si>
  <si>
    <t>0501</t>
  </si>
  <si>
    <t>Жилищно-коммунальное хозяйство</t>
  </si>
  <si>
    <t>0500</t>
  </si>
  <si>
    <t>Другие вопросы в области национальной экономики</t>
  </si>
  <si>
    <t>0412</t>
  </si>
  <si>
    <t>Прикладные научные исследования в области национальной экономики</t>
  </si>
  <si>
    <t>0411</t>
  </si>
  <si>
    <t>Связь и информатика</t>
  </si>
  <si>
    <t>0410</t>
  </si>
  <si>
    <t>Дорожное хозяйство (дорожные фонды)</t>
  </si>
  <si>
    <t>0409</t>
  </si>
  <si>
    <t>Транспорт</t>
  </si>
  <si>
    <t>0408</t>
  </si>
  <si>
    <t>Лесное хозяйство</t>
  </si>
  <si>
    <t>0407</t>
  </si>
  <si>
    <t>Водное хозяйство</t>
  </si>
  <si>
    <t>0406</t>
  </si>
  <si>
    <t>Сельское хозяйство и рыболовство</t>
  </si>
  <si>
    <t>0405</t>
  </si>
  <si>
    <t>Воспроизводство минерально-сырьевой базы</t>
  </si>
  <si>
    <t>0404</t>
  </si>
  <si>
    <t>Общеэкономические вопросы</t>
  </si>
  <si>
    <t>0401</t>
  </si>
  <si>
    <t>Национальная экономика</t>
  </si>
  <si>
    <t>0400</t>
  </si>
  <si>
    <t>Другие вопросы в области национальной безопасности и правоохранительной деятельности</t>
  </si>
  <si>
    <t>0314</t>
  </si>
  <si>
    <t>Обеспечение пожарной безопасности</t>
  </si>
  <si>
    <t>0310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</si>
  <si>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</si>
  <si>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0309</t>
  </si>
  <si>
    <t>Национальная безопасность и правоохранительная деятельность</t>
  </si>
  <si>
    <t>0300</t>
  </si>
  <si>
    <t>Мобилизационная и вневойсковая подготовка</t>
  </si>
  <si>
    <t>0203</t>
  </si>
  <si>
    <t>Национальная оборона</t>
  </si>
  <si>
    <t>0200</t>
  </si>
  <si>
    <t>Другие общегосударственные вопросы</t>
  </si>
  <si>
    <t>0113</t>
  </si>
  <si>
    <t>Прикладные научные исследования в области общегосударственных вопросов</t>
  </si>
  <si>
    <t>0112</t>
  </si>
  <si>
    <t>Резервные фонды</t>
  </si>
  <si>
    <t>0111</t>
  </si>
  <si>
    <t>Обеспечение проведения выборов и референдумов</t>
  </si>
  <si>
    <t>0107</t>
  </si>
  <si>
    <t>Обсепечение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</si>
  <si>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</si>
  <si>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</si>
  <si>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</si>
  <si>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</si>
  <si>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</si>
  <si>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</si>
  <si>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</si>
  <si>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</si>
  <si>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</si>
  <si>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Общегосударственные вопросы</t>
  </si>
  <si>
    <t>0100</t>
  </si>
  <si>
    <t>в том числе:</t>
  </si>
  <si>
    <t>проверка формул</t>
  </si>
  <si>
    <t>РАСХОДЫ (всего)</t>
  </si>
  <si>
    <t>Доходы от возврата остатков межбюджетных трансфертов прошлых лет, возврат остатков межбюджетных трансфертов прошлых лет</t>
  </si>
  <si>
    <t>Безвозмездные поступления от других бюджетов, корпорации, прочие</t>
  </si>
  <si>
    <t>Налоговые и неналоговые доходы</t>
  </si>
  <si>
    <t>ДОХОДЫ (всего)</t>
  </si>
  <si>
    <t>% исполнения расходов за счет безвозмездных поступлений</t>
  </si>
  <si>
    <t>% исполнения расходов  за счет собственных средств</t>
  </si>
  <si>
    <t>% исполнения плана года</t>
  </si>
  <si>
    <t>в т.ч. за счет безвозмездных поступлений</t>
  </si>
  <si>
    <t>в т.ч. за счет собственных средств</t>
  </si>
  <si>
    <t>Исполнено, всего</t>
  </si>
  <si>
    <t>Назначено на год, всего</t>
  </si>
  <si>
    <t>на 01.01.2017.</t>
  </si>
  <si>
    <t>Наименование раздела, подраздела</t>
  </si>
  <si>
    <t>Раздел, подраздел</t>
  </si>
  <si>
    <t>тыс. руб.</t>
  </si>
  <si>
    <t>Справка об исполнении областного бюджета Ленинградской области на 01.01.2017. (за счет собственных средств и безвозмездных поступлений текущего года)</t>
  </si>
  <si>
    <t>Приложение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</si>
</sst>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0"/>
      <name val="Arial Cyr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8"/>
      <name val="Arial Cyr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1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164" fontId="1" fillId="0" borderId="0" xfId="0" applyNumberFormat="1" applyFont="1" applyFill="1" applyAlignment="1">
      <alignment horizontal="center"/>
    </xf>
    <xf numFmtId="164" fontId="2" fillId="0" borderId="0" xfId="0" applyNumberFormat="1" applyFont="1" applyAlignment="1">
      <alignment horizontal="center"/>
    </xf>
    <xf numFmtId="0" fontId="1" fillId="0" borderId="0" xfId="0" applyFont="1" applyAlignment="1">
      <alignment vertical="center"/>
    </xf>
    <xf numFmtId="164" fontId="1" fillId="0" borderId="1" xfId="0" applyNumberFormat="1" applyFont="1" applyBorder="1" applyAlignment="1">
      <alignment horizontal="center" vertical="top" wrapText="1" shrinkToFit="1"/>
    </xf>
    <xf numFmtId="164" fontId="1" fillId="0" borderId="1" xfId="1" applyNumberFormat="1" applyFont="1" applyBorder="1" applyAlignment="1">
      <alignment horizontal="center" vertical="top" wrapText="1" shrinkToFit="1"/>
    </xf>
    <xf numFmtId="0" fontId="1" fillId="0" borderId="1" xfId="0" applyFont="1" applyBorder="1" applyAlignment="1">
      <alignment horizontal="left" vertical="center" wrapText="1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164" fontId="2" fillId="0" borderId="1" xfId="0" applyNumberFormat="1" applyFont="1" applyBorder="1" applyAlignment="1">
      <alignment horizontal="center" vertical="top" wrapText="1" shrinkToFit="1"/>
    </xf>
    <xf numFmtId="164" fontId="2" fillId="0" borderId="1" xfId="1" applyNumberFormat="1" applyFont="1" applyBorder="1" applyAlignment="1">
      <alignment horizontal="center" vertical="top" wrapText="1" shrinkToFit="1"/>
    </xf>
    <xf numFmtId="0" fontId="2" fillId="0" borderId="1" xfId="0" applyFont="1" applyBorder="1" applyAlignment="1">
      <alignment horizontal="left" vertical="center" wrapText="1" shrinkToFit="1"/>
    </xf>
    <xf numFmtId="49" fontId="2" fillId="0" borderId="1" xfId="0" applyNumberFormat="1" applyFont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top" wrapText="1" shrinkToFit="1"/>
    </xf>
    <xf numFmtId="164" fontId="1" fillId="2" borderId="1" xfId="1" applyNumberFormat="1" applyFont="1" applyFill="1" applyBorder="1" applyAlignment="1">
      <alignment horizontal="center" vertical="top" wrapText="1" shrinkToFit="1"/>
    </xf>
    <xf numFmtId="16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right" vertical="center" wrapText="1" shrinkToFit="1"/>
    </xf>
    <xf numFmtId="4" fontId="1" fillId="0" borderId="1" xfId="0" applyNumberFormat="1" applyFont="1" applyFill="1" applyBorder="1" applyAlignment="1">
      <alignment horizontal="center" vertical="top" wrapText="1" shrinkToFit="1"/>
    </xf>
    <xf numFmtId="4" fontId="2" fillId="0" borderId="1" xfId="0" applyNumberFormat="1" applyFont="1" applyBorder="1" applyAlignment="1">
      <alignment horizontal="center" vertical="top" wrapText="1" shrinkToFit="1"/>
    </xf>
    <xf numFmtId="4" fontId="1" fillId="0" borderId="1" xfId="0" applyNumberFormat="1" applyFont="1" applyBorder="1" applyAlignment="1">
      <alignment horizontal="center" vertical="top" wrapText="1" shrinkToFit="1"/>
    </xf>
    <xf numFmtId="0" fontId="5" fillId="0" borderId="1" xfId="0" applyFont="1" applyBorder="1" applyAlignment="1">
      <alignment horizontal="left" vertical="center" wrapText="1" shrinkToFit="1"/>
    </xf>
    <xf numFmtId="164" fontId="1" fillId="0" borderId="1" xfId="1" applyNumberFormat="1" applyFont="1" applyFill="1" applyBorder="1" applyAlignment="1">
      <alignment horizontal="center" vertical="top" wrapText="1" shrinkToFit="1"/>
    </xf>
    <xf numFmtId="164" fontId="2" fillId="0" borderId="1" xfId="1" applyNumberFormat="1" applyFont="1" applyFill="1" applyBorder="1" applyAlignment="1">
      <alignment horizontal="center" vertical="top" wrapText="1" shrinkToFit="1"/>
    </xf>
    <xf numFmtId="0" fontId="7" fillId="0" borderId="0" xfId="0" applyFont="1" applyAlignment="1">
      <alignment horizontal="right" vertical="top" shrinkToFit="1"/>
    </xf>
    <xf numFmtId="0" fontId="1" fillId="0" borderId="0" xfId="0" applyFont="1" applyAlignment="1">
      <alignment horizontal="center" vertical="top" shrinkToFit="1"/>
    </xf>
    <xf numFmtId="0" fontId="1" fillId="0" borderId="0" xfId="0" applyFont="1" applyBorder="1" applyAlignment="1">
      <alignment horizontal="center" vertical="top" shrinkToFit="1"/>
    </xf>
    <xf numFmtId="0" fontId="1" fillId="0" borderId="1" xfId="0" applyNumberFormat="1" applyFont="1" applyBorder="1" applyAlignment="1">
      <alignment horizontal="center" vertical="center" wrapText="1" shrinkToFit="1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center" vertical="top" shrinkToFit="1"/>
    </xf>
    <xf numFmtId="0" fontId="6" fillId="0" borderId="0" xfId="0" applyFont="1" applyBorder="1" applyAlignment="1">
      <alignment horizontal="center" vertical="top" shrinkToFit="1"/>
    </xf>
    <xf numFmtId="0" fontId="1" fillId="0" borderId="7" xfId="0" applyNumberFormat="1" applyFont="1" applyBorder="1" applyAlignment="1">
      <alignment horizontal="center" vertical="center" wrapText="1" shrinkToFit="1"/>
    </xf>
    <xf numFmtId="0" fontId="1" fillId="0" borderId="3" xfId="0" applyNumberFormat="1" applyFont="1" applyBorder="1" applyAlignment="1">
      <alignment horizontal="center" vertical="center" wrapText="1" shrinkToFit="1"/>
    </xf>
    <xf numFmtId="0" fontId="1" fillId="0" borderId="2" xfId="0" applyNumberFormat="1" applyFont="1" applyBorder="1" applyAlignment="1">
      <alignment horizontal="center" vertical="center" wrapText="1" shrinkToFit="1"/>
    </xf>
    <xf numFmtId="0" fontId="6" fillId="0" borderId="6" xfId="0" applyNumberFormat="1" applyFont="1" applyBorder="1" applyAlignment="1">
      <alignment horizontal="center" vertical="center" wrapText="1" shrinkToFit="1"/>
    </xf>
    <xf numFmtId="0" fontId="6" fillId="0" borderId="5" xfId="0" applyNumberFormat="1" applyFont="1" applyBorder="1" applyAlignment="1">
      <alignment horizontal="center" vertical="center" wrapText="1" shrinkToFit="1"/>
    </xf>
    <xf numFmtId="0" fontId="6" fillId="0" borderId="4" xfId="0" applyNumberFormat="1" applyFont="1" applyBorder="1" applyAlignment="1">
      <alignment horizontal="center" vertical="center" wrapText="1" shrinkToFit="1"/>
    </xf>
    <xf numFmtId="164" fontId="6" fillId="0" borderId="1" xfId="0" applyNumberFormat="1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_на 01.03.09г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04"/>
  <sheetViews>
    <sheetView tabSelected="1" zoomScale="80" zoomScaleNormal="80" workbookViewId="0">
      <selection activeCell="D113" sqref="D113"/>
    </sheetView>
  </sheetViews>
  <sheetFormatPr defaultColWidth="9.109375" defaultRowHeight="13.2" x14ac:dyDescent="0.25"/>
  <cols>
    <col min="1" max="1" width="9.33203125" style="2" customWidth="1"/>
    <col min="2" max="2" width="75.33203125" style="5" customWidth="1"/>
    <col min="3" max="3" width="17.109375" style="4" customWidth="1"/>
    <col min="4" max="4" width="15.6640625" style="2" customWidth="1"/>
    <col min="5" max="5" width="15" style="2" customWidth="1"/>
    <col min="6" max="6" width="16.109375" style="3" customWidth="1"/>
    <col min="7" max="7" width="17.109375" style="2" customWidth="1"/>
    <col min="8" max="8" width="15.109375" style="2" customWidth="1"/>
    <col min="9" max="9" width="16.33203125" style="2" customWidth="1"/>
    <col min="10" max="10" width="16.5546875" style="2" customWidth="1"/>
    <col min="11" max="11" width="13.109375" style="2" customWidth="1"/>
    <col min="12" max="16384" width="9.109375" style="1"/>
  </cols>
  <sheetData>
    <row r="1" spans="1:11" ht="15.6" x14ac:dyDescent="0.3">
      <c r="J1" s="46" t="s">
        <v>169</v>
      </c>
      <c r="K1" s="46"/>
    </row>
    <row r="2" spans="1:11" ht="21" customHeight="1" x14ac:dyDescent="0.25">
      <c r="A2" s="37" t="s">
        <v>168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13.8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ht="15.6" x14ac:dyDescent="0.25">
      <c r="A4" s="33"/>
      <c r="G4" s="34"/>
      <c r="H4" s="34"/>
      <c r="I4" s="33"/>
      <c r="J4" s="33"/>
      <c r="K4" s="32" t="s">
        <v>167</v>
      </c>
    </row>
    <row r="5" spans="1:11" ht="13.8" x14ac:dyDescent="0.25">
      <c r="A5" s="35" t="s">
        <v>166</v>
      </c>
      <c r="B5" s="39" t="s">
        <v>165</v>
      </c>
      <c r="C5" s="42" t="s">
        <v>164</v>
      </c>
      <c r="D5" s="43"/>
      <c r="E5" s="43"/>
      <c r="F5" s="43"/>
      <c r="G5" s="43"/>
      <c r="H5" s="43"/>
      <c r="I5" s="43"/>
      <c r="J5" s="43"/>
      <c r="K5" s="44"/>
    </row>
    <row r="6" spans="1:11" ht="13.2" customHeight="1" x14ac:dyDescent="0.25">
      <c r="A6" s="35"/>
      <c r="B6" s="40"/>
      <c r="C6" s="45" t="s">
        <v>163</v>
      </c>
      <c r="D6" s="35" t="s">
        <v>161</v>
      </c>
      <c r="E6" s="35" t="s">
        <v>160</v>
      </c>
      <c r="F6" s="45" t="s">
        <v>162</v>
      </c>
      <c r="G6" s="35" t="s">
        <v>161</v>
      </c>
      <c r="H6" s="35" t="s">
        <v>160</v>
      </c>
      <c r="I6" s="35" t="s">
        <v>159</v>
      </c>
      <c r="J6" s="35" t="s">
        <v>158</v>
      </c>
      <c r="K6" s="35" t="s">
        <v>157</v>
      </c>
    </row>
    <row r="7" spans="1:11" ht="40.950000000000003" customHeight="1" x14ac:dyDescent="0.25">
      <c r="A7" s="35"/>
      <c r="B7" s="41"/>
      <c r="C7" s="45"/>
      <c r="D7" s="35"/>
      <c r="E7" s="35"/>
      <c r="F7" s="45"/>
      <c r="G7" s="35"/>
      <c r="H7" s="35"/>
      <c r="I7" s="35"/>
      <c r="J7" s="35"/>
      <c r="K7" s="35"/>
    </row>
    <row r="8" spans="1:11" s="8" customFormat="1" x14ac:dyDescent="0.25">
      <c r="A8" s="24"/>
      <c r="B8" s="15" t="s">
        <v>156</v>
      </c>
      <c r="C8" s="14">
        <f t="shared" ref="C8:H8" si="0">C11+C12+C13</f>
        <v>99343639.840000004</v>
      </c>
      <c r="D8" s="14">
        <f t="shared" si="0"/>
        <v>90048182.900000006</v>
      </c>
      <c r="E8" s="14">
        <f t="shared" si="0"/>
        <v>9295456.9399999995</v>
      </c>
      <c r="F8" s="31">
        <f t="shared" si="0"/>
        <v>109465368.16</v>
      </c>
      <c r="G8" s="14">
        <f t="shared" si="0"/>
        <v>99885267.769999996</v>
      </c>
      <c r="H8" s="14">
        <f t="shared" si="0"/>
        <v>9580100.3900000006</v>
      </c>
      <c r="I8" s="13">
        <f>F8/C8*100</f>
        <v>110.18860224600363</v>
      </c>
      <c r="J8" s="13"/>
      <c r="K8" s="13"/>
    </row>
    <row r="9" spans="1:11" s="8" customFormat="1" hidden="1" x14ac:dyDescent="0.25">
      <c r="A9" s="24"/>
      <c r="B9" s="25" t="s">
        <v>151</v>
      </c>
      <c r="C9" s="14">
        <f>D8+E8</f>
        <v>99343639.840000004</v>
      </c>
      <c r="D9" s="14"/>
      <c r="E9" s="14"/>
      <c r="F9" s="31">
        <f>G8+H8</f>
        <v>109465368.16</v>
      </c>
      <c r="G9" s="14"/>
      <c r="H9" s="14"/>
      <c r="I9" s="13"/>
      <c r="J9" s="13"/>
      <c r="K9" s="13"/>
    </row>
    <row r="10" spans="1:11" s="8" customFormat="1" x14ac:dyDescent="0.25">
      <c r="A10" s="24"/>
      <c r="B10" s="11" t="s">
        <v>150</v>
      </c>
      <c r="C10" s="9"/>
      <c r="D10" s="28"/>
      <c r="E10" s="14"/>
      <c r="F10" s="31"/>
      <c r="G10" s="14"/>
      <c r="H10" s="14"/>
      <c r="I10" s="13"/>
      <c r="J10" s="13"/>
      <c r="K10" s="13"/>
    </row>
    <row r="11" spans="1:11" s="8" customFormat="1" ht="13.5" customHeight="1" x14ac:dyDescent="0.25">
      <c r="A11" s="24"/>
      <c r="B11" s="29" t="s">
        <v>155</v>
      </c>
      <c r="C11" s="10">
        <f>D11</f>
        <v>90048182.900000006</v>
      </c>
      <c r="D11" s="10">
        <v>90048182.900000006</v>
      </c>
      <c r="E11" s="10"/>
      <c r="F11" s="30">
        <f>G11</f>
        <v>99885267.769999996</v>
      </c>
      <c r="G11" s="10">
        <v>99885267.769999996</v>
      </c>
      <c r="H11" s="10"/>
      <c r="I11" s="9">
        <f>F11/C11*100</f>
        <v>110.92424583505947</v>
      </c>
      <c r="J11" s="9"/>
      <c r="K11" s="9"/>
    </row>
    <row r="12" spans="1:11" s="8" customFormat="1" ht="17.25" customHeight="1" x14ac:dyDescent="0.25">
      <c r="A12" s="24"/>
      <c r="B12" s="29" t="s">
        <v>154</v>
      </c>
      <c r="C12" s="10">
        <f>E12</f>
        <v>9192786.2400000002</v>
      </c>
      <c r="D12" s="10"/>
      <c r="E12" s="10">
        <f>-102670.7+9295456.94</f>
        <v>9192786.2400000002</v>
      </c>
      <c r="F12" s="30">
        <f>H12</f>
        <v>9539725.0800000001</v>
      </c>
      <c r="G12" s="10"/>
      <c r="H12" s="10">
        <f>9580100.39-432211.08+391835.77</f>
        <v>9539725.0800000001</v>
      </c>
      <c r="I12" s="9">
        <f>F12/C12*100</f>
        <v>103.77403358396811</v>
      </c>
      <c r="J12" s="9"/>
      <c r="K12" s="9"/>
    </row>
    <row r="13" spans="1:11" s="8" customFormat="1" ht="28.5" customHeight="1" x14ac:dyDescent="0.25">
      <c r="A13" s="24"/>
      <c r="B13" s="29" t="s">
        <v>153</v>
      </c>
      <c r="C13" s="10">
        <f>E13</f>
        <v>102670.7</v>
      </c>
      <c r="D13" s="10"/>
      <c r="E13" s="10">
        <v>102670.7</v>
      </c>
      <c r="F13" s="30">
        <f>H13</f>
        <v>40375.31</v>
      </c>
      <c r="G13" s="10"/>
      <c r="H13" s="10">
        <f>432211.08-391835.77</f>
        <v>40375.31</v>
      </c>
      <c r="I13" s="9"/>
      <c r="J13" s="9"/>
      <c r="K13" s="9"/>
    </row>
    <row r="14" spans="1:11" s="8" customFormat="1" x14ac:dyDescent="0.25">
      <c r="A14" s="24"/>
      <c r="B14" s="29"/>
      <c r="C14" s="9"/>
      <c r="D14" s="28"/>
      <c r="E14" s="27"/>
      <c r="F14" s="26"/>
      <c r="G14" s="10"/>
      <c r="H14" s="10"/>
      <c r="I14" s="9"/>
      <c r="J14" s="9"/>
      <c r="K14" s="9"/>
    </row>
    <row r="15" spans="1:11" s="8" customFormat="1" x14ac:dyDescent="0.25">
      <c r="A15" s="24"/>
      <c r="B15" s="15" t="s">
        <v>152</v>
      </c>
      <c r="C15" s="13">
        <f t="shared" ref="C15:H15" si="1">C18+C28+C30+C34+C45+C50+C53+C61+C73+C65+C79+C84+C88+C90</f>
        <v>114671548.00000001</v>
      </c>
      <c r="D15" s="13">
        <f t="shared" si="1"/>
        <v>105683590.2</v>
      </c>
      <c r="E15" s="13">
        <f t="shared" si="1"/>
        <v>8987957.8000000007</v>
      </c>
      <c r="F15" s="13">
        <f t="shared" si="1"/>
        <v>108157301.19999999</v>
      </c>
      <c r="G15" s="13">
        <f t="shared" si="1"/>
        <v>99458472.100000009</v>
      </c>
      <c r="H15" s="13">
        <f t="shared" si="1"/>
        <v>8698829.0999999978</v>
      </c>
      <c r="I15" s="13">
        <f>F15/C15*100</f>
        <v>94.319212643750106</v>
      </c>
      <c r="J15" s="13">
        <f>G15/D15*100</f>
        <v>94.109664434923786</v>
      </c>
      <c r="K15" s="13">
        <f>H15/E15*100</f>
        <v>96.783154678363061</v>
      </c>
    </row>
    <row r="16" spans="1:11" s="8" customFormat="1" hidden="1" x14ac:dyDescent="0.25">
      <c r="A16" s="24"/>
      <c r="B16" s="25" t="s">
        <v>151</v>
      </c>
      <c r="C16" s="13">
        <f>D15+E15</f>
        <v>114671548</v>
      </c>
      <c r="D16" s="13"/>
      <c r="E16" s="13"/>
      <c r="F16" s="13">
        <f>G15+H15</f>
        <v>108157301.2</v>
      </c>
      <c r="G16" s="13"/>
      <c r="H16" s="13"/>
      <c r="I16" s="13"/>
      <c r="J16" s="13"/>
      <c r="K16" s="13"/>
    </row>
    <row r="17" spans="1:11" s="8" customFormat="1" x14ac:dyDescent="0.25">
      <c r="A17" s="24"/>
      <c r="B17" s="11" t="s">
        <v>150</v>
      </c>
      <c r="C17" s="9"/>
      <c r="D17" s="9"/>
      <c r="E17" s="9"/>
      <c r="F17" s="9"/>
      <c r="G17" s="9"/>
      <c r="H17" s="9"/>
      <c r="I17" s="13"/>
      <c r="J17" s="9"/>
      <c r="K17" s="9"/>
    </row>
    <row r="18" spans="1:11" s="8" customFormat="1" x14ac:dyDescent="0.25">
      <c r="A18" s="16" t="s">
        <v>149</v>
      </c>
      <c r="B18" s="15" t="s">
        <v>148</v>
      </c>
      <c r="C18" s="14">
        <f>SUM(C19:C27)</f>
        <v>7546561.4000000004</v>
      </c>
      <c r="D18" s="14">
        <f>SUM(D19:D27)</f>
        <v>7424297.0999999996</v>
      </c>
      <c r="E18" s="14">
        <f>SUM(E19:E27)</f>
        <v>122264.3</v>
      </c>
      <c r="F18" s="14">
        <f>SUM(F19:F27)</f>
        <v>6627480</v>
      </c>
      <c r="G18" s="14">
        <f t="shared" ref="G18:G49" si="2">F18-H18</f>
        <v>6507516.2000000002</v>
      </c>
      <c r="H18" s="14">
        <f>SUM(H19:H27)</f>
        <v>119963.8</v>
      </c>
      <c r="I18" s="13">
        <f>F18/C18*100</f>
        <v>87.821189661293943</v>
      </c>
      <c r="J18" s="13">
        <f>G18/D18*100</f>
        <v>87.651613510994878</v>
      </c>
      <c r="K18" s="13">
        <f>H18/E18*100</f>
        <v>98.118420503777472</v>
      </c>
    </row>
    <row r="19" spans="1:11" s="8" customFormat="1" ht="32.25" customHeight="1" x14ac:dyDescent="0.25">
      <c r="A19" s="12" t="s">
        <v>147</v>
      </c>
      <c r="B19" s="11" t="s">
        <v>146</v>
      </c>
      <c r="C19" s="23">
        <v>4669.6000000000004</v>
      </c>
      <c r="D19" s="10">
        <f t="shared" ref="D19:D50" si="3">C19-E19</f>
        <v>4669.6000000000004</v>
      </c>
      <c r="E19" s="10"/>
      <c r="F19" s="23">
        <v>4577.8999999999996</v>
      </c>
      <c r="G19" s="10">
        <f t="shared" si="2"/>
        <v>4577.8999999999996</v>
      </c>
      <c r="H19" s="10"/>
      <c r="I19" s="9">
        <f t="shared" ref="I19:I27" si="4">F19/C19*100</f>
        <v>98.036234366969325</v>
      </c>
      <c r="J19" s="9">
        <f t="shared" ref="J19:J27" si="5">G19/D19*100</f>
        <v>98.036234366969325</v>
      </c>
      <c r="K19" s="9"/>
    </row>
    <row r="20" spans="1:11" s="8" customFormat="1" ht="31.5" customHeight="1" x14ac:dyDescent="0.25">
      <c r="A20" s="12" t="s">
        <v>145</v>
      </c>
      <c r="B20" s="11" t="s">
        <v>144</v>
      </c>
      <c r="C20" s="23">
        <v>477810.3</v>
      </c>
      <c r="D20" s="10">
        <f t="shared" si="3"/>
        <v>467844.39999999997</v>
      </c>
      <c r="E20" s="10">
        <v>9965.9</v>
      </c>
      <c r="F20" s="23">
        <v>462663.6</v>
      </c>
      <c r="G20" s="10">
        <f t="shared" si="2"/>
        <v>452697.69999999995</v>
      </c>
      <c r="H20" s="10">
        <v>9965.9</v>
      </c>
      <c r="I20" s="9">
        <f t="shared" si="4"/>
        <v>96.829976247895871</v>
      </c>
      <c r="J20" s="9">
        <f t="shared" si="5"/>
        <v>96.762449224571242</v>
      </c>
      <c r="K20" s="9">
        <f>H20/E20*100</f>
        <v>100</v>
      </c>
    </row>
    <row r="21" spans="1:11" s="8" customFormat="1" ht="39" customHeight="1" x14ac:dyDescent="0.25">
      <c r="A21" s="12" t="s">
        <v>143</v>
      </c>
      <c r="B21" s="11" t="s">
        <v>142</v>
      </c>
      <c r="C21" s="23">
        <v>2673223</v>
      </c>
      <c r="D21" s="10">
        <f t="shared" si="3"/>
        <v>2673223</v>
      </c>
      <c r="E21" s="10"/>
      <c r="F21" s="23">
        <v>2635516.2000000002</v>
      </c>
      <c r="G21" s="10">
        <f t="shared" si="2"/>
        <v>2635516.2000000002</v>
      </c>
      <c r="H21" s="10"/>
      <c r="I21" s="9">
        <f t="shared" si="4"/>
        <v>98.589462981576929</v>
      </c>
      <c r="J21" s="9">
        <f t="shared" si="5"/>
        <v>98.589462981576929</v>
      </c>
      <c r="K21" s="9"/>
    </row>
    <row r="22" spans="1:11" s="8" customFormat="1" ht="18.75" customHeight="1" x14ac:dyDescent="0.25">
      <c r="A22" s="12" t="s">
        <v>141</v>
      </c>
      <c r="B22" s="11" t="s">
        <v>140</v>
      </c>
      <c r="C22" s="23">
        <v>289247.2</v>
      </c>
      <c r="D22" s="10">
        <f t="shared" si="3"/>
        <v>285518.3</v>
      </c>
      <c r="E22" s="10">
        <v>3728.9</v>
      </c>
      <c r="F22" s="23">
        <v>282960.09999999998</v>
      </c>
      <c r="G22" s="10">
        <f t="shared" si="2"/>
        <v>279231.19999999995</v>
      </c>
      <c r="H22" s="10">
        <v>3728.9</v>
      </c>
      <c r="I22" s="9">
        <f t="shared" si="4"/>
        <v>97.826392096448984</v>
      </c>
      <c r="J22" s="9">
        <f t="shared" si="5"/>
        <v>97.798004541215036</v>
      </c>
      <c r="K22" s="9">
        <f>H22/E22*100</f>
        <v>100</v>
      </c>
    </row>
    <row r="23" spans="1:11" s="8" customFormat="1" ht="35.25" customHeight="1" x14ac:dyDescent="0.25">
      <c r="A23" s="12" t="s">
        <v>139</v>
      </c>
      <c r="B23" s="11" t="s">
        <v>138</v>
      </c>
      <c r="C23" s="23">
        <v>71057.100000000006</v>
      </c>
      <c r="D23" s="10">
        <f t="shared" si="3"/>
        <v>71057.100000000006</v>
      </c>
      <c r="E23" s="10"/>
      <c r="F23" s="23">
        <v>70470.899999999994</v>
      </c>
      <c r="G23" s="10">
        <f t="shared" si="2"/>
        <v>70470.899999999994</v>
      </c>
      <c r="H23" s="10"/>
      <c r="I23" s="9">
        <f t="shared" si="4"/>
        <v>99.175029659245865</v>
      </c>
      <c r="J23" s="9">
        <f t="shared" si="5"/>
        <v>99.175029659245865</v>
      </c>
      <c r="K23" s="9"/>
    </row>
    <row r="24" spans="1:11" s="8" customFormat="1" ht="17.25" customHeight="1" x14ac:dyDescent="0.25">
      <c r="A24" s="12" t="s">
        <v>137</v>
      </c>
      <c r="B24" s="11" t="s">
        <v>136</v>
      </c>
      <c r="C24" s="23">
        <v>123286.39999999999</v>
      </c>
      <c r="D24" s="10">
        <f t="shared" si="3"/>
        <v>123286.39999999999</v>
      </c>
      <c r="E24" s="10"/>
      <c r="F24" s="23">
        <v>122996.8</v>
      </c>
      <c r="G24" s="10">
        <f t="shared" si="2"/>
        <v>122996.8</v>
      </c>
      <c r="H24" s="10"/>
      <c r="I24" s="9">
        <f t="shared" si="4"/>
        <v>99.765099800140163</v>
      </c>
      <c r="J24" s="9">
        <f t="shared" si="5"/>
        <v>99.765099800140163</v>
      </c>
      <c r="K24" s="9"/>
    </row>
    <row r="25" spans="1:11" s="8" customFormat="1" x14ac:dyDescent="0.25">
      <c r="A25" s="12" t="s">
        <v>135</v>
      </c>
      <c r="B25" s="11" t="s">
        <v>134</v>
      </c>
      <c r="C25" s="23">
        <v>374585.4</v>
      </c>
      <c r="D25" s="10">
        <f t="shared" si="3"/>
        <v>374585.4</v>
      </c>
      <c r="E25" s="10"/>
      <c r="F25" s="23">
        <v>0</v>
      </c>
      <c r="G25" s="10">
        <f t="shared" si="2"/>
        <v>0</v>
      </c>
      <c r="H25" s="10"/>
      <c r="I25" s="9">
        <f t="shared" si="4"/>
        <v>0</v>
      </c>
      <c r="J25" s="9">
        <f t="shared" si="5"/>
        <v>0</v>
      </c>
      <c r="K25" s="9"/>
    </row>
    <row r="26" spans="1:11" s="8" customFormat="1" x14ac:dyDescent="0.25">
      <c r="A26" s="12" t="s">
        <v>133</v>
      </c>
      <c r="B26" s="11" t="s">
        <v>132</v>
      </c>
      <c r="C26" s="23">
        <v>36500</v>
      </c>
      <c r="D26" s="10">
        <f t="shared" si="3"/>
        <v>36500</v>
      </c>
      <c r="E26" s="10"/>
      <c r="F26" s="23">
        <v>32350</v>
      </c>
      <c r="G26" s="10">
        <f t="shared" si="2"/>
        <v>32350</v>
      </c>
      <c r="H26" s="10"/>
      <c r="I26" s="9">
        <f t="shared" si="4"/>
        <v>88.630136986301366</v>
      </c>
      <c r="J26" s="9">
        <f t="shared" si="5"/>
        <v>88.630136986301366</v>
      </c>
      <c r="K26" s="9"/>
    </row>
    <row r="27" spans="1:11" s="8" customFormat="1" x14ac:dyDescent="0.25">
      <c r="A27" s="12" t="s">
        <v>131</v>
      </c>
      <c r="B27" s="11" t="s">
        <v>130</v>
      </c>
      <c r="C27" s="23">
        <v>3496182.4</v>
      </c>
      <c r="D27" s="10">
        <f t="shared" si="3"/>
        <v>3387612.9</v>
      </c>
      <c r="E27" s="10">
        <v>108569.5</v>
      </c>
      <c r="F27" s="23">
        <v>3015944.5</v>
      </c>
      <c r="G27" s="10">
        <f t="shared" si="2"/>
        <v>2909675.5</v>
      </c>
      <c r="H27" s="10">
        <v>106269</v>
      </c>
      <c r="I27" s="9">
        <f t="shared" si="4"/>
        <v>86.263934627667027</v>
      </c>
      <c r="J27" s="9">
        <f t="shared" si="5"/>
        <v>85.891617073485577</v>
      </c>
      <c r="K27" s="9">
        <f>H27/E27*100</f>
        <v>97.881080782355994</v>
      </c>
    </row>
    <row r="28" spans="1:11" s="8" customFormat="1" x14ac:dyDescent="0.25">
      <c r="A28" s="16" t="s">
        <v>129</v>
      </c>
      <c r="B28" s="15" t="s">
        <v>128</v>
      </c>
      <c r="C28" s="14">
        <f>C29</f>
        <v>49658</v>
      </c>
      <c r="D28" s="14">
        <f t="shared" si="3"/>
        <v>0</v>
      </c>
      <c r="E28" s="14">
        <f>E29</f>
        <v>49658</v>
      </c>
      <c r="F28" s="14">
        <f>F29</f>
        <v>49658</v>
      </c>
      <c r="G28" s="14">
        <f t="shared" si="2"/>
        <v>0</v>
      </c>
      <c r="H28" s="14">
        <f>H29</f>
        <v>49658</v>
      </c>
      <c r="I28" s="13">
        <f t="shared" ref="I28:I59" si="6">F28/C28*100</f>
        <v>100</v>
      </c>
      <c r="J28" s="9"/>
      <c r="K28" s="13">
        <f>H28/E28*100</f>
        <v>100</v>
      </c>
    </row>
    <row r="29" spans="1:11" s="8" customFormat="1" x14ac:dyDescent="0.25">
      <c r="A29" s="12" t="s">
        <v>127</v>
      </c>
      <c r="B29" s="11" t="s">
        <v>126</v>
      </c>
      <c r="C29" s="10">
        <v>49658</v>
      </c>
      <c r="D29" s="10">
        <f t="shared" si="3"/>
        <v>0</v>
      </c>
      <c r="E29" s="10">
        <v>49658</v>
      </c>
      <c r="F29" s="10">
        <v>49658</v>
      </c>
      <c r="G29" s="10">
        <f t="shared" si="2"/>
        <v>0</v>
      </c>
      <c r="H29" s="10">
        <v>49658</v>
      </c>
      <c r="I29" s="9">
        <f t="shared" si="6"/>
        <v>100</v>
      </c>
      <c r="J29" s="9"/>
      <c r="K29" s="9">
        <f>H29/E29*100</f>
        <v>100</v>
      </c>
    </row>
    <row r="30" spans="1:11" s="8" customFormat="1" ht="20.25" customHeight="1" x14ac:dyDescent="0.25">
      <c r="A30" s="16" t="s">
        <v>125</v>
      </c>
      <c r="B30" s="15" t="s">
        <v>124</v>
      </c>
      <c r="C30" s="14">
        <f>SUM(C31:C33)</f>
        <v>1557268.7000000002</v>
      </c>
      <c r="D30" s="14">
        <f t="shared" si="3"/>
        <v>1557268.7000000002</v>
      </c>
      <c r="E30" s="14">
        <f>SUM(E31:E33)</f>
        <v>0</v>
      </c>
      <c r="F30" s="14">
        <f>SUM(F31:F33)</f>
        <v>1519892.3</v>
      </c>
      <c r="G30" s="14">
        <f t="shared" si="2"/>
        <v>1519892.3</v>
      </c>
      <c r="H30" s="14">
        <f>SUM(H31:H33)</f>
        <v>0</v>
      </c>
      <c r="I30" s="13">
        <f t="shared" si="6"/>
        <v>97.599874703703975</v>
      </c>
      <c r="J30" s="13">
        <f t="shared" ref="J30:J37" si="7">G30/D30*100</f>
        <v>97.599874703703975</v>
      </c>
      <c r="K30" s="13"/>
    </row>
    <row r="31" spans="1:11" s="8" customFormat="1" ht="27.75" customHeight="1" x14ac:dyDescent="0.25">
      <c r="A31" s="12" t="s">
        <v>123</v>
      </c>
      <c r="B31" s="11" t="s">
        <v>122</v>
      </c>
      <c r="C31" s="23">
        <v>309920.59999999998</v>
      </c>
      <c r="D31" s="10">
        <f t="shared" si="3"/>
        <v>309920.59999999998</v>
      </c>
      <c r="E31" s="10"/>
      <c r="F31" s="10">
        <v>306472.59999999998</v>
      </c>
      <c r="G31" s="10">
        <f t="shared" si="2"/>
        <v>306472.59999999998</v>
      </c>
      <c r="H31" s="10"/>
      <c r="I31" s="9">
        <f t="shared" si="6"/>
        <v>98.887456980917037</v>
      </c>
      <c r="J31" s="9">
        <f t="shared" si="7"/>
        <v>98.887456980917037</v>
      </c>
      <c r="K31" s="9"/>
    </row>
    <row r="32" spans="1:11" s="8" customFormat="1" x14ac:dyDescent="0.25">
      <c r="A32" s="12" t="s">
        <v>121</v>
      </c>
      <c r="B32" s="11" t="s">
        <v>120</v>
      </c>
      <c r="C32" s="23">
        <v>1060496.1000000001</v>
      </c>
      <c r="D32" s="10">
        <f t="shared" si="3"/>
        <v>1060496.1000000001</v>
      </c>
      <c r="E32" s="10"/>
      <c r="F32" s="10">
        <v>1036315.4</v>
      </c>
      <c r="G32" s="10">
        <f t="shared" si="2"/>
        <v>1036315.4</v>
      </c>
      <c r="H32" s="10"/>
      <c r="I32" s="9">
        <f t="shared" si="6"/>
        <v>97.719869031107237</v>
      </c>
      <c r="J32" s="9">
        <f t="shared" si="7"/>
        <v>97.719869031107237</v>
      </c>
      <c r="K32" s="9"/>
    </row>
    <row r="33" spans="1:11" s="8" customFormat="1" x14ac:dyDescent="0.25">
      <c r="A33" s="12" t="s">
        <v>119</v>
      </c>
      <c r="B33" s="11" t="s">
        <v>118</v>
      </c>
      <c r="C33" s="23">
        <v>186852</v>
      </c>
      <c r="D33" s="10">
        <f t="shared" si="3"/>
        <v>186852</v>
      </c>
      <c r="E33" s="10"/>
      <c r="F33" s="10">
        <v>177104.3</v>
      </c>
      <c r="G33" s="10">
        <f t="shared" si="2"/>
        <v>177104.3</v>
      </c>
      <c r="H33" s="10"/>
      <c r="I33" s="9">
        <f t="shared" si="6"/>
        <v>94.78319739687025</v>
      </c>
      <c r="J33" s="9">
        <f t="shared" si="7"/>
        <v>94.78319739687025</v>
      </c>
      <c r="K33" s="9"/>
    </row>
    <row r="34" spans="1:11" s="8" customFormat="1" x14ac:dyDescent="0.25">
      <c r="A34" s="16" t="s">
        <v>117</v>
      </c>
      <c r="B34" s="15" t="s">
        <v>116</v>
      </c>
      <c r="C34" s="14">
        <f>SUM(C35:C44)</f>
        <v>25192471.399999999</v>
      </c>
      <c r="D34" s="14">
        <f t="shared" si="3"/>
        <v>22423075.699999999</v>
      </c>
      <c r="E34" s="14">
        <f>SUM(E35:E44)</f>
        <v>2769395.7</v>
      </c>
      <c r="F34" s="14">
        <f>SUM(F35:F44)</f>
        <v>23153528.5</v>
      </c>
      <c r="G34" s="14">
        <f t="shared" si="2"/>
        <v>20550157.300000001</v>
      </c>
      <c r="H34" s="14">
        <f>SUM(H35:H44)</f>
        <v>2603371.2000000002</v>
      </c>
      <c r="I34" s="13">
        <f t="shared" si="6"/>
        <v>91.906538792379067</v>
      </c>
      <c r="J34" s="13">
        <f t="shared" si="7"/>
        <v>91.647361739941871</v>
      </c>
      <c r="K34" s="13">
        <f>H34/E34*100</f>
        <v>94.005027883880956</v>
      </c>
    </row>
    <row r="35" spans="1:11" s="8" customFormat="1" x14ac:dyDescent="0.25">
      <c r="A35" s="12" t="s">
        <v>115</v>
      </c>
      <c r="B35" s="11" t="s">
        <v>114</v>
      </c>
      <c r="C35" s="23">
        <v>86885.3</v>
      </c>
      <c r="D35" s="10">
        <f t="shared" si="3"/>
        <v>86885.3</v>
      </c>
      <c r="E35" s="10"/>
      <c r="F35" s="23">
        <v>85874.7</v>
      </c>
      <c r="G35" s="10">
        <f t="shared" si="2"/>
        <v>85874.7</v>
      </c>
      <c r="H35" s="10"/>
      <c r="I35" s="9">
        <f t="shared" si="6"/>
        <v>98.836857327994494</v>
      </c>
      <c r="J35" s="9">
        <f t="shared" si="7"/>
        <v>98.836857327994494</v>
      </c>
      <c r="K35" s="9"/>
    </row>
    <row r="36" spans="1:11" s="8" customFormat="1" x14ac:dyDescent="0.25">
      <c r="A36" s="12" t="s">
        <v>113</v>
      </c>
      <c r="B36" s="11" t="s">
        <v>112</v>
      </c>
      <c r="C36" s="23">
        <v>7786.8</v>
      </c>
      <c r="D36" s="10">
        <f t="shared" si="3"/>
        <v>7786.8</v>
      </c>
      <c r="E36" s="10"/>
      <c r="F36" s="23">
        <v>7786.8</v>
      </c>
      <c r="G36" s="10">
        <f t="shared" si="2"/>
        <v>7786.8</v>
      </c>
      <c r="H36" s="10"/>
      <c r="I36" s="9">
        <f t="shared" si="6"/>
        <v>100</v>
      </c>
      <c r="J36" s="9">
        <f t="shared" si="7"/>
        <v>100</v>
      </c>
      <c r="K36" s="9"/>
    </row>
    <row r="37" spans="1:11" s="8" customFormat="1" x14ac:dyDescent="0.25">
      <c r="A37" s="12" t="s">
        <v>111</v>
      </c>
      <c r="B37" s="11" t="s">
        <v>110</v>
      </c>
      <c r="C37" s="23">
        <v>4866085.9000000004</v>
      </c>
      <c r="D37" s="10">
        <f t="shared" si="3"/>
        <v>3227260.7</v>
      </c>
      <c r="E37" s="10">
        <v>1638825.2</v>
      </c>
      <c r="F37" s="23">
        <v>4863640.2</v>
      </c>
      <c r="G37" s="10">
        <f t="shared" si="2"/>
        <v>3226840.4000000004</v>
      </c>
      <c r="H37" s="10">
        <v>1636799.8</v>
      </c>
      <c r="I37" s="9">
        <f t="shared" si="6"/>
        <v>99.949739892590046</v>
      </c>
      <c r="J37" s="9">
        <f t="shared" si="7"/>
        <v>99.986976571183121</v>
      </c>
      <c r="K37" s="9">
        <f>H37/E37*100</f>
        <v>99.876411468410424</v>
      </c>
    </row>
    <row r="38" spans="1:11" s="8" customFormat="1" x14ac:dyDescent="0.25">
      <c r="A38" s="12" t="s">
        <v>109</v>
      </c>
      <c r="B38" s="11" t="s">
        <v>108</v>
      </c>
      <c r="C38" s="23">
        <v>57534</v>
      </c>
      <c r="D38" s="10">
        <f t="shared" si="3"/>
        <v>36505.800000000003</v>
      </c>
      <c r="E38" s="10">
        <v>21028.2</v>
      </c>
      <c r="F38" s="23">
        <v>55712.1</v>
      </c>
      <c r="G38" s="10">
        <f t="shared" si="2"/>
        <v>35061.5</v>
      </c>
      <c r="H38" s="10">
        <v>20650.599999999999</v>
      </c>
      <c r="I38" s="9">
        <f t="shared" si="6"/>
        <v>96.833350714360193</v>
      </c>
      <c r="J38" s="9">
        <v>0</v>
      </c>
      <c r="K38" s="9">
        <f>H38/E38*100</f>
        <v>98.204316108844296</v>
      </c>
    </row>
    <row r="39" spans="1:11" s="8" customFormat="1" x14ac:dyDescent="0.25">
      <c r="A39" s="12" t="s">
        <v>107</v>
      </c>
      <c r="B39" s="11" t="s">
        <v>106</v>
      </c>
      <c r="C39" s="23">
        <v>1142900.8999999999</v>
      </c>
      <c r="D39" s="10">
        <f t="shared" si="3"/>
        <v>789129.39999999991</v>
      </c>
      <c r="E39" s="10">
        <v>353771.5</v>
      </c>
      <c r="F39" s="23">
        <v>1140653.3999999999</v>
      </c>
      <c r="G39" s="10">
        <f t="shared" si="2"/>
        <v>788421.39999999991</v>
      </c>
      <c r="H39" s="10">
        <v>352232</v>
      </c>
      <c r="I39" s="9">
        <f t="shared" si="6"/>
        <v>99.803351279187908</v>
      </c>
      <c r="J39" s="9">
        <f t="shared" ref="J39:J63" si="8">G39/D39*100</f>
        <v>99.91028087408732</v>
      </c>
      <c r="K39" s="9">
        <f>H39/E39*100</f>
        <v>99.56483210207719</v>
      </c>
    </row>
    <row r="40" spans="1:11" s="8" customFormat="1" x14ac:dyDescent="0.25">
      <c r="A40" s="12" t="s">
        <v>105</v>
      </c>
      <c r="B40" s="11" t="s">
        <v>104</v>
      </c>
      <c r="C40" s="23">
        <v>140222.6</v>
      </c>
      <c r="D40" s="10">
        <f t="shared" si="3"/>
        <v>140222.6</v>
      </c>
      <c r="E40" s="10"/>
      <c r="F40" s="23">
        <v>138564.4</v>
      </c>
      <c r="G40" s="10">
        <f t="shared" si="2"/>
        <v>138564.4</v>
      </c>
      <c r="H40" s="10"/>
      <c r="I40" s="9">
        <f t="shared" si="6"/>
        <v>98.817451680399586</v>
      </c>
      <c r="J40" s="9">
        <f t="shared" si="8"/>
        <v>98.817451680399586</v>
      </c>
      <c r="K40" s="9"/>
    </row>
    <row r="41" spans="1:11" s="8" customFormat="1" x14ac:dyDescent="0.25">
      <c r="A41" s="12" t="s">
        <v>103</v>
      </c>
      <c r="B41" s="11" t="s">
        <v>102</v>
      </c>
      <c r="C41" s="23">
        <v>11600099.199999999</v>
      </c>
      <c r="D41" s="10">
        <f t="shared" si="3"/>
        <v>11001839.6</v>
      </c>
      <c r="E41" s="10">
        <v>598259.6</v>
      </c>
      <c r="F41" s="23">
        <v>9663539.5999999996</v>
      </c>
      <c r="G41" s="10">
        <f t="shared" si="2"/>
        <v>9227362</v>
      </c>
      <c r="H41" s="10">
        <v>436177.6</v>
      </c>
      <c r="I41" s="9">
        <f t="shared" si="6"/>
        <v>83.305663455015974</v>
      </c>
      <c r="J41" s="9">
        <f t="shared" si="8"/>
        <v>83.871082796008039</v>
      </c>
      <c r="K41" s="9">
        <f>H41/E41*100</f>
        <v>72.907747740278637</v>
      </c>
    </row>
    <row r="42" spans="1:11" s="8" customFormat="1" x14ac:dyDescent="0.25">
      <c r="A42" s="12" t="s">
        <v>101</v>
      </c>
      <c r="B42" s="11" t="s">
        <v>100</v>
      </c>
      <c r="C42" s="23">
        <v>916152.8</v>
      </c>
      <c r="D42" s="10">
        <f t="shared" si="3"/>
        <v>916152.8</v>
      </c>
      <c r="E42" s="10"/>
      <c r="F42" s="23">
        <v>875700.4</v>
      </c>
      <c r="G42" s="10">
        <f t="shared" si="2"/>
        <v>875700.4</v>
      </c>
      <c r="H42" s="10"/>
      <c r="I42" s="9">
        <f t="shared" si="6"/>
        <v>95.584535680074325</v>
      </c>
      <c r="J42" s="9">
        <f t="shared" si="8"/>
        <v>95.584535680074325</v>
      </c>
      <c r="K42" s="9"/>
    </row>
    <row r="43" spans="1:11" s="8" customFormat="1" x14ac:dyDescent="0.25">
      <c r="A43" s="12" t="s">
        <v>99</v>
      </c>
      <c r="B43" s="11" t="s">
        <v>98</v>
      </c>
      <c r="C43" s="23">
        <v>4079</v>
      </c>
      <c r="D43" s="10">
        <f t="shared" si="3"/>
        <v>4079</v>
      </c>
      <c r="E43" s="10"/>
      <c r="F43" s="23">
        <v>2841.8</v>
      </c>
      <c r="G43" s="10">
        <f t="shared" si="2"/>
        <v>2841.8</v>
      </c>
      <c r="H43" s="10"/>
      <c r="I43" s="9">
        <f t="shared" si="6"/>
        <v>69.669036528560923</v>
      </c>
      <c r="J43" s="9">
        <f t="shared" si="8"/>
        <v>69.669036528560923</v>
      </c>
      <c r="K43" s="9"/>
    </row>
    <row r="44" spans="1:11" s="8" customFormat="1" x14ac:dyDescent="0.25">
      <c r="A44" s="12" t="s">
        <v>97</v>
      </c>
      <c r="B44" s="11" t="s">
        <v>96</v>
      </c>
      <c r="C44" s="23">
        <v>6370724.9000000004</v>
      </c>
      <c r="D44" s="10">
        <f t="shared" si="3"/>
        <v>6213213.7000000002</v>
      </c>
      <c r="E44" s="10">
        <v>157511.20000000001</v>
      </c>
      <c r="F44" s="23">
        <v>6319215.0999999996</v>
      </c>
      <c r="G44" s="10">
        <f t="shared" si="2"/>
        <v>6161703.8999999994</v>
      </c>
      <c r="H44" s="10">
        <v>157511.20000000001</v>
      </c>
      <c r="I44" s="9">
        <f t="shared" si="6"/>
        <v>99.191460927782316</v>
      </c>
      <c r="J44" s="9">
        <f t="shared" si="8"/>
        <v>99.170963651226089</v>
      </c>
      <c r="K44" s="9">
        <f>H44/E44*100</f>
        <v>100</v>
      </c>
    </row>
    <row r="45" spans="1:11" s="8" customFormat="1" x14ac:dyDescent="0.25">
      <c r="A45" s="16" t="s">
        <v>95</v>
      </c>
      <c r="B45" s="15" t="s">
        <v>94</v>
      </c>
      <c r="C45" s="14">
        <f>SUM(C46:C49)</f>
        <v>10037459.5</v>
      </c>
      <c r="D45" s="14">
        <f t="shared" si="3"/>
        <v>9375794.3000000007</v>
      </c>
      <c r="E45" s="14">
        <f>SUM(E46:E49)</f>
        <v>661665.20000000007</v>
      </c>
      <c r="F45" s="14">
        <f>F46+F47+F48+F49</f>
        <v>9099947.5000000019</v>
      </c>
      <c r="G45" s="14">
        <f t="shared" si="2"/>
        <v>8526635.6000000015</v>
      </c>
      <c r="H45" s="14">
        <f>SUM(H46:H49)</f>
        <v>573311.9</v>
      </c>
      <c r="I45" s="13">
        <f t="shared" si="6"/>
        <v>90.659867668706426</v>
      </c>
      <c r="J45" s="13">
        <f t="shared" si="8"/>
        <v>90.943074551027649</v>
      </c>
      <c r="K45" s="13">
        <f>H45/E45*100</f>
        <v>86.646826824200502</v>
      </c>
    </row>
    <row r="46" spans="1:11" s="8" customFormat="1" x14ac:dyDescent="0.25">
      <c r="A46" s="12" t="s">
        <v>93</v>
      </c>
      <c r="B46" s="11" t="s">
        <v>92</v>
      </c>
      <c r="C46" s="23">
        <v>2592135.7000000002</v>
      </c>
      <c r="D46" s="10">
        <f t="shared" si="3"/>
        <v>2015940.3000000003</v>
      </c>
      <c r="E46" s="10">
        <v>576195.4</v>
      </c>
      <c r="F46" s="23">
        <v>2499037.1</v>
      </c>
      <c r="G46" s="10">
        <f t="shared" si="2"/>
        <v>2011195</v>
      </c>
      <c r="H46" s="10">
        <v>487842.1</v>
      </c>
      <c r="I46" s="9">
        <f t="shared" si="6"/>
        <v>96.408421056042698</v>
      </c>
      <c r="J46" s="9">
        <f t="shared" si="8"/>
        <v>99.764611084961189</v>
      </c>
      <c r="K46" s="9">
        <f>H46/E46*100</f>
        <v>84.666087233601644</v>
      </c>
    </row>
    <row r="47" spans="1:11" s="8" customFormat="1" x14ac:dyDescent="0.25">
      <c r="A47" s="12" t="s">
        <v>91</v>
      </c>
      <c r="B47" s="11" t="s">
        <v>90</v>
      </c>
      <c r="C47" s="23">
        <v>7075330.2000000002</v>
      </c>
      <c r="D47" s="10">
        <f t="shared" si="3"/>
        <v>7007736.2000000002</v>
      </c>
      <c r="E47" s="10">
        <v>67594</v>
      </c>
      <c r="F47" s="23">
        <v>6256779.7000000002</v>
      </c>
      <c r="G47" s="10">
        <f t="shared" si="2"/>
        <v>6189185.7000000002</v>
      </c>
      <c r="H47" s="10">
        <v>67594</v>
      </c>
      <c r="I47" s="9">
        <f t="shared" si="6"/>
        <v>88.430921570275274</v>
      </c>
      <c r="J47" s="9">
        <f t="shared" si="8"/>
        <v>88.319330570691292</v>
      </c>
      <c r="K47" s="9">
        <f>H47/E47*100</f>
        <v>100</v>
      </c>
    </row>
    <row r="48" spans="1:11" s="8" customFormat="1" x14ac:dyDescent="0.25">
      <c r="A48" s="12" t="s">
        <v>89</v>
      </c>
      <c r="B48" s="11" t="s">
        <v>88</v>
      </c>
      <c r="C48" s="23">
        <v>82245.100000000006</v>
      </c>
      <c r="D48" s="10">
        <f t="shared" si="3"/>
        <v>64369.3</v>
      </c>
      <c r="E48" s="10">
        <v>17875.8</v>
      </c>
      <c r="F48" s="23">
        <v>82238.3</v>
      </c>
      <c r="G48" s="10">
        <f t="shared" si="2"/>
        <v>64362.5</v>
      </c>
      <c r="H48" s="10">
        <v>17875.8</v>
      </c>
      <c r="I48" s="9">
        <f t="shared" si="6"/>
        <v>99.991732030236449</v>
      </c>
      <c r="J48" s="9">
        <f t="shared" si="8"/>
        <v>99.989435957824611</v>
      </c>
      <c r="K48" s="9">
        <f>H48/E48*100</f>
        <v>100</v>
      </c>
    </row>
    <row r="49" spans="1:11" s="8" customFormat="1" x14ac:dyDescent="0.25">
      <c r="A49" s="12" t="s">
        <v>87</v>
      </c>
      <c r="B49" s="11" t="s">
        <v>86</v>
      </c>
      <c r="C49" s="23">
        <v>287748.5</v>
      </c>
      <c r="D49" s="10">
        <f t="shared" si="3"/>
        <v>287748.5</v>
      </c>
      <c r="E49" s="10"/>
      <c r="F49" s="23">
        <v>261892.4</v>
      </c>
      <c r="G49" s="10">
        <f t="shared" si="2"/>
        <v>261892.4</v>
      </c>
      <c r="H49" s="10"/>
      <c r="I49" s="9">
        <f t="shared" si="6"/>
        <v>91.01434064817019</v>
      </c>
      <c r="J49" s="9">
        <f t="shared" si="8"/>
        <v>91.01434064817019</v>
      </c>
      <c r="K49" s="9"/>
    </row>
    <row r="50" spans="1:11" s="8" customFormat="1" x14ac:dyDescent="0.25">
      <c r="A50" s="16" t="s">
        <v>85</v>
      </c>
      <c r="B50" s="15" t="s">
        <v>84</v>
      </c>
      <c r="C50" s="14">
        <f>SUM(C51:C52)</f>
        <v>220246.2</v>
      </c>
      <c r="D50" s="14">
        <f t="shared" si="3"/>
        <v>207340.5</v>
      </c>
      <c r="E50" s="14">
        <f>SUM(E51:E52)</f>
        <v>12905.7</v>
      </c>
      <c r="F50" s="14">
        <f>SUM(F51:F52)</f>
        <v>216750.5</v>
      </c>
      <c r="G50" s="14">
        <f t="shared" ref="G50:G81" si="9">F50-H50</f>
        <v>203844.8</v>
      </c>
      <c r="H50" s="14">
        <f>SUM(H51:H52)</f>
        <v>12905.7</v>
      </c>
      <c r="I50" s="13">
        <f t="shared" si="6"/>
        <v>98.412821651406475</v>
      </c>
      <c r="J50" s="13">
        <f t="shared" si="8"/>
        <v>98.314029338214198</v>
      </c>
      <c r="K50" s="13">
        <f>H50/E50*100</f>
        <v>100</v>
      </c>
    </row>
    <row r="51" spans="1:11" s="8" customFormat="1" x14ac:dyDescent="0.25">
      <c r="A51" s="12" t="s">
        <v>83</v>
      </c>
      <c r="B51" s="11" t="s">
        <v>82</v>
      </c>
      <c r="C51" s="10">
        <v>97366.399999999994</v>
      </c>
      <c r="D51" s="10">
        <f t="shared" ref="D51:D82" si="10">C51-E51</f>
        <v>84460.7</v>
      </c>
      <c r="E51" s="10">
        <v>12905.7</v>
      </c>
      <c r="F51" s="10">
        <v>96044.7</v>
      </c>
      <c r="G51" s="10">
        <f t="shared" si="9"/>
        <v>83139</v>
      </c>
      <c r="H51" s="10">
        <v>12905.7</v>
      </c>
      <c r="I51" s="9">
        <f t="shared" si="6"/>
        <v>98.642550202123118</v>
      </c>
      <c r="J51" s="9">
        <f t="shared" si="8"/>
        <v>98.435130184807846</v>
      </c>
      <c r="K51" s="9">
        <f>H51/E51*100</f>
        <v>100</v>
      </c>
    </row>
    <row r="52" spans="1:11" s="8" customFormat="1" x14ac:dyDescent="0.25">
      <c r="A52" s="12" t="s">
        <v>81</v>
      </c>
      <c r="B52" s="11" t="s">
        <v>80</v>
      </c>
      <c r="C52" s="10">
        <v>122879.8</v>
      </c>
      <c r="D52" s="10">
        <f t="shared" si="10"/>
        <v>122879.8</v>
      </c>
      <c r="E52" s="10"/>
      <c r="F52" s="10">
        <v>120705.8</v>
      </c>
      <c r="G52" s="10">
        <f t="shared" si="9"/>
        <v>120705.8</v>
      </c>
      <c r="H52" s="10"/>
      <c r="I52" s="9">
        <f t="shared" si="6"/>
        <v>98.230791391262031</v>
      </c>
      <c r="J52" s="9">
        <f t="shared" si="8"/>
        <v>98.230791391262031</v>
      </c>
      <c r="K52" s="9"/>
    </row>
    <row r="53" spans="1:11" s="8" customFormat="1" x14ac:dyDescent="0.25">
      <c r="A53" s="16" t="s">
        <v>79</v>
      </c>
      <c r="B53" s="15" t="s">
        <v>78</v>
      </c>
      <c r="C53" s="14">
        <f>SUM(C54:C60)</f>
        <v>26419464.699999999</v>
      </c>
      <c r="D53" s="14">
        <f t="shared" si="10"/>
        <v>25491885.800000001</v>
      </c>
      <c r="E53" s="14">
        <f>SUM(E54:E60)</f>
        <v>927578.9</v>
      </c>
      <c r="F53" s="14">
        <f>SUM(F54:F60)</f>
        <v>26110646.100000001</v>
      </c>
      <c r="G53" s="14">
        <f t="shared" si="9"/>
        <v>25183193.200000003</v>
      </c>
      <c r="H53" s="14">
        <f>SUM(H54:H60)</f>
        <v>927452.9</v>
      </c>
      <c r="I53" s="13">
        <f t="shared" si="6"/>
        <v>98.831094408964319</v>
      </c>
      <c r="J53" s="13">
        <f t="shared" si="8"/>
        <v>98.789055457011358</v>
      </c>
      <c r="K53" s="13">
        <f>H53/E53*100</f>
        <v>99.986416249873727</v>
      </c>
    </row>
    <row r="54" spans="1:11" s="8" customFormat="1" x14ac:dyDescent="0.25">
      <c r="A54" s="12" t="s">
        <v>77</v>
      </c>
      <c r="B54" s="11" t="s">
        <v>76</v>
      </c>
      <c r="C54" s="23">
        <v>7940083.7999999998</v>
      </c>
      <c r="D54" s="10">
        <f t="shared" si="10"/>
        <v>7934883.7999999998</v>
      </c>
      <c r="E54" s="10">
        <v>5200</v>
      </c>
      <c r="F54" s="23">
        <v>7836282.0999999996</v>
      </c>
      <c r="G54" s="10">
        <f t="shared" si="9"/>
        <v>7831082.0999999996</v>
      </c>
      <c r="H54" s="10">
        <v>5200</v>
      </c>
      <c r="I54" s="9">
        <f t="shared" si="6"/>
        <v>98.692687601105661</v>
      </c>
      <c r="J54" s="9">
        <f t="shared" si="8"/>
        <v>98.691830874700386</v>
      </c>
      <c r="K54" s="9">
        <f>H54/E54*100</f>
        <v>100</v>
      </c>
    </row>
    <row r="55" spans="1:11" s="8" customFormat="1" x14ac:dyDescent="0.25">
      <c r="A55" s="12" t="s">
        <v>75</v>
      </c>
      <c r="B55" s="11" t="s">
        <v>74</v>
      </c>
      <c r="C55" s="23">
        <v>15177391.5</v>
      </c>
      <c r="D55" s="10">
        <f t="shared" si="10"/>
        <v>14280104.5</v>
      </c>
      <c r="E55" s="10">
        <v>897287</v>
      </c>
      <c r="F55" s="23">
        <v>15012024.1</v>
      </c>
      <c r="G55" s="10">
        <f t="shared" si="9"/>
        <v>14114737.1</v>
      </c>
      <c r="H55" s="10">
        <v>897287</v>
      </c>
      <c r="I55" s="9">
        <f t="shared" si="6"/>
        <v>98.91043595996058</v>
      </c>
      <c r="J55" s="9">
        <f t="shared" si="8"/>
        <v>98.841973460348271</v>
      </c>
      <c r="K55" s="9">
        <f>H55/E55*100</f>
        <v>100</v>
      </c>
    </row>
    <row r="56" spans="1:11" s="8" customFormat="1" x14ac:dyDescent="0.25">
      <c r="A56" s="12" t="s">
        <v>73</v>
      </c>
      <c r="B56" s="11" t="s">
        <v>72</v>
      </c>
      <c r="C56" s="23">
        <v>2067897.8</v>
      </c>
      <c r="D56" s="10">
        <f t="shared" si="10"/>
        <v>2063921.4000000001</v>
      </c>
      <c r="E56" s="10">
        <v>3976.4</v>
      </c>
      <c r="F56" s="23">
        <v>2031717.9</v>
      </c>
      <c r="G56" s="10">
        <f t="shared" si="9"/>
        <v>2027867.5</v>
      </c>
      <c r="H56" s="10">
        <v>3850.4</v>
      </c>
      <c r="I56" s="9">
        <f t="shared" si="6"/>
        <v>98.250401929921281</v>
      </c>
      <c r="J56" s="9">
        <f t="shared" si="8"/>
        <v>98.253135996361095</v>
      </c>
      <c r="K56" s="9">
        <f>H56/E56*100</f>
        <v>96.831304697716519</v>
      </c>
    </row>
    <row r="57" spans="1:11" s="8" customFormat="1" x14ac:dyDescent="0.25">
      <c r="A57" s="12" t="s">
        <v>71</v>
      </c>
      <c r="B57" s="11" t="s">
        <v>70</v>
      </c>
      <c r="C57" s="23">
        <v>216034.6</v>
      </c>
      <c r="D57" s="10">
        <f t="shared" si="10"/>
        <v>216034.6</v>
      </c>
      <c r="E57" s="10"/>
      <c r="F57" s="23">
        <v>216034.6</v>
      </c>
      <c r="G57" s="10">
        <f t="shared" si="9"/>
        <v>216034.6</v>
      </c>
      <c r="H57" s="10"/>
      <c r="I57" s="9">
        <f t="shared" si="6"/>
        <v>100</v>
      </c>
      <c r="J57" s="9">
        <f t="shared" si="8"/>
        <v>100</v>
      </c>
      <c r="K57" s="9"/>
    </row>
    <row r="58" spans="1:11" s="8" customFormat="1" x14ac:dyDescent="0.25">
      <c r="A58" s="12" t="s">
        <v>69</v>
      </c>
      <c r="B58" s="11" t="s">
        <v>68</v>
      </c>
      <c r="C58" s="23">
        <v>549065.19999999995</v>
      </c>
      <c r="D58" s="10">
        <f t="shared" si="10"/>
        <v>549065.19999999995</v>
      </c>
      <c r="E58" s="10"/>
      <c r="F58" s="23">
        <v>548776.6</v>
      </c>
      <c r="G58" s="10">
        <f t="shared" si="9"/>
        <v>548776.6</v>
      </c>
      <c r="H58" s="10"/>
      <c r="I58" s="9">
        <f t="shared" si="6"/>
        <v>99.94743793633252</v>
      </c>
      <c r="J58" s="9">
        <f t="shared" si="8"/>
        <v>99.94743793633252</v>
      </c>
      <c r="K58" s="9"/>
    </row>
    <row r="59" spans="1:11" s="8" customFormat="1" x14ac:dyDescent="0.25">
      <c r="A59" s="12" t="s">
        <v>67</v>
      </c>
      <c r="B59" s="11" t="s">
        <v>66</v>
      </c>
      <c r="C59" s="23">
        <v>274456.40000000002</v>
      </c>
      <c r="D59" s="10">
        <f t="shared" si="10"/>
        <v>259696.80000000002</v>
      </c>
      <c r="E59" s="10">
        <v>14759.6</v>
      </c>
      <c r="F59" s="23">
        <v>272114</v>
      </c>
      <c r="G59" s="10">
        <f t="shared" si="9"/>
        <v>257354.4</v>
      </c>
      <c r="H59" s="10">
        <v>14759.6</v>
      </c>
      <c r="I59" s="9">
        <f t="shared" si="6"/>
        <v>99.146531106580127</v>
      </c>
      <c r="J59" s="9">
        <f t="shared" si="8"/>
        <v>99.098025081556642</v>
      </c>
      <c r="K59" s="9">
        <f>H59/E59*100</f>
        <v>100</v>
      </c>
    </row>
    <row r="60" spans="1:11" s="8" customFormat="1" x14ac:dyDescent="0.25">
      <c r="A60" s="12" t="s">
        <v>65</v>
      </c>
      <c r="B60" s="11" t="s">
        <v>64</v>
      </c>
      <c r="C60" s="23">
        <v>194535.4</v>
      </c>
      <c r="D60" s="10">
        <f t="shared" si="10"/>
        <v>188179.5</v>
      </c>
      <c r="E60" s="10">
        <v>6355.9</v>
      </c>
      <c r="F60" s="23">
        <v>193696.8</v>
      </c>
      <c r="G60" s="10">
        <f t="shared" si="9"/>
        <v>187340.9</v>
      </c>
      <c r="H60" s="10">
        <v>6355.9</v>
      </c>
      <c r="I60" s="9">
        <f t="shared" ref="I60:I87" si="11">F60/C60*100</f>
        <v>99.568921646137412</v>
      </c>
      <c r="J60" s="9">
        <f t="shared" si="8"/>
        <v>99.554361660010784</v>
      </c>
      <c r="K60" s="9">
        <f>H60/E60*100</f>
        <v>100</v>
      </c>
    </row>
    <row r="61" spans="1:11" s="8" customFormat="1" x14ac:dyDescent="0.25">
      <c r="A61" s="16" t="s">
        <v>63</v>
      </c>
      <c r="B61" s="15" t="s">
        <v>62</v>
      </c>
      <c r="C61" s="14">
        <f>SUM(C62:C64)</f>
        <v>2287742.5</v>
      </c>
      <c r="D61" s="14">
        <f t="shared" si="10"/>
        <v>2213773.4</v>
      </c>
      <c r="E61" s="14">
        <f>SUM(E62:E64)</f>
        <v>73969.099999999991</v>
      </c>
      <c r="F61" s="14">
        <f>SUM(F62:F64)</f>
        <v>1874328.7</v>
      </c>
      <c r="G61" s="14">
        <f t="shared" si="9"/>
        <v>1800359.5999999999</v>
      </c>
      <c r="H61" s="14">
        <f>SUM(H62:H64)</f>
        <v>73969.099999999991</v>
      </c>
      <c r="I61" s="13">
        <f t="shared" si="11"/>
        <v>81.929181278050294</v>
      </c>
      <c r="J61" s="13">
        <f t="shared" si="8"/>
        <v>81.325378649865428</v>
      </c>
      <c r="K61" s="13">
        <f>H61/E61*100</f>
        <v>100</v>
      </c>
    </row>
    <row r="62" spans="1:11" s="8" customFormat="1" x14ac:dyDescent="0.25">
      <c r="A62" s="12" t="s">
        <v>61</v>
      </c>
      <c r="B62" s="11" t="s">
        <v>60</v>
      </c>
      <c r="C62" s="10">
        <v>2281718.6</v>
      </c>
      <c r="D62" s="10">
        <f t="shared" si="10"/>
        <v>2212273.4</v>
      </c>
      <c r="E62" s="10">
        <v>69445.2</v>
      </c>
      <c r="F62" s="10">
        <v>1868304.8</v>
      </c>
      <c r="G62" s="10">
        <f t="shared" si="9"/>
        <v>1798859.6</v>
      </c>
      <c r="H62" s="22">
        <v>69445.2</v>
      </c>
      <c r="I62" s="9">
        <f t="shared" si="11"/>
        <v>81.881473026516062</v>
      </c>
      <c r="J62" s="9">
        <f t="shared" si="8"/>
        <v>81.312716592804492</v>
      </c>
      <c r="K62" s="9">
        <f>H62/E62*100</f>
        <v>100</v>
      </c>
    </row>
    <row r="63" spans="1:11" s="8" customFormat="1" x14ac:dyDescent="0.25">
      <c r="A63" s="12" t="s">
        <v>59</v>
      </c>
      <c r="B63" s="11" t="s">
        <v>58</v>
      </c>
      <c r="C63" s="10">
        <v>1500</v>
      </c>
      <c r="D63" s="10">
        <f t="shared" si="10"/>
        <v>1500</v>
      </c>
      <c r="E63" s="10"/>
      <c r="F63" s="10">
        <v>1500</v>
      </c>
      <c r="G63" s="10">
        <f t="shared" si="9"/>
        <v>1500</v>
      </c>
      <c r="H63" s="10"/>
      <c r="I63" s="9">
        <f t="shared" si="11"/>
        <v>100</v>
      </c>
      <c r="J63" s="9">
        <f t="shared" si="8"/>
        <v>100</v>
      </c>
      <c r="K63" s="9"/>
    </row>
    <row r="64" spans="1:11" s="8" customFormat="1" x14ac:dyDescent="0.25">
      <c r="A64" s="12" t="s">
        <v>57</v>
      </c>
      <c r="B64" s="11" t="s">
        <v>56</v>
      </c>
      <c r="C64" s="10">
        <v>4523.8999999999996</v>
      </c>
      <c r="D64" s="10">
        <f t="shared" si="10"/>
        <v>0</v>
      </c>
      <c r="E64" s="10">
        <v>4523.8999999999996</v>
      </c>
      <c r="F64" s="10">
        <v>4523.8999999999996</v>
      </c>
      <c r="G64" s="10">
        <f t="shared" si="9"/>
        <v>0</v>
      </c>
      <c r="H64" s="10">
        <v>4523.8999999999996</v>
      </c>
      <c r="I64" s="9">
        <f t="shared" si="11"/>
        <v>100</v>
      </c>
      <c r="J64" s="9"/>
      <c r="K64" s="9">
        <f>H64/E64*100</f>
        <v>100</v>
      </c>
    </row>
    <row r="65" spans="1:11" s="8" customFormat="1" x14ac:dyDescent="0.25">
      <c r="A65" s="16" t="s">
        <v>55</v>
      </c>
      <c r="B65" s="15" t="s">
        <v>54</v>
      </c>
      <c r="C65" s="14">
        <f>SUM(C66:C72)</f>
        <v>12651321.700000001</v>
      </c>
      <c r="D65" s="14">
        <f t="shared" si="10"/>
        <v>11519803.4</v>
      </c>
      <c r="E65" s="14">
        <f>SUM(E66:E72)</f>
        <v>1131518.3</v>
      </c>
      <c r="F65" s="14">
        <f>SUM(F66:F72)</f>
        <v>11361236.1</v>
      </c>
      <c r="G65" s="14">
        <f t="shared" si="9"/>
        <v>10235444.6</v>
      </c>
      <c r="H65" s="14">
        <f>SUM(H66:H72)</f>
        <v>1125791.5</v>
      </c>
      <c r="I65" s="13">
        <f t="shared" si="11"/>
        <v>89.802760291835739</v>
      </c>
      <c r="J65" s="13">
        <f t="shared" ref="J65:J93" si="12">G65/D65*100</f>
        <v>88.850861812450717</v>
      </c>
      <c r="K65" s="13">
        <f>H65/E65*100</f>
        <v>99.493883572187912</v>
      </c>
    </row>
    <row r="66" spans="1:11" s="8" customFormat="1" x14ac:dyDescent="0.25">
      <c r="A66" s="12" t="s">
        <v>53</v>
      </c>
      <c r="B66" s="11" t="s">
        <v>52</v>
      </c>
      <c r="C66" s="10">
        <v>5351404.2</v>
      </c>
      <c r="D66" s="10">
        <f t="shared" si="10"/>
        <v>4856010</v>
      </c>
      <c r="E66" s="10">
        <v>495394.2</v>
      </c>
      <c r="F66" s="10">
        <v>4270685.7</v>
      </c>
      <c r="G66" s="10">
        <f t="shared" si="9"/>
        <v>3780269.6</v>
      </c>
      <c r="H66" s="10">
        <v>490416.1</v>
      </c>
      <c r="I66" s="9">
        <f t="shared" si="11"/>
        <v>79.804954744401485</v>
      </c>
      <c r="J66" s="9">
        <f t="shared" si="12"/>
        <v>77.847236723153372</v>
      </c>
      <c r="K66" s="9">
        <f>H66/E66*100</f>
        <v>98.995123479443237</v>
      </c>
    </row>
    <row r="67" spans="1:11" s="8" customFormat="1" x14ac:dyDescent="0.25">
      <c r="A67" s="12" t="s">
        <v>51</v>
      </c>
      <c r="B67" s="11" t="s">
        <v>50</v>
      </c>
      <c r="C67" s="10">
        <v>2973469.2</v>
      </c>
      <c r="D67" s="10">
        <f t="shared" si="10"/>
        <v>2429602.2000000002</v>
      </c>
      <c r="E67" s="10">
        <v>543867</v>
      </c>
      <c r="F67" s="10">
        <v>2771236.3</v>
      </c>
      <c r="G67" s="10">
        <f t="shared" si="9"/>
        <v>2227898.1999999997</v>
      </c>
      <c r="H67" s="10">
        <v>543338.1</v>
      </c>
      <c r="I67" s="9">
        <f t="shared" si="11"/>
        <v>93.198755850573463</v>
      </c>
      <c r="J67" s="9">
        <f t="shared" si="12"/>
        <v>91.698064810774355</v>
      </c>
      <c r="K67" s="9">
        <f>H67/E67*100</f>
        <v>99.902751959578353</v>
      </c>
    </row>
    <row r="68" spans="1:11" s="8" customFormat="1" x14ac:dyDescent="0.25">
      <c r="A68" s="12" t="s">
        <v>49</v>
      </c>
      <c r="B68" s="11" t="s">
        <v>48</v>
      </c>
      <c r="C68" s="10">
        <v>31688.2</v>
      </c>
      <c r="D68" s="10">
        <f t="shared" si="10"/>
        <v>31688.2</v>
      </c>
      <c r="E68" s="10"/>
      <c r="F68" s="10">
        <v>31322.7</v>
      </c>
      <c r="G68" s="10">
        <f t="shared" si="9"/>
        <v>31322.7</v>
      </c>
      <c r="H68" s="10"/>
      <c r="I68" s="9">
        <f t="shared" si="11"/>
        <v>98.846573803497833</v>
      </c>
      <c r="J68" s="9">
        <f t="shared" si="12"/>
        <v>98.846573803497833</v>
      </c>
      <c r="K68" s="9"/>
    </row>
    <row r="69" spans="1:11" s="8" customFormat="1" x14ac:dyDescent="0.25">
      <c r="A69" s="12" t="s">
        <v>47</v>
      </c>
      <c r="B69" s="11" t="s">
        <v>46</v>
      </c>
      <c r="C69" s="10">
        <v>224273.5</v>
      </c>
      <c r="D69" s="10">
        <f t="shared" si="10"/>
        <v>222712.5</v>
      </c>
      <c r="E69" s="10">
        <v>1561</v>
      </c>
      <c r="F69" s="10">
        <v>223431.8</v>
      </c>
      <c r="G69" s="10">
        <f t="shared" si="9"/>
        <v>222090.59999999998</v>
      </c>
      <c r="H69" s="10">
        <v>1341.2</v>
      </c>
      <c r="I69" s="9">
        <f t="shared" si="11"/>
        <v>99.624699306873083</v>
      </c>
      <c r="J69" s="9">
        <f t="shared" si="12"/>
        <v>99.720761070887349</v>
      </c>
      <c r="K69" s="9"/>
    </row>
    <row r="70" spans="1:11" s="8" customFormat="1" ht="21" customHeight="1" x14ac:dyDescent="0.25">
      <c r="A70" s="12" t="s">
        <v>45</v>
      </c>
      <c r="B70" s="11" t="s">
        <v>44</v>
      </c>
      <c r="C70" s="10">
        <v>110305.7</v>
      </c>
      <c r="D70" s="10">
        <f t="shared" si="10"/>
        <v>110305.7</v>
      </c>
      <c r="E70" s="10"/>
      <c r="F70" s="10">
        <v>110192.1</v>
      </c>
      <c r="G70" s="10">
        <f t="shared" si="9"/>
        <v>110192.1</v>
      </c>
      <c r="H70" s="10"/>
      <c r="I70" s="9">
        <f t="shared" si="11"/>
        <v>99.897013481624256</v>
      </c>
      <c r="J70" s="9">
        <f t="shared" si="12"/>
        <v>99.897013481624256</v>
      </c>
      <c r="K70" s="13"/>
    </row>
    <row r="71" spans="1:11" s="8" customFormat="1" ht="31.5" customHeight="1" x14ac:dyDescent="0.25">
      <c r="A71" s="12" t="s">
        <v>43</v>
      </c>
      <c r="B71" s="11" t="s">
        <v>42</v>
      </c>
      <c r="C71" s="10">
        <v>257923.9</v>
      </c>
      <c r="D71" s="10">
        <f t="shared" si="10"/>
        <v>257923.9</v>
      </c>
      <c r="E71" s="10"/>
      <c r="F71" s="10">
        <v>257881.3</v>
      </c>
      <c r="G71" s="10">
        <f t="shared" si="9"/>
        <v>257881.3</v>
      </c>
      <c r="H71" s="10"/>
      <c r="I71" s="9">
        <f t="shared" si="11"/>
        <v>99.983483500365793</v>
      </c>
      <c r="J71" s="9">
        <f t="shared" si="12"/>
        <v>99.983483500365793</v>
      </c>
      <c r="K71" s="9"/>
    </row>
    <row r="72" spans="1:11" s="8" customFormat="1" x14ac:dyDescent="0.25">
      <c r="A72" s="12" t="s">
        <v>41</v>
      </c>
      <c r="B72" s="11" t="s">
        <v>40</v>
      </c>
      <c r="C72" s="10">
        <v>3702257</v>
      </c>
      <c r="D72" s="10">
        <f t="shared" si="10"/>
        <v>3611560.9</v>
      </c>
      <c r="E72" s="10">
        <v>90696.1</v>
      </c>
      <c r="F72" s="10">
        <v>3696486.2</v>
      </c>
      <c r="G72" s="10">
        <f t="shared" si="9"/>
        <v>3605790.1</v>
      </c>
      <c r="H72" s="10">
        <v>90696.1</v>
      </c>
      <c r="I72" s="9">
        <f t="shared" si="11"/>
        <v>99.844127514648505</v>
      </c>
      <c r="J72" s="9">
        <f t="shared" si="12"/>
        <v>99.840213133329698</v>
      </c>
      <c r="K72" s="9">
        <f t="shared" ref="K72:K79" si="13">H72/E72*100</f>
        <v>100</v>
      </c>
    </row>
    <row r="73" spans="1:11" s="8" customFormat="1" x14ac:dyDescent="0.25">
      <c r="A73" s="16" t="s">
        <v>39</v>
      </c>
      <c r="B73" s="15" t="s">
        <v>38</v>
      </c>
      <c r="C73" s="14">
        <f>SUM(C74:C78)</f>
        <v>22892415.099999998</v>
      </c>
      <c r="D73" s="14">
        <f t="shared" si="10"/>
        <v>19662861.799999997</v>
      </c>
      <c r="E73" s="14">
        <f>SUM(E74:E78)</f>
        <v>3229553.3000000003</v>
      </c>
      <c r="F73" s="14">
        <f>SUM(F74:F78)</f>
        <v>22725182.500000004</v>
      </c>
      <c r="G73" s="14">
        <f t="shared" si="9"/>
        <v>19522226.800000004</v>
      </c>
      <c r="H73" s="14">
        <f>SUM(H74:H78)</f>
        <v>3202955.6999999997</v>
      </c>
      <c r="I73" s="13">
        <f t="shared" si="11"/>
        <v>99.269484677481699</v>
      </c>
      <c r="J73" s="13">
        <f t="shared" si="12"/>
        <v>99.284768405380376</v>
      </c>
      <c r="K73" s="13">
        <f t="shared" si="13"/>
        <v>99.176430994342141</v>
      </c>
    </row>
    <row r="74" spans="1:11" s="8" customFormat="1" x14ac:dyDescent="0.25">
      <c r="A74" s="12" t="s">
        <v>37</v>
      </c>
      <c r="B74" s="11" t="s">
        <v>36</v>
      </c>
      <c r="C74" s="10">
        <v>315286.5</v>
      </c>
      <c r="D74" s="10">
        <f t="shared" si="10"/>
        <v>300693.09999999998</v>
      </c>
      <c r="E74" s="10">
        <v>14593.4</v>
      </c>
      <c r="F74" s="10">
        <v>315208.7</v>
      </c>
      <c r="G74" s="10">
        <f t="shared" si="9"/>
        <v>300693.2</v>
      </c>
      <c r="H74" s="10">
        <v>14515.5</v>
      </c>
      <c r="I74" s="9">
        <f t="shared" si="11"/>
        <v>99.975324030683211</v>
      </c>
      <c r="J74" s="9">
        <f t="shared" si="12"/>
        <v>100.00003325649975</v>
      </c>
      <c r="K74" s="9">
        <f t="shared" si="13"/>
        <v>99.4661970479806</v>
      </c>
    </row>
    <row r="75" spans="1:11" s="8" customFormat="1" x14ac:dyDescent="0.25">
      <c r="A75" s="12" t="s">
        <v>35</v>
      </c>
      <c r="B75" s="11" t="s">
        <v>34</v>
      </c>
      <c r="C75" s="10">
        <v>3198881.6</v>
      </c>
      <c r="D75" s="10">
        <f t="shared" si="10"/>
        <v>3190001.4</v>
      </c>
      <c r="E75" s="10">
        <v>8880.2000000000007</v>
      </c>
      <c r="F75" s="10">
        <v>3152813.5</v>
      </c>
      <c r="G75" s="10">
        <f t="shared" si="9"/>
        <v>3147537.1</v>
      </c>
      <c r="H75" s="10">
        <v>5276.4</v>
      </c>
      <c r="I75" s="9">
        <f t="shared" si="11"/>
        <v>98.559868549057896</v>
      </c>
      <c r="J75" s="9">
        <f t="shared" si="12"/>
        <v>98.668831305215107</v>
      </c>
      <c r="K75" s="9">
        <f t="shared" si="13"/>
        <v>59.417580685119695</v>
      </c>
    </row>
    <row r="76" spans="1:11" s="8" customFormat="1" x14ac:dyDescent="0.25">
      <c r="A76" s="12" t="s">
        <v>33</v>
      </c>
      <c r="B76" s="11" t="s">
        <v>32</v>
      </c>
      <c r="C76" s="10">
        <v>16435873.9</v>
      </c>
      <c r="D76" s="10">
        <f t="shared" si="10"/>
        <v>13571768.4</v>
      </c>
      <c r="E76" s="22">
        <v>2864105.5</v>
      </c>
      <c r="F76" s="10">
        <v>16372305.9</v>
      </c>
      <c r="G76" s="10">
        <f t="shared" si="9"/>
        <v>13529341.5</v>
      </c>
      <c r="H76" s="22">
        <v>2842964.4</v>
      </c>
      <c r="I76" s="9">
        <f t="shared" si="11"/>
        <v>99.613236263634263</v>
      </c>
      <c r="J76" s="9">
        <f t="shared" si="12"/>
        <v>99.687388564632442</v>
      </c>
      <c r="K76" s="9">
        <f t="shared" si="13"/>
        <v>99.261860291110082</v>
      </c>
    </row>
    <row r="77" spans="1:11" s="8" customFormat="1" x14ac:dyDescent="0.25">
      <c r="A77" s="12" t="s">
        <v>31</v>
      </c>
      <c r="B77" s="11" t="s">
        <v>30</v>
      </c>
      <c r="C77" s="10">
        <v>2526466.4</v>
      </c>
      <c r="D77" s="10">
        <f t="shared" si="10"/>
        <v>2187611.1999999997</v>
      </c>
      <c r="E77" s="10">
        <v>338855.2</v>
      </c>
      <c r="F77" s="10">
        <v>2501532.7999999998</v>
      </c>
      <c r="G77" s="10">
        <f t="shared" si="9"/>
        <v>2164452.4</v>
      </c>
      <c r="H77" s="10">
        <v>337080.4</v>
      </c>
      <c r="I77" s="9">
        <f t="shared" si="11"/>
        <v>99.013103835459674</v>
      </c>
      <c r="J77" s="9">
        <f t="shared" si="12"/>
        <v>98.941365814912643</v>
      </c>
      <c r="K77" s="9">
        <f t="shared" si="13"/>
        <v>99.476236457342253</v>
      </c>
    </row>
    <row r="78" spans="1:11" s="8" customFormat="1" x14ac:dyDescent="0.25">
      <c r="A78" s="12" t="s">
        <v>29</v>
      </c>
      <c r="B78" s="11" t="s">
        <v>28</v>
      </c>
      <c r="C78" s="10">
        <v>415906.7</v>
      </c>
      <c r="D78" s="10">
        <f t="shared" si="10"/>
        <v>412787.7</v>
      </c>
      <c r="E78" s="10">
        <v>3119</v>
      </c>
      <c r="F78" s="10">
        <v>383321.59999999998</v>
      </c>
      <c r="G78" s="10">
        <f t="shared" si="9"/>
        <v>380202.6</v>
      </c>
      <c r="H78" s="10">
        <v>3119</v>
      </c>
      <c r="I78" s="9">
        <f t="shared" si="11"/>
        <v>92.165286108639265</v>
      </c>
      <c r="J78" s="9">
        <f t="shared" si="12"/>
        <v>92.106087463361902</v>
      </c>
      <c r="K78" s="9">
        <f t="shared" si="13"/>
        <v>100</v>
      </c>
    </row>
    <row r="79" spans="1:11" x14ac:dyDescent="0.25">
      <c r="A79" s="20" t="s">
        <v>27</v>
      </c>
      <c r="B79" s="19" t="s">
        <v>26</v>
      </c>
      <c r="C79" s="13">
        <f>SUM(C80:C83)</f>
        <v>1163353.7</v>
      </c>
      <c r="D79" s="13">
        <f t="shared" si="10"/>
        <v>1154332</v>
      </c>
      <c r="E79" s="13">
        <f>SUM(E80:E83)</f>
        <v>9021.7000000000007</v>
      </c>
      <c r="F79" s="13">
        <f>SUM(F80:F83)</f>
        <v>937988.10000000009</v>
      </c>
      <c r="G79" s="13">
        <f t="shared" si="9"/>
        <v>928966.40000000014</v>
      </c>
      <c r="H79" s="13">
        <f>SUM(H80:H83)</f>
        <v>9021.7000000000007</v>
      </c>
      <c r="I79" s="13">
        <f t="shared" si="11"/>
        <v>80.627938003721482</v>
      </c>
      <c r="J79" s="13">
        <f t="shared" si="12"/>
        <v>80.476535346849971</v>
      </c>
      <c r="K79" s="21">
        <f t="shared" si="13"/>
        <v>100</v>
      </c>
    </row>
    <row r="80" spans="1:11" x14ac:dyDescent="0.25">
      <c r="A80" s="18" t="s">
        <v>25</v>
      </c>
      <c r="B80" s="17" t="s">
        <v>24</v>
      </c>
      <c r="C80" s="10">
        <v>62327.3</v>
      </c>
      <c r="D80" s="10">
        <f t="shared" si="10"/>
        <v>62327.3</v>
      </c>
      <c r="E80" s="10"/>
      <c r="F80" s="10">
        <v>1305.9000000000001</v>
      </c>
      <c r="G80" s="10">
        <f t="shared" si="9"/>
        <v>1305.9000000000001</v>
      </c>
      <c r="H80" s="10"/>
      <c r="I80" s="9">
        <f t="shared" si="11"/>
        <v>2.0952295382601203</v>
      </c>
      <c r="J80" s="9">
        <f t="shared" si="12"/>
        <v>2.0952295382601203</v>
      </c>
      <c r="K80" s="9"/>
    </row>
    <row r="81" spans="1:11" x14ac:dyDescent="0.25">
      <c r="A81" s="18" t="s">
        <v>23</v>
      </c>
      <c r="B81" s="17" t="s">
        <v>22</v>
      </c>
      <c r="C81" s="10">
        <v>833546.1</v>
      </c>
      <c r="D81" s="10">
        <f t="shared" si="10"/>
        <v>832304.2</v>
      </c>
      <c r="E81" s="10">
        <v>1241.9000000000001</v>
      </c>
      <c r="F81" s="10">
        <v>682190</v>
      </c>
      <c r="G81" s="10">
        <f t="shared" si="9"/>
        <v>680948.1</v>
      </c>
      <c r="H81" s="10">
        <v>1241.9000000000001</v>
      </c>
      <c r="I81" s="9">
        <f t="shared" si="11"/>
        <v>81.841904125038795</v>
      </c>
      <c r="J81" s="9">
        <f t="shared" si="12"/>
        <v>81.814810017779564</v>
      </c>
      <c r="K81" s="9">
        <f>H81/E81*100</f>
        <v>100</v>
      </c>
    </row>
    <row r="82" spans="1:11" x14ac:dyDescent="0.25">
      <c r="A82" s="18" t="s">
        <v>21</v>
      </c>
      <c r="B82" s="17" t="s">
        <v>20</v>
      </c>
      <c r="C82" s="10">
        <v>267480.3</v>
      </c>
      <c r="D82" s="10">
        <f t="shared" si="10"/>
        <v>259700.5</v>
      </c>
      <c r="E82" s="10">
        <v>7779.8</v>
      </c>
      <c r="F82" s="10">
        <v>254492.2</v>
      </c>
      <c r="G82" s="10">
        <f t="shared" ref="G82:G113" si="14">F82-H82</f>
        <v>246712.40000000002</v>
      </c>
      <c r="H82" s="10">
        <v>7779.8</v>
      </c>
      <c r="I82" s="9">
        <f t="shared" si="11"/>
        <v>95.144277915046459</v>
      </c>
      <c r="J82" s="9">
        <f t="shared" si="12"/>
        <v>94.9988159437506</v>
      </c>
      <c r="K82" s="9">
        <f>H82/E82*100</f>
        <v>100</v>
      </c>
    </row>
    <row r="83" spans="1:11" hidden="1" x14ac:dyDescent="0.25">
      <c r="A83" s="18" t="s">
        <v>19</v>
      </c>
      <c r="B83" s="17" t="s">
        <v>18</v>
      </c>
      <c r="C83" s="10"/>
      <c r="D83" s="10">
        <f t="shared" ref="D83:D114" si="15">C83-E83</f>
        <v>0</v>
      </c>
      <c r="E83" s="10"/>
      <c r="F83" s="10">
        <v>0</v>
      </c>
      <c r="G83" s="10">
        <f t="shared" si="14"/>
        <v>0</v>
      </c>
      <c r="H83" s="10"/>
      <c r="I83" s="9" t="e">
        <f t="shared" si="11"/>
        <v>#DIV/0!</v>
      </c>
      <c r="J83" s="9" t="e">
        <f t="shared" si="12"/>
        <v>#DIV/0!</v>
      </c>
      <c r="K83" s="9"/>
    </row>
    <row r="84" spans="1:11" x14ac:dyDescent="0.25">
      <c r="A84" s="20" t="s">
        <v>17</v>
      </c>
      <c r="B84" s="19" t="s">
        <v>16</v>
      </c>
      <c r="C84" s="13">
        <f>SUM(C85:C86)</f>
        <v>198397.9</v>
      </c>
      <c r="D84" s="13">
        <f t="shared" si="15"/>
        <v>198397.9</v>
      </c>
      <c r="E84" s="13">
        <f>SUM(E85:E86)</f>
        <v>0</v>
      </c>
      <c r="F84" s="13">
        <f>SUM(F85:F86)</f>
        <v>189559.5</v>
      </c>
      <c r="G84" s="13">
        <f t="shared" si="14"/>
        <v>189559.5</v>
      </c>
      <c r="H84" s="13">
        <f>SUM(H85:H86)</f>
        <v>0</v>
      </c>
      <c r="I84" s="13">
        <f t="shared" si="11"/>
        <v>95.54511413679279</v>
      </c>
      <c r="J84" s="13">
        <f t="shared" si="12"/>
        <v>95.54511413679279</v>
      </c>
      <c r="K84" s="9"/>
    </row>
    <row r="85" spans="1:11" x14ac:dyDescent="0.25">
      <c r="A85" s="18" t="s">
        <v>15</v>
      </c>
      <c r="B85" s="17" t="s">
        <v>14</v>
      </c>
      <c r="C85" s="10">
        <v>139397.9</v>
      </c>
      <c r="D85" s="10">
        <f t="shared" si="15"/>
        <v>139397.9</v>
      </c>
      <c r="E85" s="10"/>
      <c r="F85" s="10">
        <v>133019</v>
      </c>
      <c r="G85" s="10">
        <f t="shared" si="14"/>
        <v>133019</v>
      </c>
      <c r="H85" s="10"/>
      <c r="I85" s="9">
        <f t="shared" si="11"/>
        <v>95.423962627844475</v>
      </c>
      <c r="J85" s="9">
        <f t="shared" si="12"/>
        <v>95.423962627844475</v>
      </c>
      <c r="K85" s="9"/>
    </row>
    <row r="86" spans="1:11" x14ac:dyDescent="0.25">
      <c r="A86" s="18" t="s">
        <v>13</v>
      </c>
      <c r="B86" s="17" t="s">
        <v>12</v>
      </c>
      <c r="C86" s="10">
        <v>59000</v>
      </c>
      <c r="D86" s="10">
        <f t="shared" si="15"/>
        <v>59000</v>
      </c>
      <c r="E86" s="10"/>
      <c r="F86" s="10">
        <v>56540.5</v>
      </c>
      <c r="G86" s="10">
        <f t="shared" si="14"/>
        <v>56540.5</v>
      </c>
      <c r="H86" s="10"/>
      <c r="I86" s="9">
        <f t="shared" si="11"/>
        <v>95.831355932203394</v>
      </c>
      <c r="J86" s="9">
        <f t="shared" si="12"/>
        <v>95.831355932203394</v>
      </c>
      <c r="K86" s="9"/>
    </row>
    <row r="87" spans="1:11" s="8" customFormat="1" x14ac:dyDescent="0.25">
      <c r="A87" s="16"/>
      <c r="B87" s="15" t="s">
        <v>11</v>
      </c>
      <c r="C87" s="13">
        <f t="shared" ref="C87:H87" si="16">C53+C61+C65+C73+C79+C84</f>
        <v>65612695.600000001</v>
      </c>
      <c r="D87" s="13">
        <f t="shared" si="16"/>
        <v>60241054.299999997</v>
      </c>
      <c r="E87" s="13">
        <f t="shared" si="16"/>
        <v>5371641.2999999998</v>
      </c>
      <c r="F87" s="13">
        <f t="shared" si="16"/>
        <v>63198941.000000007</v>
      </c>
      <c r="G87" s="13">
        <f t="shared" si="16"/>
        <v>57859750.100000009</v>
      </c>
      <c r="H87" s="13">
        <f t="shared" si="16"/>
        <v>5339190.8999999994</v>
      </c>
      <c r="I87" s="13">
        <f t="shared" si="11"/>
        <v>96.321207994996641</v>
      </c>
      <c r="J87" s="13">
        <f t="shared" si="12"/>
        <v>96.047040962893661</v>
      </c>
      <c r="K87" s="13">
        <f>H87/E87*100</f>
        <v>99.395894137607428</v>
      </c>
    </row>
    <row r="88" spans="1:11" s="8" customFormat="1" x14ac:dyDescent="0.25">
      <c r="A88" s="16" t="s">
        <v>10</v>
      </c>
      <c r="B88" s="15" t="s">
        <v>8</v>
      </c>
      <c r="C88" s="14">
        <f>C89</f>
        <v>407910</v>
      </c>
      <c r="D88" s="14">
        <f t="shared" ref="D88:D93" si="17">C88-E88</f>
        <v>407910</v>
      </c>
      <c r="E88" s="14">
        <f>E89</f>
        <v>0</v>
      </c>
      <c r="F88" s="14">
        <f>F89</f>
        <v>394956.1</v>
      </c>
      <c r="G88" s="14">
        <f t="shared" ref="G88:G93" si="18">F88-H88</f>
        <v>394956.1</v>
      </c>
      <c r="H88" s="14">
        <f>H89</f>
        <v>0</v>
      </c>
      <c r="I88" s="14">
        <f>I89</f>
        <v>96.82432399303768</v>
      </c>
      <c r="J88" s="13">
        <f t="shared" si="12"/>
        <v>96.82432399303768</v>
      </c>
      <c r="K88" s="9"/>
    </row>
    <row r="89" spans="1:11" s="8" customFormat="1" x14ac:dyDescent="0.25">
      <c r="A89" s="12" t="s">
        <v>9</v>
      </c>
      <c r="B89" s="11" t="s">
        <v>8</v>
      </c>
      <c r="C89" s="10">
        <v>407910</v>
      </c>
      <c r="D89" s="10">
        <f t="shared" si="17"/>
        <v>407910</v>
      </c>
      <c r="E89" s="10"/>
      <c r="F89" s="10">
        <v>394956.1</v>
      </c>
      <c r="G89" s="10">
        <f t="shared" si="18"/>
        <v>394956.1</v>
      </c>
      <c r="H89" s="10"/>
      <c r="I89" s="9">
        <f>F89/C89*100</f>
        <v>96.82432399303768</v>
      </c>
      <c r="J89" s="9">
        <f t="shared" si="12"/>
        <v>96.82432399303768</v>
      </c>
      <c r="K89" s="9"/>
    </row>
    <row r="90" spans="1:11" s="8" customFormat="1" ht="26.4" x14ac:dyDescent="0.25">
      <c r="A90" s="16" t="s">
        <v>7</v>
      </c>
      <c r="B90" s="15" t="s">
        <v>6</v>
      </c>
      <c r="C90" s="14">
        <f>SUM(C91:C93)</f>
        <v>4047277.2</v>
      </c>
      <c r="D90" s="14">
        <f t="shared" si="17"/>
        <v>4046849.6</v>
      </c>
      <c r="E90" s="14">
        <f>SUM(E91:E93)</f>
        <v>427.6</v>
      </c>
      <c r="F90" s="14">
        <f>SUM(F91:F93)</f>
        <v>3896147.3</v>
      </c>
      <c r="G90" s="14">
        <f t="shared" si="18"/>
        <v>3895719.6999999997</v>
      </c>
      <c r="H90" s="14">
        <f>SUM(H91:H93)</f>
        <v>427.6</v>
      </c>
      <c r="I90" s="13">
        <f>F90/C90*100</f>
        <v>96.265887100591968</v>
      </c>
      <c r="J90" s="13">
        <f t="shared" si="12"/>
        <v>96.265492545114597</v>
      </c>
      <c r="K90" s="9">
        <f>H90/E90*100</f>
        <v>100</v>
      </c>
    </row>
    <row r="91" spans="1:11" s="8" customFormat="1" ht="26.4" x14ac:dyDescent="0.25">
      <c r="A91" s="12" t="s">
        <v>5</v>
      </c>
      <c r="B91" s="11" t="s">
        <v>4</v>
      </c>
      <c r="C91" s="10">
        <v>237975.6</v>
      </c>
      <c r="D91" s="10">
        <f t="shared" si="17"/>
        <v>237975.6</v>
      </c>
      <c r="E91" s="10"/>
      <c r="F91" s="10">
        <v>237975.6</v>
      </c>
      <c r="G91" s="10">
        <f t="shared" si="18"/>
        <v>237975.6</v>
      </c>
      <c r="H91" s="10"/>
      <c r="I91" s="9">
        <f>F91/C91*100</f>
        <v>100</v>
      </c>
      <c r="J91" s="9">
        <f t="shared" si="12"/>
        <v>100</v>
      </c>
      <c r="K91" s="9"/>
    </row>
    <row r="92" spans="1:11" s="8" customFormat="1" x14ac:dyDescent="0.25">
      <c r="A92" s="12" t="s">
        <v>3</v>
      </c>
      <c r="B92" s="11" t="s">
        <v>2</v>
      </c>
      <c r="C92" s="10">
        <v>887185.1</v>
      </c>
      <c r="D92" s="10">
        <f t="shared" si="17"/>
        <v>887185.1</v>
      </c>
      <c r="E92" s="10"/>
      <c r="F92" s="10">
        <v>823294.6</v>
      </c>
      <c r="G92" s="10">
        <f t="shared" si="18"/>
        <v>823294.6</v>
      </c>
      <c r="H92" s="10"/>
      <c r="I92" s="9">
        <f>F92/C92*100</f>
        <v>92.798515214017911</v>
      </c>
      <c r="J92" s="9">
        <f t="shared" si="12"/>
        <v>92.798515214017911</v>
      </c>
      <c r="K92" s="9"/>
    </row>
    <row r="93" spans="1:11" s="8" customFormat="1" ht="19.5" customHeight="1" x14ac:dyDescent="0.25">
      <c r="A93" s="12" t="s">
        <v>1</v>
      </c>
      <c r="B93" s="11" t="s">
        <v>0</v>
      </c>
      <c r="C93" s="10">
        <v>2922116.5</v>
      </c>
      <c r="D93" s="10">
        <f t="shared" si="17"/>
        <v>2921688.9</v>
      </c>
      <c r="E93" s="10">
        <v>427.6</v>
      </c>
      <c r="F93" s="10">
        <v>2834877.1</v>
      </c>
      <c r="G93" s="10">
        <f t="shared" si="18"/>
        <v>2834449.5</v>
      </c>
      <c r="H93" s="10">
        <v>427.6</v>
      </c>
      <c r="I93" s="9">
        <f>F93/C93*100</f>
        <v>97.014513281725769</v>
      </c>
      <c r="J93" s="9">
        <f t="shared" si="12"/>
        <v>97.014076344678585</v>
      </c>
      <c r="K93" s="9">
        <f>H93/E93*100</f>
        <v>100</v>
      </c>
    </row>
    <row r="94" spans="1:11" hidden="1" x14ac:dyDescent="0.25">
      <c r="A94" s="36"/>
      <c r="B94" s="36"/>
      <c r="C94" s="4">
        <f t="shared" ref="C94:H94" si="19">C8-C15</f>
        <v>-15327908.160000011</v>
      </c>
      <c r="D94" s="4">
        <f t="shared" si="19"/>
        <v>-15635407.299999997</v>
      </c>
      <c r="E94" s="7">
        <f t="shared" si="19"/>
        <v>307499.13999999873</v>
      </c>
      <c r="F94" s="6">
        <f t="shared" si="19"/>
        <v>1308066.9600000083</v>
      </c>
      <c r="G94" s="4">
        <f t="shared" si="19"/>
        <v>426795.66999998689</v>
      </c>
      <c r="H94" s="4">
        <f t="shared" si="19"/>
        <v>881271.29000000283</v>
      </c>
    </row>
    <row r="95" spans="1:11" hidden="1" x14ac:dyDescent="0.25">
      <c r="E95" s="4">
        <f>E8-E15</f>
        <v>307499.13999999873</v>
      </c>
      <c r="F95" s="6"/>
    </row>
    <row r="96" spans="1:11" hidden="1" x14ac:dyDescent="0.25">
      <c r="E96" s="4"/>
    </row>
    <row r="97" spans="3:11" hidden="1" x14ac:dyDescent="0.25">
      <c r="E97" s="4">
        <v>307499.09999999998</v>
      </c>
      <c r="F97" s="6"/>
    </row>
    <row r="98" spans="3:11" hidden="1" x14ac:dyDescent="0.25">
      <c r="E98" s="4">
        <f>E95-E97</f>
        <v>3.9999998756684363E-2</v>
      </c>
    </row>
    <row r="99" spans="3:11" s="5" customFormat="1" hidden="1" x14ac:dyDescent="0.25">
      <c r="C99" s="4"/>
      <c r="D99" s="2"/>
      <c r="E99" s="4"/>
      <c r="F99" s="6"/>
      <c r="G99" s="2"/>
      <c r="H99" s="2"/>
      <c r="I99" s="2"/>
      <c r="J99" s="2"/>
      <c r="K99" s="2"/>
    </row>
    <row r="100" spans="3:11" ht="12" hidden="1" customHeight="1" x14ac:dyDescent="0.25"/>
    <row r="101" spans="3:11" ht="24.75" customHeight="1" x14ac:dyDescent="0.25"/>
    <row r="103" spans="3:11" x14ac:dyDescent="0.25">
      <c r="E103" s="4"/>
    </row>
    <row r="104" spans="3:11" x14ac:dyDescent="0.25">
      <c r="E104" s="4"/>
    </row>
  </sheetData>
  <mergeCells count="16">
    <mergeCell ref="J1:K1"/>
    <mergeCell ref="A2:K2"/>
    <mergeCell ref="A3:K3"/>
    <mergeCell ref="A5:A7"/>
    <mergeCell ref="B5:B7"/>
    <mergeCell ref="C5:K5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94:B94"/>
  </mergeCells>
  <pageMargins left="0.51181102362204722" right="0.27559055118110237" top="0.74803149606299213" bottom="0.43307086614173229" header="0.31496062992125984" footer="0.31496062992125984"/>
  <pageSetup paperSize="9" scale="62" fitToHeight="2" orientation="landscape" r:id="rId1"/>
  <headerFooter>
    <oddFooter>&amp;C&amp;P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01.01.2017</vt:lpstr>
      <vt:lpstr>'на 01.01.2017'!Заголовки_для_печати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2017-03-10T10:54:11Z</cp:lastPrinted>
  <dcterms:created xsi:type="dcterms:W3CDTF">2017-03-10T10:50:43Z</dcterms:created>
  <dcterms:modified xsi:type="dcterms:W3CDTF">2017-03-10T10:56:59Z</dcterms:modified>
</cp:coreProperties>
</file>