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6" yWindow="252" windowWidth="15456" windowHeight="10320"/>
  </bookViews>
  <sheets>
    <sheet name="2016 год" sheetId="3" r:id="rId1"/>
    <sheet name="Лист1" sheetId="4" r:id="rId2"/>
  </sheets>
  <definedNames>
    <definedName name="APPT" localSheetId="0">'2016 год'!#REF!</definedName>
    <definedName name="FIO" localSheetId="0">'2016 год'!#REF!</definedName>
    <definedName name="SIGN" localSheetId="0">'2016 год'!$B$61:$F$62</definedName>
    <definedName name="_xlnm.Print_Titles" localSheetId="0">'2016 год'!$6:$6</definedName>
    <definedName name="_xlnm.Print_Area" localSheetId="0">'2016 год'!$A$1:$M$130</definedName>
  </definedNames>
  <calcPr calcId="145621"/>
</workbook>
</file>

<file path=xl/calcChain.xml><?xml version="1.0" encoding="utf-8"?>
<calcChain xmlns="http://schemas.openxmlformats.org/spreadsheetml/2006/main">
  <c r="M42" i="3" l="1"/>
  <c r="M43" i="3"/>
  <c r="L23" i="3" l="1"/>
  <c r="J23" i="3"/>
  <c r="I23" i="3"/>
  <c r="H23" i="3"/>
  <c r="F23" i="3"/>
  <c r="D23" i="3"/>
  <c r="C23" i="3"/>
  <c r="L30" i="3"/>
  <c r="J30" i="3"/>
  <c r="H30" i="3"/>
  <c r="F30" i="3"/>
  <c r="D30" i="3"/>
  <c r="C30" i="3"/>
  <c r="C109" i="3"/>
  <c r="C24" i="3" l="1"/>
  <c r="D24" i="3"/>
  <c r="F24" i="3"/>
  <c r="L37" i="3"/>
  <c r="L34" i="3"/>
  <c r="L24" i="3"/>
  <c r="L19" i="3"/>
  <c r="L15" i="3"/>
  <c r="L13" i="3"/>
  <c r="L10" i="3"/>
  <c r="M128" i="3"/>
  <c r="M127" i="3"/>
  <c r="M126" i="3"/>
  <c r="L125" i="3"/>
  <c r="M124" i="3"/>
  <c r="L123" i="3"/>
  <c r="M122" i="3"/>
  <c r="M121" i="3"/>
  <c r="L120" i="3"/>
  <c r="M119" i="3"/>
  <c r="M118" i="3"/>
  <c r="M117" i="3"/>
  <c r="L116" i="3"/>
  <c r="M115" i="3"/>
  <c r="M114" i="3"/>
  <c r="M113" i="3"/>
  <c r="M112" i="3"/>
  <c r="M111" i="3"/>
  <c r="M110" i="3"/>
  <c r="L109" i="3"/>
  <c r="M108" i="3"/>
  <c r="M107" i="3"/>
  <c r="M106" i="3"/>
  <c r="M105" i="3"/>
  <c r="M104" i="3"/>
  <c r="M103" i="3"/>
  <c r="M102" i="3"/>
  <c r="L101" i="3"/>
  <c r="M100" i="3"/>
  <c r="M99" i="3"/>
  <c r="M98" i="3"/>
  <c r="L97" i="3"/>
  <c r="M96" i="3"/>
  <c r="M95" i="3"/>
  <c r="M94" i="3"/>
  <c r="M93" i="3"/>
  <c r="M92" i="3"/>
  <c r="M91" i="3"/>
  <c r="M90" i="3"/>
  <c r="L89" i="3"/>
  <c r="M88" i="3"/>
  <c r="M87" i="3"/>
  <c r="L86" i="3"/>
  <c r="M85" i="3"/>
  <c r="M84" i="3"/>
  <c r="M83" i="3"/>
  <c r="M82" i="3"/>
  <c r="L81" i="3"/>
  <c r="M80" i="3"/>
  <c r="M79" i="3"/>
  <c r="M78" i="3"/>
  <c r="M77" i="3"/>
  <c r="M76" i="3"/>
  <c r="M75" i="3"/>
  <c r="M74" i="3"/>
  <c r="M73" i="3"/>
  <c r="M72" i="3"/>
  <c r="M71" i="3"/>
  <c r="L70" i="3"/>
  <c r="M69" i="3"/>
  <c r="M68" i="3"/>
  <c r="M67" i="3"/>
  <c r="L66" i="3"/>
  <c r="M65" i="3"/>
  <c r="L64" i="3"/>
  <c r="M63" i="3"/>
  <c r="M62" i="3"/>
  <c r="M61" i="3"/>
  <c r="M60" i="3"/>
  <c r="M59" i="3"/>
  <c r="M58" i="3"/>
  <c r="M57" i="3"/>
  <c r="M56" i="3"/>
  <c r="M55" i="3"/>
  <c r="L54" i="3"/>
  <c r="M51" i="3"/>
  <c r="M50" i="3"/>
  <c r="M49" i="3"/>
  <c r="M48" i="3"/>
  <c r="M47" i="3"/>
  <c r="M46" i="3"/>
  <c r="M45" i="3"/>
  <c r="M44" i="3"/>
  <c r="L43" i="3"/>
  <c r="L42" i="3" s="1"/>
  <c r="M41" i="3"/>
  <c r="M40" i="3"/>
  <c r="M39" i="3"/>
  <c r="M38" i="3"/>
  <c r="M36" i="3"/>
  <c r="M35" i="3"/>
  <c r="M33" i="3"/>
  <c r="M32" i="3"/>
  <c r="M31" i="3"/>
  <c r="M29" i="3"/>
  <c r="M28" i="3"/>
  <c r="M27" i="3"/>
  <c r="M26" i="3"/>
  <c r="M25" i="3"/>
  <c r="M22" i="3"/>
  <c r="M21" i="3"/>
  <c r="M20" i="3"/>
  <c r="M18" i="3"/>
  <c r="M17" i="3"/>
  <c r="M16" i="3"/>
  <c r="M14" i="3"/>
  <c r="M12" i="3"/>
  <c r="M11" i="3"/>
  <c r="J43" i="3"/>
  <c r="J42" i="3" s="1"/>
  <c r="J37" i="3"/>
  <c r="J34" i="3"/>
  <c r="J24" i="3"/>
  <c r="J19" i="3"/>
  <c r="M19" i="3" s="1"/>
  <c r="J15" i="3"/>
  <c r="J13" i="3"/>
  <c r="J10" i="3"/>
  <c r="H37" i="3"/>
  <c r="H34" i="3"/>
  <c r="F37" i="3"/>
  <c r="F34" i="3"/>
  <c r="F19" i="3"/>
  <c r="F15" i="3"/>
  <c r="D37" i="3"/>
  <c r="D34" i="3"/>
  <c r="D19" i="3"/>
  <c r="D15" i="3"/>
  <c r="D13" i="3"/>
  <c r="D10" i="3"/>
  <c r="C19" i="3"/>
  <c r="D9" i="3" l="1"/>
  <c r="J9" i="3"/>
  <c r="L9" i="3"/>
  <c r="M10" i="3"/>
  <c r="L8" i="3"/>
  <c r="M24" i="3"/>
  <c r="L53" i="3"/>
  <c r="D8" i="3"/>
  <c r="M13" i="3"/>
  <c r="M30" i="3"/>
  <c r="M37" i="3"/>
  <c r="M15" i="3"/>
  <c r="M34" i="3"/>
  <c r="J8" i="3"/>
  <c r="K44" i="3"/>
  <c r="K45" i="3"/>
  <c r="K46" i="3"/>
  <c r="K47" i="3"/>
  <c r="K48" i="3"/>
  <c r="K49" i="3"/>
  <c r="K50" i="3"/>
  <c r="K51" i="3"/>
  <c r="I44" i="3"/>
  <c r="I45" i="3"/>
  <c r="I46" i="3"/>
  <c r="I47" i="3"/>
  <c r="I48" i="3"/>
  <c r="I49" i="3"/>
  <c r="I50" i="3"/>
  <c r="I51" i="3"/>
  <c r="G44" i="3"/>
  <c r="G45" i="3"/>
  <c r="G46" i="3"/>
  <c r="G47" i="3"/>
  <c r="G48" i="3"/>
  <c r="G49" i="3"/>
  <c r="G50" i="3"/>
  <c r="G51" i="3"/>
  <c r="E51" i="3"/>
  <c r="E44" i="3"/>
  <c r="E45" i="3"/>
  <c r="E46" i="3"/>
  <c r="E47" i="3"/>
  <c r="E48" i="3"/>
  <c r="E49" i="3"/>
  <c r="E50" i="3"/>
  <c r="H43" i="3"/>
  <c r="H42" i="3" s="1"/>
  <c r="F43" i="3"/>
  <c r="F42" i="3" s="1"/>
  <c r="D43" i="3"/>
  <c r="D42" i="3" s="1"/>
  <c r="C43" i="3"/>
  <c r="C42" i="3" s="1"/>
  <c r="M23" i="3" l="1"/>
  <c r="M9" i="3"/>
  <c r="E43" i="3"/>
  <c r="E42" i="3" s="1"/>
  <c r="I43" i="3"/>
  <c r="I42" i="3" s="1"/>
  <c r="K43" i="3"/>
  <c r="K42" i="3" s="1"/>
  <c r="G43" i="3"/>
  <c r="G42" i="3" s="1"/>
  <c r="M8" i="3" l="1"/>
  <c r="L7" i="3"/>
  <c r="K128" i="3"/>
  <c r="I128" i="3"/>
  <c r="G128" i="3"/>
  <c r="E128" i="3"/>
  <c r="K127" i="3"/>
  <c r="I127" i="3"/>
  <c r="G127" i="3"/>
  <c r="E127" i="3"/>
  <c r="K126" i="3"/>
  <c r="I126" i="3"/>
  <c r="G126" i="3"/>
  <c r="E126" i="3"/>
  <c r="J125" i="3"/>
  <c r="M125" i="3" s="1"/>
  <c r="H125" i="3"/>
  <c r="F125" i="3"/>
  <c r="D125" i="3"/>
  <c r="C125" i="3"/>
  <c r="K124" i="3"/>
  <c r="I124" i="3"/>
  <c r="G124" i="3"/>
  <c r="E124" i="3"/>
  <c r="J123" i="3"/>
  <c r="M123" i="3" s="1"/>
  <c r="H123" i="3"/>
  <c r="F123" i="3"/>
  <c r="D123" i="3"/>
  <c r="C123" i="3"/>
  <c r="K122" i="3"/>
  <c r="I122" i="3"/>
  <c r="G122" i="3"/>
  <c r="E122" i="3"/>
  <c r="K121" i="3"/>
  <c r="I121" i="3"/>
  <c r="G121" i="3"/>
  <c r="E121" i="3"/>
  <c r="J120" i="3"/>
  <c r="M120" i="3" s="1"/>
  <c r="H120" i="3"/>
  <c r="F120" i="3"/>
  <c r="D120" i="3"/>
  <c r="C120" i="3"/>
  <c r="K119" i="3"/>
  <c r="I119" i="3"/>
  <c r="G119" i="3"/>
  <c r="E119" i="3"/>
  <c r="K118" i="3"/>
  <c r="I118" i="3"/>
  <c r="G118" i="3"/>
  <c r="E118" i="3"/>
  <c r="K117" i="3"/>
  <c r="I117" i="3"/>
  <c r="G117" i="3"/>
  <c r="E117" i="3"/>
  <c r="J116" i="3"/>
  <c r="M116" i="3" s="1"/>
  <c r="H116" i="3"/>
  <c r="F116" i="3"/>
  <c r="D116" i="3"/>
  <c r="C116" i="3"/>
  <c r="K115" i="3"/>
  <c r="I115" i="3"/>
  <c r="G115" i="3"/>
  <c r="E115" i="3"/>
  <c r="K114" i="3"/>
  <c r="I114" i="3"/>
  <c r="G114" i="3"/>
  <c r="E114" i="3"/>
  <c r="K113" i="3"/>
  <c r="I113" i="3"/>
  <c r="G113" i="3"/>
  <c r="E113" i="3"/>
  <c r="K112" i="3"/>
  <c r="I112" i="3"/>
  <c r="G112" i="3"/>
  <c r="E112" i="3"/>
  <c r="K111" i="3"/>
  <c r="I111" i="3"/>
  <c r="G111" i="3"/>
  <c r="E111" i="3"/>
  <c r="K110" i="3"/>
  <c r="I110" i="3"/>
  <c r="G110" i="3"/>
  <c r="E110" i="3"/>
  <c r="J109" i="3"/>
  <c r="M109" i="3" s="1"/>
  <c r="H109" i="3"/>
  <c r="F109" i="3"/>
  <c r="D109" i="3"/>
  <c r="K108" i="3"/>
  <c r="I108" i="3"/>
  <c r="G108" i="3"/>
  <c r="E108" i="3"/>
  <c r="K107" i="3"/>
  <c r="I107" i="3"/>
  <c r="G107" i="3"/>
  <c r="E107" i="3"/>
  <c r="K106" i="3"/>
  <c r="I106" i="3"/>
  <c r="G106" i="3"/>
  <c r="E106" i="3"/>
  <c r="K105" i="3"/>
  <c r="I105" i="3"/>
  <c r="G105" i="3"/>
  <c r="E105" i="3"/>
  <c r="K104" i="3"/>
  <c r="I104" i="3"/>
  <c r="G104" i="3"/>
  <c r="E104" i="3"/>
  <c r="K103" i="3"/>
  <c r="I103" i="3"/>
  <c r="G103" i="3"/>
  <c r="E103" i="3"/>
  <c r="K102" i="3"/>
  <c r="I102" i="3"/>
  <c r="G102" i="3"/>
  <c r="E102" i="3"/>
  <c r="J101" i="3"/>
  <c r="M101" i="3" s="1"/>
  <c r="H101" i="3"/>
  <c r="F101" i="3"/>
  <c r="D101" i="3"/>
  <c r="C101" i="3"/>
  <c r="K100" i="3"/>
  <c r="I100" i="3"/>
  <c r="G100" i="3"/>
  <c r="E100" i="3"/>
  <c r="K99" i="3"/>
  <c r="I99" i="3"/>
  <c r="G99" i="3"/>
  <c r="E99" i="3"/>
  <c r="K98" i="3"/>
  <c r="I98" i="3"/>
  <c r="G98" i="3"/>
  <c r="E98" i="3"/>
  <c r="J97" i="3"/>
  <c r="M97" i="3" s="1"/>
  <c r="H97" i="3"/>
  <c r="F97" i="3"/>
  <c r="D97" i="3"/>
  <c r="C97" i="3"/>
  <c r="K96" i="3"/>
  <c r="I96" i="3"/>
  <c r="G96" i="3"/>
  <c r="E96" i="3"/>
  <c r="K95" i="3"/>
  <c r="I95" i="3"/>
  <c r="G95" i="3"/>
  <c r="E95" i="3"/>
  <c r="K94" i="3"/>
  <c r="I94" i="3"/>
  <c r="G94" i="3"/>
  <c r="E94" i="3"/>
  <c r="K93" i="3"/>
  <c r="I93" i="3"/>
  <c r="G93" i="3"/>
  <c r="E93" i="3"/>
  <c r="K92" i="3"/>
  <c r="I92" i="3"/>
  <c r="G92" i="3"/>
  <c r="E92" i="3"/>
  <c r="K91" i="3"/>
  <c r="I91" i="3"/>
  <c r="G91" i="3"/>
  <c r="E91" i="3"/>
  <c r="K90" i="3"/>
  <c r="I90" i="3"/>
  <c r="G90" i="3"/>
  <c r="E90" i="3"/>
  <c r="J89" i="3"/>
  <c r="M89" i="3" s="1"/>
  <c r="H89" i="3"/>
  <c r="F89" i="3"/>
  <c r="D89" i="3"/>
  <c r="C89" i="3"/>
  <c r="K88" i="3"/>
  <c r="I88" i="3"/>
  <c r="G88" i="3"/>
  <c r="E88" i="3"/>
  <c r="K87" i="3"/>
  <c r="I87" i="3"/>
  <c r="G87" i="3"/>
  <c r="E87" i="3"/>
  <c r="J86" i="3"/>
  <c r="M86" i="3" s="1"/>
  <c r="H86" i="3"/>
  <c r="F86" i="3"/>
  <c r="D86" i="3"/>
  <c r="C86" i="3"/>
  <c r="K85" i="3"/>
  <c r="I85" i="3"/>
  <c r="G85" i="3"/>
  <c r="E85" i="3"/>
  <c r="K84" i="3"/>
  <c r="I84" i="3"/>
  <c r="G84" i="3"/>
  <c r="E84" i="3"/>
  <c r="K83" i="3"/>
  <c r="I83" i="3"/>
  <c r="G83" i="3"/>
  <c r="E83" i="3"/>
  <c r="K82" i="3"/>
  <c r="I82" i="3"/>
  <c r="G82" i="3"/>
  <c r="E82" i="3"/>
  <c r="J81" i="3"/>
  <c r="M81" i="3" s="1"/>
  <c r="H81" i="3"/>
  <c r="F81" i="3"/>
  <c r="D81" i="3"/>
  <c r="C81" i="3"/>
  <c r="K80" i="3"/>
  <c r="I80" i="3"/>
  <c r="G80" i="3"/>
  <c r="E80" i="3"/>
  <c r="K79" i="3"/>
  <c r="I79" i="3"/>
  <c r="G79" i="3"/>
  <c r="E79" i="3"/>
  <c r="K78" i="3"/>
  <c r="I78" i="3"/>
  <c r="G78" i="3"/>
  <c r="E78" i="3"/>
  <c r="K77" i="3"/>
  <c r="I77" i="3"/>
  <c r="G77" i="3"/>
  <c r="E77" i="3"/>
  <c r="K76" i="3"/>
  <c r="I76" i="3"/>
  <c r="G76" i="3"/>
  <c r="E76" i="3"/>
  <c r="K75" i="3"/>
  <c r="I75" i="3"/>
  <c r="G75" i="3"/>
  <c r="E75" i="3"/>
  <c r="K74" i="3"/>
  <c r="I74" i="3"/>
  <c r="G74" i="3"/>
  <c r="E74" i="3"/>
  <c r="K73" i="3"/>
  <c r="I73" i="3"/>
  <c r="G73" i="3"/>
  <c r="E73" i="3"/>
  <c r="K72" i="3"/>
  <c r="I72" i="3"/>
  <c r="G72" i="3"/>
  <c r="E72" i="3"/>
  <c r="K71" i="3"/>
  <c r="I71" i="3"/>
  <c r="G71" i="3"/>
  <c r="E71" i="3"/>
  <c r="J70" i="3"/>
  <c r="M70" i="3" s="1"/>
  <c r="H70" i="3"/>
  <c r="F70" i="3"/>
  <c r="D70" i="3"/>
  <c r="C70" i="3"/>
  <c r="K69" i="3"/>
  <c r="I69" i="3"/>
  <c r="G69" i="3"/>
  <c r="E69" i="3"/>
  <c r="K68" i="3"/>
  <c r="I68" i="3"/>
  <c r="G68" i="3"/>
  <c r="E68" i="3"/>
  <c r="K67" i="3"/>
  <c r="I67" i="3"/>
  <c r="G67" i="3"/>
  <c r="E67" i="3"/>
  <c r="J66" i="3"/>
  <c r="M66" i="3" s="1"/>
  <c r="H66" i="3"/>
  <c r="F66" i="3"/>
  <c r="D66" i="3"/>
  <c r="C66" i="3"/>
  <c r="K65" i="3"/>
  <c r="I65" i="3"/>
  <c r="G65" i="3"/>
  <c r="E65" i="3"/>
  <c r="J64" i="3"/>
  <c r="M64" i="3" s="1"/>
  <c r="H64" i="3"/>
  <c r="F64" i="3"/>
  <c r="D64" i="3"/>
  <c r="C64" i="3"/>
  <c r="K63" i="3"/>
  <c r="I63" i="3"/>
  <c r="G63" i="3"/>
  <c r="E63" i="3"/>
  <c r="K62" i="3"/>
  <c r="I62" i="3"/>
  <c r="G62" i="3"/>
  <c r="E62" i="3"/>
  <c r="K61" i="3"/>
  <c r="I61" i="3"/>
  <c r="G61" i="3"/>
  <c r="E61" i="3"/>
  <c r="K60" i="3"/>
  <c r="I60" i="3"/>
  <c r="G60" i="3"/>
  <c r="E60" i="3"/>
  <c r="K59" i="3"/>
  <c r="I59" i="3"/>
  <c r="G59" i="3"/>
  <c r="E59" i="3"/>
  <c r="K58" i="3"/>
  <c r="I58" i="3"/>
  <c r="G58" i="3"/>
  <c r="E58" i="3"/>
  <c r="K57" i="3"/>
  <c r="I57" i="3"/>
  <c r="G57" i="3"/>
  <c r="E57" i="3"/>
  <c r="K56" i="3"/>
  <c r="I56" i="3"/>
  <c r="G56" i="3"/>
  <c r="E56" i="3"/>
  <c r="K55" i="3"/>
  <c r="I55" i="3"/>
  <c r="G55" i="3"/>
  <c r="E55" i="3"/>
  <c r="J54" i="3"/>
  <c r="M54" i="3" s="1"/>
  <c r="H54" i="3"/>
  <c r="F54" i="3"/>
  <c r="D54" i="3"/>
  <c r="C54" i="3"/>
  <c r="K41" i="3"/>
  <c r="I41" i="3"/>
  <c r="G41" i="3"/>
  <c r="E41" i="3"/>
  <c r="K40" i="3"/>
  <c r="I40" i="3"/>
  <c r="G40" i="3"/>
  <c r="E40" i="3"/>
  <c r="K39" i="3"/>
  <c r="I39" i="3"/>
  <c r="G39" i="3"/>
  <c r="E39" i="3"/>
  <c r="K38" i="3"/>
  <c r="I38" i="3"/>
  <c r="G38" i="3"/>
  <c r="E38" i="3"/>
  <c r="G37" i="3"/>
  <c r="C37" i="3"/>
  <c r="K36" i="3"/>
  <c r="I36" i="3"/>
  <c r="G36" i="3"/>
  <c r="E36" i="3"/>
  <c r="K35" i="3"/>
  <c r="I35" i="3"/>
  <c r="G35" i="3"/>
  <c r="E35" i="3"/>
  <c r="G34" i="3"/>
  <c r="C34" i="3"/>
  <c r="E34" i="3" s="1"/>
  <c r="K33" i="3"/>
  <c r="I33" i="3"/>
  <c r="G33" i="3"/>
  <c r="E33" i="3"/>
  <c r="K32" i="3"/>
  <c r="I32" i="3"/>
  <c r="G32" i="3"/>
  <c r="E32" i="3"/>
  <c r="K31" i="3"/>
  <c r="I31" i="3"/>
  <c r="G31" i="3"/>
  <c r="E31" i="3"/>
  <c r="K29" i="3"/>
  <c r="I29" i="3"/>
  <c r="G29" i="3"/>
  <c r="E29" i="3"/>
  <c r="K28" i="3"/>
  <c r="I28" i="3"/>
  <c r="G28" i="3"/>
  <c r="E28" i="3"/>
  <c r="K27" i="3"/>
  <c r="I27" i="3"/>
  <c r="G27" i="3"/>
  <c r="E27" i="3"/>
  <c r="K26" i="3"/>
  <c r="I26" i="3"/>
  <c r="G26" i="3"/>
  <c r="E26" i="3"/>
  <c r="K25" i="3"/>
  <c r="I25" i="3"/>
  <c r="G25" i="3"/>
  <c r="E25" i="3"/>
  <c r="H24" i="3"/>
  <c r="K22" i="3"/>
  <c r="I22" i="3"/>
  <c r="G22" i="3"/>
  <c r="E22" i="3"/>
  <c r="K21" i="3"/>
  <c r="I21" i="3"/>
  <c r="G21" i="3"/>
  <c r="E21" i="3"/>
  <c r="K20" i="3"/>
  <c r="I20" i="3"/>
  <c r="G20" i="3"/>
  <c r="E20" i="3"/>
  <c r="H19" i="3"/>
  <c r="K18" i="3"/>
  <c r="I18" i="3"/>
  <c r="G18" i="3"/>
  <c r="E18" i="3"/>
  <c r="K17" i="3"/>
  <c r="I17" i="3"/>
  <c r="G17" i="3"/>
  <c r="E17" i="3"/>
  <c r="K16" i="3"/>
  <c r="I16" i="3"/>
  <c r="G16" i="3"/>
  <c r="E16" i="3"/>
  <c r="H15" i="3"/>
  <c r="C15" i="3"/>
  <c r="K14" i="3"/>
  <c r="I14" i="3"/>
  <c r="G14" i="3"/>
  <c r="E14" i="3"/>
  <c r="H13" i="3"/>
  <c r="F13" i="3"/>
  <c r="C13" i="3"/>
  <c r="K12" i="3"/>
  <c r="I12" i="3"/>
  <c r="G12" i="3"/>
  <c r="E12" i="3"/>
  <c r="K11" i="3"/>
  <c r="I11" i="3"/>
  <c r="G11" i="3"/>
  <c r="E11" i="3"/>
  <c r="H10" i="3"/>
  <c r="F10" i="3"/>
  <c r="C10" i="3"/>
  <c r="C9" i="3" l="1"/>
  <c r="H9" i="3"/>
  <c r="F9" i="3"/>
  <c r="L129" i="3"/>
  <c r="H53" i="3"/>
  <c r="E97" i="3"/>
  <c r="K81" i="3"/>
  <c r="G10" i="3"/>
  <c r="K10" i="3"/>
  <c r="E123" i="3"/>
  <c r="G120" i="3"/>
  <c r="K120" i="3"/>
  <c r="I19" i="3"/>
  <c r="E23" i="3"/>
  <c r="G24" i="3"/>
  <c r="K24" i="3"/>
  <c r="E30" i="3"/>
  <c r="C53" i="3"/>
  <c r="G54" i="3"/>
  <c r="E64" i="3"/>
  <c r="I64" i="3"/>
  <c r="G66" i="3"/>
  <c r="E86" i="3"/>
  <c r="K97" i="3"/>
  <c r="E101" i="3"/>
  <c r="E109" i="3"/>
  <c r="G109" i="3"/>
  <c r="K109" i="3"/>
  <c r="G125" i="3"/>
  <c r="K125" i="3"/>
  <c r="K23" i="3"/>
  <c r="I34" i="3"/>
  <c r="K34" i="3"/>
  <c r="G86" i="3"/>
  <c r="I86" i="3"/>
  <c r="G97" i="3"/>
  <c r="I120" i="3"/>
  <c r="K123" i="3"/>
  <c r="I125" i="3"/>
  <c r="E10" i="3"/>
  <c r="I13" i="3"/>
  <c r="G15" i="3"/>
  <c r="E19" i="3"/>
  <c r="K19" i="3"/>
  <c r="E24" i="3"/>
  <c r="G30" i="3"/>
  <c r="I37" i="3"/>
  <c r="G64" i="3"/>
  <c r="K64" i="3"/>
  <c r="E66" i="3"/>
  <c r="G70" i="3"/>
  <c r="K70" i="3"/>
  <c r="E81" i="3"/>
  <c r="K86" i="3"/>
  <c r="E89" i="3"/>
  <c r="I97" i="3"/>
  <c r="I109" i="3"/>
  <c r="K116" i="3"/>
  <c r="I70" i="3"/>
  <c r="H8" i="3"/>
  <c r="H7" i="3" s="1"/>
  <c r="I66" i="3"/>
  <c r="G81" i="3"/>
  <c r="G89" i="3"/>
  <c r="G101" i="3"/>
  <c r="E116" i="3"/>
  <c r="G123" i="3"/>
  <c r="E125" i="3"/>
  <c r="E13" i="3"/>
  <c r="K15" i="3"/>
  <c r="G19" i="3"/>
  <c r="G23" i="3"/>
  <c r="I30" i="3"/>
  <c r="K37" i="3"/>
  <c r="K54" i="3"/>
  <c r="K66" i="3"/>
  <c r="I81" i="3"/>
  <c r="I89" i="3"/>
  <c r="I101" i="3"/>
  <c r="G116" i="3"/>
  <c r="E120" i="3"/>
  <c r="I123" i="3"/>
  <c r="I15" i="3"/>
  <c r="I10" i="3"/>
  <c r="E15" i="3"/>
  <c r="I24" i="3"/>
  <c r="K30" i="3"/>
  <c r="E37" i="3"/>
  <c r="D53" i="3"/>
  <c r="E70" i="3"/>
  <c r="K89" i="3"/>
  <c r="K101" i="3"/>
  <c r="I116" i="3"/>
  <c r="D7" i="3"/>
  <c r="G13" i="3"/>
  <c r="K13" i="3"/>
  <c r="F53" i="3"/>
  <c r="J53" i="3"/>
  <c r="M53" i="3" s="1"/>
  <c r="E54" i="3"/>
  <c r="I54" i="3"/>
  <c r="I9" i="3" l="1"/>
  <c r="K9" i="3"/>
  <c r="E9" i="3"/>
  <c r="G9" i="3"/>
  <c r="E53" i="3"/>
  <c r="F8" i="3"/>
  <c r="G8" i="3" s="1"/>
  <c r="C8" i="3"/>
  <c r="C7" i="3" s="1"/>
  <c r="C129" i="3" s="1"/>
  <c r="K53" i="3"/>
  <c r="G53" i="3"/>
  <c r="D129" i="3"/>
  <c r="I53" i="3"/>
  <c r="K8" i="3"/>
  <c r="J7" i="3"/>
  <c r="M7" i="3" s="1"/>
  <c r="H129" i="3"/>
  <c r="I8" i="3" l="1"/>
  <c r="F7" i="3"/>
  <c r="G7" i="3" s="1"/>
  <c r="E7" i="3"/>
  <c r="E129" i="3"/>
  <c r="E8" i="3"/>
  <c r="F129" i="3"/>
  <c r="G129" i="3" s="1"/>
  <c r="K7" i="3"/>
  <c r="J129" i="3"/>
  <c r="M129" i="3" s="1"/>
  <c r="I7" i="3" l="1"/>
  <c r="K129" i="3"/>
  <c r="I129" i="3"/>
</calcChain>
</file>

<file path=xl/sharedStrings.xml><?xml version="1.0" encoding="utf-8"?>
<sst xmlns="http://schemas.openxmlformats.org/spreadsheetml/2006/main" count="263" uniqueCount="259">
  <si>
    <t>тыс. руб.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</si>
  <si>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</si>
  <si>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</si>
  <si>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</si>
  <si>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</si>
  <si>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</si>
  <si>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</si>
  <si>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</si>
  <si>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</si>
  <si>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</si>
  <si>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</si>
  <si>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</si>
  <si>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</si>
  <si>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</si>
  <si>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</si>
  <si>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</si>
  <si>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</si>
  <si>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</si>
  <si>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</si>
  <si>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</si>
  <si>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</si>
  <si>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</si>
  <si>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</si>
  <si>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</si>
  <si>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</si>
  <si>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</si>
  <si>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</si>
  <si>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</si>
  <si>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</si>
  <si>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</si>
  <si>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</si>
  <si>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</si>
  <si>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</si>
  <si>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</si>
  <si>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</si>
  <si>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</si>
  <si>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</si>
  <si>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</si>
  <si>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</si>
  <si>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</si>
  <si>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</si>
  <si>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</si>
  <si>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</si>
  <si>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</si>
  <si>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</si>
  <si>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</si>
  <si>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</si>
  <si>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</si>
  <si>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</si>
  <si>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</si>
  <si>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</si>
  <si>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</si>
  <si>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</si>
  <si>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</si>
  <si>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</si>
  <si>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</si>
  <si>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</si>
  <si>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</si>
  <si>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</si>
  <si>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</si>
  <si>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</si>
  <si>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</si>
  <si>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</si>
  <si>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</si>
  <si>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</si>
  <si>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</si>
  <si>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</si>
  <si>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</si>
  <si>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</si>
  <si>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</si>
  <si>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</si>
  <si>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</si>
  <si>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</si>
  <si>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</si>
  <si>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</si>
  <si>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</si>
  <si>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</si>
  <si>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</si>
  <si>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</si>
  <si>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</si>
  <si>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</si>
  <si>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</si>
  <si>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</si>
  <si>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</si>
  <si>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</si>
  <si>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</si>
  <si>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</si>
  <si>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</si>
  <si>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</si>
  <si>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</si>
  <si>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</si>
  <si>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</si>
  <si>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</si>
  <si>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</si>
  <si>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</si>
  <si>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</si>
  <si>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</si>
  <si>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</si>
  <si>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</si>
  <si>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</si>
  <si>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</si>
  <si>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</si>
  <si>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</si>
  <si>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</si>
  <si>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</si>
  <si>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</si>
  <si>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</si>
  <si>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</si>
  <si>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</si>
  <si>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</si>
  <si>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</si>
  <si>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</si>
  <si>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</si>
  <si>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</si>
  <si>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</si>
  <si>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</si>
  <si>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</si>
  <si>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</si>
  <si>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</si>
  <si>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</si>
  <si>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</si>
  <si>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1005</t>
  </si>
  <si>
    <t>Прикладные научные исследования в области социальной политики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</si>
  <si>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</si>
  <si>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</si>
  <si>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</si>
  <si>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</si>
  <si>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</si>
  <si>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</si>
  <si>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</si>
  <si>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</si>
  <si>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</si>
  <si>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</si>
  <si>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</si>
  <si>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</si>
  <si>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</si>
  <si>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</si>
  <si>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</si>
  <si>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</si>
  <si>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</si>
  <si>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</si>
  <si>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</si>
  <si>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</si>
  <si>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</si>
  <si>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</si>
  <si>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</si>
  <si>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</si>
  <si>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</si>
  <si>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</si>
  <si>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</si>
  <si>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</si>
  <si>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1</t>
  </si>
  <si>
    <t>2</t>
  </si>
  <si>
    <t>Отклонение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</si>
  <si>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</si>
  <si>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</si>
  <si>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</si>
  <si>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</si>
  <si>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</si>
  <si>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</si>
  <si>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</si>
  <si>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</si>
  <si>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</si>
  <si>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</si>
  <si>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</si>
  <si>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</si>
  <si>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</si>
  <si>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</si>
  <si>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</si>
  <si>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</si>
  <si>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</si>
  <si>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</si>
  <si>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от размещения средств бюджетов</t>
  </si>
  <si>
    <t>Проценты, полученные от предоставления бюдетных кредитов внутри страны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</si>
  <si>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</si>
  <si>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от государственных и муниципальных унитарных предприятий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</si>
  <si>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</si>
  <si>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</si>
  <si>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</si>
  <si>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</si>
  <si>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</si>
  <si>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</si>
  <si>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</si>
  <si>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</si>
  <si>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</si>
  <si>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</si>
  <si>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</si>
  <si>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БЕЗВОЗМЕЗДНЫЕ ПОСТУПЛЕНИЯ</t>
  </si>
  <si>
    <t>ИТОГО РАСХОДЫ:</t>
  </si>
  <si>
    <t>ИТОГО ДОХОДЫ: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</si>
  <si>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</si>
  <si>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</si>
  <si>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</si>
  <si>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</si>
  <si>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</si>
  <si>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</si>
  <si>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1 06 00000 00 0000 000</t>
  </si>
  <si>
    <t>1 06 02000 02 0000 110</t>
  </si>
  <si>
    <t>1 06 04000 02 0000 110</t>
  </si>
  <si>
    <t>1 06 05000 02 0000 110</t>
  </si>
  <si>
    <t>1 07 00000 00 0000 000</t>
  </si>
  <si>
    <t>1 07 01000 01 0000 110</t>
  </si>
  <si>
    <t>1 07 04000 01 0000 110</t>
  </si>
  <si>
    <t>1 08 00000 00 0000 000</t>
  </si>
  <si>
    <t>1 11 00000 00 0000 000</t>
  </si>
  <si>
    <t>1 11 01000 00 0000 120</t>
  </si>
  <si>
    <t>1 11 02000 00 0000 120</t>
  </si>
  <si>
    <t>1 11 03000 00 0000 120</t>
  </si>
  <si>
    <t>1 11 05000 00 0000 120</t>
  </si>
  <si>
    <t>1 11 07000 00 0000 120</t>
  </si>
  <si>
    <t>1 12 00000 00 0000 000</t>
  </si>
  <si>
    <t>1 12 01000 01 0000 120</t>
  </si>
  <si>
    <t>1 12 02000 00 0000 120</t>
  </si>
  <si>
    <t>1 12 04000 00 0000 120</t>
  </si>
  <si>
    <t>1 13 00000 00 0000 000</t>
  </si>
  <si>
    <t>1 13 01000 00 0000 130</t>
  </si>
  <si>
    <t>1 13 02000 00 0000 130</t>
  </si>
  <si>
    <t>1 14 00000 00 0000 000</t>
  </si>
  <si>
    <t>1 14 02000 00 0000 000</t>
  </si>
  <si>
    <t>1 14 06000 00 0000 430</t>
  </si>
  <si>
    <t>1 15 00000 00 0000 000</t>
  </si>
  <si>
    <t>1 16 00000 00 0000 000</t>
  </si>
  <si>
    <t>2 00 00000 00 0000 000</t>
  </si>
  <si>
    <t>Наименование кода дохода/раздела(подраздела) расходов</t>
  </si>
  <si>
    <t>Код дохода/раздела
(подраздела) расходов</t>
  </si>
  <si>
    <t>ДЕФИЦИТ: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</si>
  <si>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</si>
  <si>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</si>
  <si>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</si>
  <si>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</si>
  <si>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</si>
  <si>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БЕЗВОЗМЕЗДНЫЕ ПОСТУПЛЕНИЯ ОТ ГОСУДАРСТВЕННЫХ (МУНИЦИПАЛЬНЫХ) ОРГАНИЗАЦИЙ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</si>
  <si>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</si>
  <si>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</si>
  <si>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2 02 00000 00 0000 000</t>
  </si>
  <si>
    <t>2 02 01000 00 0000 000</t>
  </si>
  <si>
    <t>2 02 02000 00 0000 000</t>
  </si>
  <si>
    <t>2 02 03000 00 0000 000</t>
  </si>
  <si>
    <t>2 02 04000 00 0000 000</t>
  </si>
  <si>
    <t>2 03 00000 00 0000 000</t>
  </si>
  <si>
    <t>2 18 00000 00 0000 000</t>
  </si>
  <si>
    <t>2 19 00000 00 0000 000</t>
  </si>
  <si>
    <t>5=4-3</t>
  </si>
  <si>
    <t>7=6-4</t>
  </si>
  <si>
    <t>9=8-6</t>
  </si>
  <si>
    <t>11=10-8</t>
  </si>
  <si>
    <t>13=12-10</t>
  </si>
  <si>
    <t>Приложение 3</t>
  </si>
  <si>
    <t>Сведения о внесенных изменениях в закон о бюджете на 2016 год и плановый период 2017 и 2018 годов</t>
  </si>
  <si>
    <t>Областной бюджет Ленинградской области на 2016 год 
(от 23.12.15 № 139-оз)</t>
  </si>
  <si>
    <t>от 29.03.16 
№ 12-оз</t>
  </si>
  <si>
    <t xml:space="preserve">Внесение изменений в областной бюджет Ленинградской области на 2016 год </t>
  </si>
  <si>
    <t>от 07.07.16 
№ 51-оз</t>
  </si>
  <si>
    <t>от 26.12.16
№ 105-оз</t>
  </si>
  <si>
    <t xml:space="preserve">Уточненный план по состоянию 
на 31.12.16 </t>
  </si>
  <si>
    <t>2 04 00000 00 0000 000</t>
  </si>
  <si>
    <t>БЕЗВОЗМЕЗДНЫЕ ПОСТУПЛЕНИЯ ОТ НЕГОСУДАРСТВЕННЫХ ОРГАНИЗАЦИЙ</t>
  </si>
  <si>
    <t>ДОХОДЫ ОТ ОКАЗАНИЯ ПЛАТНЫХ УСЛУГ  И КОМПЕНСАЦИИ ЗАТРАТ ГОСУДАРСТВА</t>
  </si>
  <si>
    <t>от 31.10.16   № 78-оз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</si>
</sst>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7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49" fontId="2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/>
    <xf numFmtId="164" fontId="2" fillId="3" borderId="1" xfId="0" applyNumberFormat="1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>
      <alignment horizontal="right" vertical="top"/>
    </xf>
    <xf numFmtId="164" fontId="2" fillId="3" borderId="1" xfId="0" applyNumberFormat="1" applyFont="1" applyFill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5" fontId="2" fillId="3" borderId="1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top"/>
    </xf>
    <xf numFmtId="165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top"/>
    </xf>
    <xf numFmtId="164" fontId="2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4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49" fontId="2" fillId="3" borderId="1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M130"/>
  <sheetViews>
    <sheetView showGridLines="0" tabSelected="1" topLeftCell="B35" zoomScaleNormal="100" workbookViewId="0">
      <selection activeCell="L42" sqref="L42:M43"/>
    </sheetView>
  </sheetViews>
  <sheetFormatPr defaultColWidth="9.109375" defaultRowHeight="13.2" outlineLevelRow="1" x14ac:dyDescent="0.25"/>
  <cols>
    <col min="1" max="1" width="20.88671875" style="1" customWidth="1"/>
    <col min="2" max="2" width="48" style="1" bestFit="1" customWidth="1"/>
    <col min="3" max="3" width="14.44140625" style="1" customWidth="1"/>
    <col min="4" max="4" width="13.109375" style="1" customWidth="1"/>
    <col min="5" max="5" width="13.33203125" style="1" customWidth="1"/>
    <col min="6" max="6" width="12.33203125" style="1" customWidth="1"/>
    <col min="7" max="7" width="11.6640625" style="1" customWidth="1"/>
    <col min="8" max="8" width="12.6640625" style="1" customWidth="1"/>
    <col min="9" max="9" width="12.44140625" style="1" customWidth="1"/>
    <col min="10" max="10" width="12.5546875" style="1" customWidth="1"/>
    <col min="11" max="11" width="12" style="1" customWidth="1"/>
    <col min="12" max="12" width="12.44140625" style="1" customWidth="1"/>
    <col min="13" max="13" width="13.33203125" style="1" customWidth="1"/>
    <col min="14" max="16384" width="9.109375" style="1"/>
  </cols>
  <sheetData>
    <row r="1" spans="1:13" ht="16.95" customHeight="1" x14ac:dyDescent="0.25">
      <c r="L1" s="46" t="s">
        <v>247</v>
      </c>
      <c r="M1" s="46"/>
    </row>
    <row r="2" spans="1:13" ht="24.6" customHeight="1" x14ac:dyDescent="0.25">
      <c r="A2" s="49" t="s">
        <v>248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x14ac:dyDescent="0.25">
      <c r="B3" s="2"/>
      <c r="C3" s="2"/>
      <c r="D3" s="2"/>
      <c r="E3" s="2"/>
      <c r="F3" s="2"/>
      <c r="G3" s="2"/>
      <c r="L3" s="3"/>
      <c r="M3" s="8" t="s">
        <v>0</v>
      </c>
    </row>
    <row r="4" spans="1:13" s="7" customFormat="1" ht="18" customHeight="1" x14ac:dyDescent="0.25">
      <c r="A4" s="44" t="s">
        <v>224</v>
      </c>
      <c r="B4" s="45" t="s">
        <v>223</v>
      </c>
      <c r="C4" s="45" t="s">
        <v>249</v>
      </c>
      <c r="D4" s="50" t="s">
        <v>251</v>
      </c>
      <c r="E4" s="51"/>
      <c r="F4" s="51"/>
      <c r="G4" s="51"/>
      <c r="H4" s="51"/>
      <c r="I4" s="51"/>
      <c r="J4" s="51"/>
      <c r="K4" s="52"/>
      <c r="L4" s="47" t="s">
        <v>254</v>
      </c>
      <c r="M4" s="47" t="s">
        <v>153</v>
      </c>
    </row>
    <row r="5" spans="1:13" s="7" customFormat="1" ht="70.2" customHeight="1" x14ac:dyDescent="0.25">
      <c r="A5" s="44"/>
      <c r="B5" s="45"/>
      <c r="C5" s="45"/>
      <c r="D5" s="43" t="s">
        <v>250</v>
      </c>
      <c r="E5" s="43" t="s">
        <v>153</v>
      </c>
      <c r="F5" s="43" t="s">
        <v>252</v>
      </c>
      <c r="G5" s="43" t="s">
        <v>153</v>
      </c>
      <c r="H5" s="43" t="s">
        <v>258</v>
      </c>
      <c r="I5" s="43" t="s">
        <v>153</v>
      </c>
      <c r="J5" s="43" t="s">
        <v>253</v>
      </c>
      <c r="K5" s="43" t="s">
        <v>153</v>
      </c>
      <c r="L5" s="48"/>
      <c r="M5" s="48"/>
    </row>
    <row r="6" spans="1:13" s="7" customFormat="1" x14ac:dyDescent="0.25">
      <c r="A6" s="34" t="s">
        <v>151</v>
      </c>
      <c r="B6" s="34" t="s">
        <v>152</v>
      </c>
      <c r="C6" s="31">
        <v>3</v>
      </c>
      <c r="D6" s="31">
        <v>4</v>
      </c>
      <c r="E6" s="31" t="s">
        <v>242</v>
      </c>
      <c r="F6" s="31">
        <v>6</v>
      </c>
      <c r="G6" s="31" t="s">
        <v>243</v>
      </c>
      <c r="H6" s="31">
        <v>8</v>
      </c>
      <c r="I6" s="31" t="s">
        <v>244</v>
      </c>
      <c r="J6" s="31">
        <v>10</v>
      </c>
      <c r="K6" s="31" t="s">
        <v>245</v>
      </c>
      <c r="L6" s="9">
        <v>12</v>
      </c>
      <c r="M6" s="9" t="s">
        <v>246</v>
      </c>
    </row>
    <row r="7" spans="1:13" s="7" customFormat="1" x14ac:dyDescent="0.25">
      <c r="A7" s="21"/>
      <c r="B7" s="35" t="s">
        <v>189</v>
      </c>
      <c r="C7" s="16">
        <f>C8+C42</f>
        <v>85854982.300000012</v>
      </c>
      <c r="D7" s="16">
        <f>D8+D42</f>
        <v>87031253.000000015</v>
      </c>
      <c r="E7" s="16">
        <f t="shared" ref="E7:E51" si="0">D7-C7</f>
        <v>1176270.700000003</v>
      </c>
      <c r="F7" s="16">
        <f>F8+F42</f>
        <v>92493220.799999997</v>
      </c>
      <c r="G7" s="16">
        <f t="shared" ref="G7:G51" si="1">F7-D7</f>
        <v>5461967.7999999821</v>
      </c>
      <c r="H7" s="16">
        <f>H8+H42</f>
        <v>99265531.5</v>
      </c>
      <c r="I7" s="16">
        <f t="shared" ref="I7:I41" si="2">H7-F7</f>
        <v>6772310.700000003</v>
      </c>
      <c r="J7" s="16">
        <f>J8+J42</f>
        <v>98856734.600000009</v>
      </c>
      <c r="K7" s="16">
        <f t="shared" ref="K7:K51" si="3">J7-H7</f>
        <v>-408796.89999999106</v>
      </c>
      <c r="L7" s="16">
        <f>L8+L42</f>
        <v>99343639.800000012</v>
      </c>
      <c r="M7" s="16">
        <f t="shared" ref="M7:M41" si="4">L7-J7</f>
        <v>486905.20000000298</v>
      </c>
    </row>
    <row r="8" spans="1:13" s="19" customFormat="1" x14ac:dyDescent="0.25">
      <c r="A8" s="22" t="s">
        <v>190</v>
      </c>
      <c r="B8" s="36" t="s">
        <v>154</v>
      </c>
      <c r="C8" s="10">
        <f>C9+C23</f>
        <v>80735548.600000009</v>
      </c>
      <c r="D8" s="10">
        <f>D9+D23</f>
        <v>80735548.600000009</v>
      </c>
      <c r="E8" s="10">
        <f t="shared" si="0"/>
        <v>0</v>
      </c>
      <c r="F8" s="10">
        <f>F9+F23</f>
        <v>83898262.200000003</v>
      </c>
      <c r="G8" s="10">
        <f t="shared" si="1"/>
        <v>3162713.599999994</v>
      </c>
      <c r="H8" s="10">
        <f>H9+H23</f>
        <v>90048182.900000006</v>
      </c>
      <c r="I8" s="10">
        <f t="shared" si="2"/>
        <v>6149920.700000003</v>
      </c>
      <c r="J8" s="10">
        <f>J9+J23</f>
        <v>90048182.900000006</v>
      </c>
      <c r="K8" s="10">
        <f t="shared" si="3"/>
        <v>0</v>
      </c>
      <c r="L8" s="10">
        <f>L9+L23</f>
        <v>90048182.900000006</v>
      </c>
      <c r="M8" s="10">
        <f t="shared" si="4"/>
        <v>0</v>
      </c>
    </row>
    <row r="9" spans="1:13" s="19" customFormat="1" x14ac:dyDescent="0.25">
      <c r="A9" s="22"/>
      <c r="B9" s="36" t="s">
        <v>155</v>
      </c>
      <c r="C9" s="10">
        <f>C10+C13+C15+C19+C22</f>
        <v>79290289.200000003</v>
      </c>
      <c r="D9" s="10">
        <f t="shared" ref="D9:M9" si="5">D10+D13+D15+D19+D22</f>
        <v>79290289.200000003</v>
      </c>
      <c r="E9" s="10">
        <f t="shared" si="5"/>
        <v>0</v>
      </c>
      <c r="F9" s="10">
        <f t="shared" si="5"/>
        <v>80589222.799999997</v>
      </c>
      <c r="G9" s="10">
        <f t="shared" si="5"/>
        <v>1298933.599999994</v>
      </c>
      <c r="H9" s="10">
        <f t="shared" si="5"/>
        <v>85604356.5</v>
      </c>
      <c r="I9" s="10">
        <f t="shared" si="5"/>
        <v>5015133.700000003</v>
      </c>
      <c r="J9" s="10">
        <f t="shared" si="5"/>
        <v>85604356.5</v>
      </c>
      <c r="K9" s="10">
        <f t="shared" si="5"/>
        <v>0</v>
      </c>
      <c r="L9" s="10">
        <f t="shared" si="5"/>
        <v>85604356.5</v>
      </c>
      <c r="M9" s="10">
        <f t="shared" si="5"/>
        <v>0</v>
      </c>
    </row>
    <row r="10" spans="1:13" s="19" customFormat="1" x14ac:dyDescent="0.25">
      <c r="A10" s="22" t="s">
        <v>191</v>
      </c>
      <c r="B10" s="36" t="s">
        <v>156</v>
      </c>
      <c r="C10" s="10">
        <f>C11+C12</f>
        <v>56599184.200000003</v>
      </c>
      <c r="D10" s="10">
        <f>D11+D12</f>
        <v>56599184.200000003</v>
      </c>
      <c r="E10" s="10">
        <f t="shared" si="0"/>
        <v>0</v>
      </c>
      <c r="F10" s="10">
        <f>F11+F12</f>
        <v>57898117.799999997</v>
      </c>
      <c r="G10" s="10">
        <f t="shared" si="1"/>
        <v>1298933.599999994</v>
      </c>
      <c r="H10" s="10">
        <f>H11+H12</f>
        <v>62913251.5</v>
      </c>
      <c r="I10" s="10">
        <f t="shared" si="2"/>
        <v>5015133.700000003</v>
      </c>
      <c r="J10" s="10">
        <f>J11+J12</f>
        <v>62913251.5</v>
      </c>
      <c r="K10" s="10">
        <f t="shared" si="3"/>
        <v>0</v>
      </c>
      <c r="L10" s="10">
        <f>L11+L12</f>
        <v>62913251.5</v>
      </c>
      <c r="M10" s="10">
        <f t="shared" si="4"/>
        <v>0</v>
      </c>
    </row>
    <row r="11" spans="1:13" s="7" customFormat="1" x14ac:dyDescent="0.25">
      <c r="A11" s="23" t="s">
        <v>192</v>
      </c>
      <c r="B11" s="37" t="s">
        <v>157</v>
      </c>
      <c r="C11" s="14">
        <v>36978423.5</v>
      </c>
      <c r="D11" s="14">
        <v>36978423.5</v>
      </c>
      <c r="E11" s="14">
        <f t="shared" si="0"/>
        <v>0</v>
      </c>
      <c r="F11" s="14">
        <v>37678423.5</v>
      </c>
      <c r="G11" s="14">
        <f t="shared" si="1"/>
        <v>700000</v>
      </c>
      <c r="H11" s="14">
        <v>42693557.200000003</v>
      </c>
      <c r="I11" s="14">
        <f t="shared" si="2"/>
        <v>5015133.700000003</v>
      </c>
      <c r="J11" s="14">
        <v>42693557.200000003</v>
      </c>
      <c r="K11" s="14">
        <f t="shared" si="3"/>
        <v>0</v>
      </c>
      <c r="L11" s="14">
        <v>42693557.200000003</v>
      </c>
      <c r="M11" s="14">
        <f t="shared" si="4"/>
        <v>0</v>
      </c>
    </row>
    <row r="12" spans="1:13" s="7" customFormat="1" x14ac:dyDescent="0.25">
      <c r="A12" s="23" t="s">
        <v>193</v>
      </c>
      <c r="B12" s="37" t="s">
        <v>158</v>
      </c>
      <c r="C12" s="14">
        <v>19620760.699999999</v>
      </c>
      <c r="D12" s="14">
        <v>19620760.699999999</v>
      </c>
      <c r="E12" s="14">
        <f t="shared" si="0"/>
        <v>0</v>
      </c>
      <c r="F12" s="14">
        <v>20219694.300000001</v>
      </c>
      <c r="G12" s="14">
        <f t="shared" si="1"/>
        <v>598933.60000000149</v>
      </c>
      <c r="H12" s="14">
        <v>20219694.300000001</v>
      </c>
      <c r="I12" s="14">
        <f t="shared" si="2"/>
        <v>0</v>
      </c>
      <c r="J12" s="14">
        <v>20219694.300000001</v>
      </c>
      <c r="K12" s="14">
        <f t="shared" si="3"/>
        <v>0</v>
      </c>
      <c r="L12" s="14">
        <v>20219694.300000001</v>
      </c>
      <c r="M12" s="14">
        <f t="shared" si="4"/>
        <v>0</v>
      </c>
    </row>
    <row r="13" spans="1:13" s="19" customFormat="1" ht="39.6" x14ac:dyDescent="0.25">
      <c r="A13" s="22" t="s">
        <v>194</v>
      </c>
      <c r="B13" s="36" t="s">
        <v>159</v>
      </c>
      <c r="C13" s="10">
        <f>C14</f>
        <v>6722977</v>
      </c>
      <c r="D13" s="10">
        <f>D14</f>
        <v>6722977</v>
      </c>
      <c r="E13" s="10">
        <f t="shared" si="0"/>
        <v>0</v>
      </c>
      <c r="F13" s="10">
        <f>F14</f>
        <v>6722977</v>
      </c>
      <c r="G13" s="10">
        <f t="shared" si="1"/>
        <v>0</v>
      </c>
      <c r="H13" s="10">
        <f>H14</f>
        <v>6722977</v>
      </c>
      <c r="I13" s="10">
        <f t="shared" si="2"/>
        <v>0</v>
      </c>
      <c r="J13" s="10">
        <f>J14</f>
        <v>6722977</v>
      </c>
      <c r="K13" s="10">
        <f t="shared" si="3"/>
        <v>0</v>
      </c>
      <c r="L13" s="10">
        <f>L14</f>
        <v>6722977</v>
      </c>
      <c r="M13" s="10">
        <f t="shared" si="4"/>
        <v>0</v>
      </c>
    </row>
    <row r="14" spans="1:13" s="7" customFormat="1" ht="30" customHeight="1" x14ac:dyDescent="0.25">
      <c r="A14" s="23" t="s">
        <v>195</v>
      </c>
      <c r="B14" s="37" t="s">
        <v>160</v>
      </c>
      <c r="C14" s="14">
        <v>6722977</v>
      </c>
      <c r="D14" s="14">
        <v>6722977</v>
      </c>
      <c r="E14" s="14">
        <f t="shared" si="0"/>
        <v>0</v>
      </c>
      <c r="F14" s="14">
        <v>6722977</v>
      </c>
      <c r="G14" s="14">
        <f t="shared" si="1"/>
        <v>0</v>
      </c>
      <c r="H14" s="14">
        <v>6722977</v>
      </c>
      <c r="I14" s="14">
        <f t="shared" si="2"/>
        <v>0</v>
      </c>
      <c r="J14" s="14">
        <v>6722977</v>
      </c>
      <c r="K14" s="14">
        <f t="shared" si="3"/>
        <v>0</v>
      </c>
      <c r="L14" s="14">
        <v>6722977</v>
      </c>
      <c r="M14" s="14">
        <f t="shared" si="4"/>
        <v>0</v>
      </c>
    </row>
    <row r="15" spans="1:13" s="19" customFormat="1" x14ac:dyDescent="0.25">
      <c r="A15" s="22" t="s">
        <v>196</v>
      </c>
      <c r="B15" s="36" t="s">
        <v>161</v>
      </c>
      <c r="C15" s="10">
        <f>C16+C17+C18</f>
        <v>15275327</v>
      </c>
      <c r="D15" s="10">
        <f>D16+D17+D18</f>
        <v>15275327</v>
      </c>
      <c r="E15" s="10">
        <f t="shared" si="0"/>
        <v>0</v>
      </c>
      <c r="F15" s="10">
        <f>F16+F17+F18</f>
        <v>15275327</v>
      </c>
      <c r="G15" s="10">
        <f t="shared" si="1"/>
        <v>0</v>
      </c>
      <c r="H15" s="10">
        <f>H16+H17+H18</f>
        <v>15275327</v>
      </c>
      <c r="I15" s="10">
        <f t="shared" si="2"/>
        <v>0</v>
      </c>
      <c r="J15" s="10">
        <f>J16+J17+J18</f>
        <v>15275327</v>
      </c>
      <c r="K15" s="10">
        <f t="shared" si="3"/>
        <v>0</v>
      </c>
      <c r="L15" s="10">
        <f>L16+L17+L18</f>
        <v>15275327</v>
      </c>
      <c r="M15" s="10">
        <f t="shared" si="4"/>
        <v>0</v>
      </c>
    </row>
    <row r="16" spans="1:13" s="7" customFormat="1" x14ac:dyDescent="0.25">
      <c r="A16" s="23" t="s">
        <v>197</v>
      </c>
      <c r="B16" s="37" t="s">
        <v>162</v>
      </c>
      <c r="C16" s="14">
        <v>13133397</v>
      </c>
      <c r="D16" s="14">
        <v>13133397</v>
      </c>
      <c r="E16" s="14">
        <f t="shared" si="0"/>
        <v>0</v>
      </c>
      <c r="F16" s="14">
        <v>13133397</v>
      </c>
      <c r="G16" s="14">
        <f t="shared" si="1"/>
        <v>0</v>
      </c>
      <c r="H16" s="14">
        <v>13133397</v>
      </c>
      <c r="I16" s="14">
        <f t="shared" si="2"/>
        <v>0</v>
      </c>
      <c r="J16" s="14">
        <v>13133397</v>
      </c>
      <c r="K16" s="14">
        <f t="shared" si="3"/>
        <v>0</v>
      </c>
      <c r="L16" s="14">
        <v>13133397</v>
      </c>
      <c r="M16" s="14">
        <f t="shared" si="4"/>
        <v>0</v>
      </c>
    </row>
    <row r="17" spans="1:13" s="7" customFormat="1" x14ac:dyDescent="0.25">
      <c r="A17" s="23" t="s">
        <v>198</v>
      </c>
      <c r="B17" s="37" t="s">
        <v>163</v>
      </c>
      <c r="C17" s="14">
        <v>2140430</v>
      </c>
      <c r="D17" s="14">
        <v>2140430</v>
      </c>
      <c r="E17" s="14">
        <f t="shared" si="0"/>
        <v>0</v>
      </c>
      <c r="F17" s="14">
        <v>2140430</v>
      </c>
      <c r="G17" s="14">
        <f t="shared" si="1"/>
        <v>0</v>
      </c>
      <c r="H17" s="14">
        <v>2140430</v>
      </c>
      <c r="I17" s="14">
        <f t="shared" si="2"/>
        <v>0</v>
      </c>
      <c r="J17" s="14">
        <v>2140430</v>
      </c>
      <c r="K17" s="14">
        <f t="shared" si="3"/>
        <v>0</v>
      </c>
      <c r="L17" s="14">
        <v>2140430</v>
      </c>
      <c r="M17" s="14">
        <f t="shared" si="4"/>
        <v>0</v>
      </c>
    </row>
    <row r="18" spans="1:13" s="7" customFormat="1" x14ac:dyDescent="0.25">
      <c r="A18" s="23" t="s">
        <v>199</v>
      </c>
      <c r="B18" s="37" t="s">
        <v>164</v>
      </c>
      <c r="C18" s="14">
        <v>1500</v>
      </c>
      <c r="D18" s="14">
        <v>1500</v>
      </c>
      <c r="E18" s="14">
        <f t="shared" si="0"/>
        <v>0</v>
      </c>
      <c r="F18" s="14">
        <v>1500</v>
      </c>
      <c r="G18" s="14">
        <f t="shared" si="1"/>
        <v>0</v>
      </c>
      <c r="H18" s="14">
        <v>1500</v>
      </c>
      <c r="I18" s="14">
        <f t="shared" si="2"/>
        <v>0</v>
      </c>
      <c r="J18" s="14">
        <v>1500</v>
      </c>
      <c r="K18" s="14">
        <f t="shared" si="3"/>
        <v>0</v>
      </c>
      <c r="L18" s="14">
        <v>1500</v>
      </c>
      <c r="M18" s="14">
        <f t="shared" si="4"/>
        <v>0</v>
      </c>
    </row>
    <row r="19" spans="1:13" s="7" customFormat="1" ht="26.4" x14ac:dyDescent="0.25">
      <c r="A19" s="22" t="s">
        <v>200</v>
      </c>
      <c r="B19" s="36" t="s">
        <v>165</v>
      </c>
      <c r="C19" s="10">
        <f>C20+C21</f>
        <v>397114</v>
      </c>
      <c r="D19" s="10">
        <f>D20+D21</f>
        <v>397114</v>
      </c>
      <c r="E19" s="10">
        <f t="shared" si="0"/>
        <v>0</v>
      </c>
      <c r="F19" s="10">
        <f>F20+F21</f>
        <v>397114</v>
      </c>
      <c r="G19" s="10">
        <f t="shared" si="1"/>
        <v>0</v>
      </c>
      <c r="H19" s="10">
        <f>H20+H21</f>
        <v>397114</v>
      </c>
      <c r="I19" s="10">
        <f t="shared" si="2"/>
        <v>0</v>
      </c>
      <c r="J19" s="10">
        <f>J20+J21</f>
        <v>397114</v>
      </c>
      <c r="K19" s="10">
        <f t="shared" si="3"/>
        <v>0</v>
      </c>
      <c r="L19" s="10">
        <f>L20+L21</f>
        <v>397114</v>
      </c>
      <c r="M19" s="10">
        <f t="shared" si="4"/>
        <v>0</v>
      </c>
    </row>
    <row r="20" spans="1:13" s="7" customFormat="1" x14ac:dyDescent="0.25">
      <c r="A20" s="23" t="s">
        <v>201</v>
      </c>
      <c r="B20" s="37" t="s">
        <v>166</v>
      </c>
      <c r="C20" s="14">
        <v>396564</v>
      </c>
      <c r="D20" s="14">
        <v>396564</v>
      </c>
      <c r="E20" s="14">
        <f t="shared" si="0"/>
        <v>0</v>
      </c>
      <c r="F20" s="14">
        <v>396564</v>
      </c>
      <c r="G20" s="14">
        <f t="shared" si="1"/>
        <v>0</v>
      </c>
      <c r="H20" s="14">
        <v>396564</v>
      </c>
      <c r="I20" s="14">
        <f t="shared" si="2"/>
        <v>0</v>
      </c>
      <c r="J20" s="14">
        <v>396564</v>
      </c>
      <c r="K20" s="14">
        <f t="shared" si="3"/>
        <v>0</v>
      </c>
      <c r="L20" s="14">
        <v>396564</v>
      </c>
      <c r="M20" s="14">
        <f t="shared" si="4"/>
        <v>0</v>
      </c>
    </row>
    <row r="21" spans="1:13" s="7" customFormat="1" ht="26.4" x14ac:dyDescent="0.25">
      <c r="A21" s="23" t="s">
        <v>202</v>
      </c>
      <c r="B21" s="37" t="s">
        <v>167</v>
      </c>
      <c r="C21" s="14">
        <v>550</v>
      </c>
      <c r="D21" s="14">
        <v>550</v>
      </c>
      <c r="E21" s="14">
        <f t="shared" si="0"/>
        <v>0</v>
      </c>
      <c r="F21" s="14">
        <v>550</v>
      </c>
      <c r="G21" s="14">
        <f t="shared" si="1"/>
        <v>0</v>
      </c>
      <c r="H21" s="14">
        <v>550</v>
      </c>
      <c r="I21" s="14">
        <f t="shared" si="2"/>
        <v>0</v>
      </c>
      <c r="J21" s="14">
        <v>550</v>
      </c>
      <c r="K21" s="14">
        <f t="shared" si="3"/>
        <v>0</v>
      </c>
      <c r="L21" s="14">
        <v>550</v>
      </c>
      <c r="M21" s="14">
        <f t="shared" si="4"/>
        <v>0</v>
      </c>
    </row>
    <row r="22" spans="1:13" s="7" customFormat="1" x14ac:dyDescent="0.25">
      <c r="A22" s="22" t="s">
        <v>203</v>
      </c>
      <c r="B22" s="36" t="s">
        <v>168</v>
      </c>
      <c r="C22" s="10">
        <v>295687</v>
      </c>
      <c r="D22" s="10">
        <v>295687</v>
      </c>
      <c r="E22" s="10">
        <f t="shared" si="0"/>
        <v>0</v>
      </c>
      <c r="F22" s="10">
        <v>295687</v>
      </c>
      <c r="G22" s="10">
        <f t="shared" si="1"/>
        <v>0</v>
      </c>
      <c r="H22" s="10">
        <v>295687</v>
      </c>
      <c r="I22" s="10">
        <f t="shared" si="2"/>
        <v>0</v>
      </c>
      <c r="J22" s="10">
        <v>295687</v>
      </c>
      <c r="K22" s="10">
        <f t="shared" si="3"/>
        <v>0</v>
      </c>
      <c r="L22" s="10">
        <v>295687</v>
      </c>
      <c r="M22" s="10">
        <f t="shared" si="4"/>
        <v>0</v>
      </c>
    </row>
    <row r="23" spans="1:13" s="7" customFormat="1" x14ac:dyDescent="0.25">
      <c r="A23" s="22"/>
      <c r="B23" s="36" t="s">
        <v>169</v>
      </c>
      <c r="C23" s="10">
        <f>C24+C30+C34+C37+C40+C41</f>
        <v>1445259.4</v>
      </c>
      <c r="D23" s="10">
        <f>D24+D30+D34+D37+D40+D41</f>
        <v>1445259.4</v>
      </c>
      <c r="E23" s="10">
        <f t="shared" si="0"/>
        <v>0</v>
      </c>
      <c r="F23" s="10">
        <f>F24+F30+F34+F37+F40+F41</f>
        <v>3309039.4</v>
      </c>
      <c r="G23" s="10">
        <f t="shared" si="1"/>
        <v>1863780</v>
      </c>
      <c r="H23" s="10">
        <f>H24+H30+H34+H37+H40+H41</f>
        <v>4443826.4000000004</v>
      </c>
      <c r="I23" s="10">
        <f t="shared" si="2"/>
        <v>1134787.0000000005</v>
      </c>
      <c r="J23" s="10">
        <f>J24+J30+J34+J37+J40+J41</f>
        <v>4443826.4000000004</v>
      </c>
      <c r="K23" s="10">
        <f t="shared" si="3"/>
        <v>0</v>
      </c>
      <c r="L23" s="10">
        <f>L24+L30+L34+L37+L40+L41</f>
        <v>4443826.4000000004</v>
      </c>
      <c r="M23" s="10">
        <f t="shared" si="4"/>
        <v>0</v>
      </c>
    </row>
    <row r="24" spans="1:13" s="7" customFormat="1" ht="44.4" customHeight="1" x14ac:dyDescent="0.25">
      <c r="A24" s="22" t="s">
        <v>204</v>
      </c>
      <c r="B24" s="36" t="s">
        <v>170</v>
      </c>
      <c r="C24" s="10">
        <f>SUM(C25:C29)</f>
        <v>59798.400000000001</v>
      </c>
      <c r="D24" s="10">
        <f>SUM(D25:D29)</f>
        <v>59798.400000000001</v>
      </c>
      <c r="E24" s="10">
        <f t="shared" si="0"/>
        <v>0</v>
      </c>
      <c r="F24" s="10">
        <f>SUM(F25:F29)</f>
        <v>1953708.4000000001</v>
      </c>
      <c r="G24" s="10">
        <f t="shared" si="1"/>
        <v>1893910.0000000002</v>
      </c>
      <c r="H24" s="10">
        <f>SUM(H25:H29)</f>
        <v>3074105.4</v>
      </c>
      <c r="I24" s="10">
        <f t="shared" si="2"/>
        <v>1120396.9999999998</v>
      </c>
      <c r="J24" s="10">
        <f>SUM(J25:J29)</f>
        <v>3074105.4</v>
      </c>
      <c r="K24" s="10">
        <f t="shared" si="3"/>
        <v>0</v>
      </c>
      <c r="L24" s="10">
        <f>SUM(L25:L29)</f>
        <v>3074105.4</v>
      </c>
      <c r="M24" s="10">
        <f t="shared" si="4"/>
        <v>0</v>
      </c>
    </row>
    <row r="25" spans="1:13" s="7" customFormat="1" ht="71.25" customHeight="1" x14ac:dyDescent="0.25">
      <c r="A25" s="23" t="s">
        <v>205</v>
      </c>
      <c r="B25" s="37" t="s">
        <v>171</v>
      </c>
      <c r="C25" s="14">
        <v>5000</v>
      </c>
      <c r="D25" s="14">
        <v>5000</v>
      </c>
      <c r="E25" s="14">
        <f t="shared" si="0"/>
        <v>0</v>
      </c>
      <c r="F25" s="14">
        <v>98910</v>
      </c>
      <c r="G25" s="14">
        <f t="shared" si="1"/>
        <v>93910</v>
      </c>
      <c r="H25" s="14">
        <v>119307</v>
      </c>
      <c r="I25" s="14">
        <f t="shared" si="2"/>
        <v>20397</v>
      </c>
      <c r="J25" s="14">
        <v>119307</v>
      </c>
      <c r="K25" s="14">
        <f t="shared" si="3"/>
        <v>0</v>
      </c>
      <c r="L25" s="14">
        <v>119307</v>
      </c>
      <c r="M25" s="14">
        <f t="shared" si="4"/>
        <v>0</v>
      </c>
    </row>
    <row r="26" spans="1:13" s="7" customFormat="1" x14ac:dyDescent="0.25">
      <c r="A26" s="23" t="s">
        <v>206</v>
      </c>
      <c r="B26" s="37" t="s">
        <v>172</v>
      </c>
      <c r="C26" s="14">
        <v>0</v>
      </c>
      <c r="D26" s="14">
        <v>0</v>
      </c>
      <c r="E26" s="14">
        <f t="shared" si="0"/>
        <v>0</v>
      </c>
      <c r="F26" s="14">
        <v>1800000</v>
      </c>
      <c r="G26" s="14">
        <f t="shared" si="1"/>
        <v>1800000</v>
      </c>
      <c r="H26" s="14">
        <v>2900000</v>
      </c>
      <c r="I26" s="14">
        <f t="shared" si="2"/>
        <v>1100000</v>
      </c>
      <c r="J26" s="14">
        <v>2900000</v>
      </c>
      <c r="K26" s="14">
        <f t="shared" si="3"/>
        <v>0</v>
      </c>
      <c r="L26" s="14">
        <v>2900000</v>
      </c>
      <c r="M26" s="14">
        <f t="shared" si="4"/>
        <v>0</v>
      </c>
    </row>
    <row r="27" spans="1:13" s="7" customFormat="1" ht="26.4" x14ac:dyDescent="0.25">
      <c r="A27" s="23" t="s">
        <v>207</v>
      </c>
      <c r="B27" s="37" t="s">
        <v>173</v>
      </c>
      <c r="C27" s="14">
        <v>5621.1</v>
      </c>
      <c r="D27" s="14">
        <v>5621.1</v>
      </c>
      <c r="E27" s="14">
        <f t="shared" si="0"/>
        <v>0</v>
      </c>
      <c r="F27" s="14">
        <v>5621.1</v>
      </c>
      <c r="G27" s="14">
        <f t="shared" si="1"/>
        <v>0</v>
      </c>
      <c r="H27" s="14">
        <v>5621.1</v>
      </c>
      <c r="I27" s="14">
        <f t="shared" si="2"/>
        <v>0</v>
      </c>
      <c r="J27" s="14">
        <v>5621.1</v>
      </c>
      <c r="K27" s="14">
        <f t="shared" si="3"/>
        <v>0</v>
      </c>
      <c r="L27" s="14">
        <v>5621.1</v>
      </c>
      <c r="M27" s="14">
        <f t="shared" si="4"/>
        <v>0</v>
      </c>
    </row>
    <row r="28" spans="1:13" s="7" customFormat="1" ht="84.75" customHeight="1" x14ac:dyDescent="0.25">
      <c r="A28" s="23" t="s">
        <v>208</v>
      </c>
      <c r="B28" s="37" t="s">
        <v>174</v>
      </c>
      <c r="C28" s="14">
        <v>43200</v>
      </c>
      <c r="D28" s="14">
        <v>43200</v>
      </c>
      <c r="E28" s="14">
        <f t="shared" si="0"/>
        <v>0</v>
      </c>
      <c r="F28" s="14">
        <v>43200</v>
      </c>
      <c r="G28" s="14">
        <f t="shared" si="1"/>
        <v>0</v>
      </c>
      <c r="H28" s="14">
        <v>43200</v>
      </c>
      <c r="I28" s="14">
        <f t="shared" si="2"/>
        <v>0</v>
      </c>
      <c r="J28" s="14">
        <v>43200</v>
      </c>
      <c r="K28" s="14">
        <f t="shared" si="3"/>
        <v>0</v>
      </c>
      <c r="L28" s="14">
        <v>43200</v>
      </c>
      <c r="M28" s="14">
        <f t="shared" si="4"/>
        <v>0</v>
      </c>
    </row>
    <row r="29" spans="1:13" s="7" customFormat="1" ht="26.4" x14ac:dyDescent="0.25">
      <c r="A29" s="23" t="s">
        <v>209</v>
      </c>
      <c r="B29" s="37" t="s">
        <v>175</v>
      </c>
      <c r="C29" s="14">
        <v>5977.3</v>
      </c>
      <c r="D29" s="14">
        <v>5977.3</v>
      </c>
      <c r="E29" s="14">
        <f t="shared" si="0"/>
        <v>0</v>
      </c>
      <c r="F29" s="14">
        <v>5977.3</v>
      </c>
      <c r="G29" s="14">
        <f t="shared" si="1"/>
        <v>0</v>
      </c>
      <c r="H29" s="14">
        <v>5977.3</v>
      </c>
      <c r="I29" s="14">
        <f t="shared" si="2"/>
        <v>0</v>
      </c>
      <c r="J29" s="14">
        <v>5977.3</v>
      </c>
      <c r="K29" s="14">
        <f t="shared" si="3"/>
        <v>0</v>
      </c>
      <c r="L29" s="14">
        <v>5977.3</v>
      </c>
      <c r="M29" s="14">
        <f t="shared" si="4"/>
        <v>0</v>
      </c>
    </row>
    <row r="30" spans="1:13" s="7" customFormat="1" ht="26.4" x14ac:dyDescent="0.25">
      <c r="A30" s="22" t="s">
        <v>210</v>
      </c>
      <c r="B30" s="36" t="s">
        <v>176</v>
      </c>
      <c r="C30" s="10">
        <f>C31+C32+C33</f>
        <v>338144.6</v>
      </c>
      <c r="D30" s="10">
        <f>D31+D32+D33</f>
        <v>338144.6</v>
      </c>
      <c r="E30" s="10">
        <f t="shared" si="0"/>
        <v>0</v>
      </c>
      <c r="F30" s="10">
        <f>F31+F32+F33</f>
        <v>338144.6</v>
      </c>
      <c r="G30" s="10">
        <f t="shared" si="1"/>
        <v>0</v>
      </c>
      <c r="H30" s="10">
        <f>H31+H32+H33</f>
        <v>338144.6</v>
      </c>
      <c r="I30" s="10">
        <f t="shared" si="2"/>
        <v>0</v>
      </c>
      <c r="J30" s="10">
        <f>J31+J32+J33</f>
        <v>338144.6</v>
      </c>
      <c r="K30" s="10">
        <f t="shared" si="3"/>
        <v>0</v>
      </c>
      <c r="L30" s="10">
        <f>L31+L32+L33</f>
        <v>338144.6</v>
      </c>
      <c r="M30" s="10">
        <f t="shared" si="4"/>
        <v>0</v>
      </c>
    </row>
    <row r="31" spans="1:13" s="7" customFormat="1" x14ac:dyDescent="0.25">
      <c r="A31" s="23" t="s">
        <v>211</v>
      </c>
      <c r="B31" s="37" t="s">
        <v>177</v>
      </c>
      <c r="C31" s="14">
        <v>125000</v>
      </c>
      <c r="D31" s="14">
        <v>125000</v>
      </c>
      <c r="E31" s="14">
        <f t="shared" si="0"/>
        <v>0</v>
      </c>
      <c r="F31" s="14">
        <v>125000</v>
      </c>
      <c r="G31" s="14">
        <f t="shared" si="1"/>
        <v>0</v>
      </c>
      <c r="H31" s="14">
        <v>125000</v>
      </c>
      <c r="I31" s="14">
        <f t="shared" si="2"/>
        <v>0</v>
      </c>
      <c r="J31" s="14">
        <v>125000</v>
      </c>
      <c r="K31" s="14">
        <f t="shared" si="3"/>
        <v>0</v>
      </c>
      <c r="L31" s="14">
        <v>125000</v>
      </c>
      <c r="M31" s="14">
        <f t="shared" si="4"/>
        <v>0</v>
      </c>
    </row>
    <row r="32" spans="1:13" s="7" customFormat="1" x14ac:dyDescent="0.25">
      <c r="A32" s="23" t="s">
        <v>212</v>
      </c>
      <c r="B32" s="37" t="s">
        <v>178</v>
      </c>
      <c r="C32" s="14">
        <v>12400</v>
      </c>
      <c r="D32" s="14">
        <v>12400</v>
      </c>
      <c r="E32" s="14">
        <f t="shared" si="0"/>
        <v>0</v>
      </c>
      <c r="F32" s="14">
        <v>12400</v>
      </c>
      <c r="G32" s="14">
        <f t="shared" si="1"/>
        <v>0</v>
      </c>
      <c r="H32" s="14">
        <v>12400</v>
      </c>
      <c r="I32" s="14">
        <f t="shared" si="2"/>
        <v>0</v>
      </c>
      <c r="J32" s="14">
        <v>12400</v>
      </c>
      <c r="K32" s="14">
        <f t="shared" si="3"/>
        <v>0</v>
      </c>
      <c r="L32" s="14">
        <v>12400</v>
      </c>
      <c r="M32" s="14">
        <f t="shared" si="4"/>
        <v>0</v>
      </c>
    </row>
    <row r="33" spans="1:13" s="7" customFormat="1" x14ac:dyDescent="0.25">
      <c r="A33" s="23" t="s">
        <v>213</v>
      </c>
      <c r="B33" s="37" t="s">
        <v>179</v>
      </c>
      <c r="C33" s="14">
        <v>200744.6</v>
      </c>
      <c r="D33" s="14">
        <v>200744.6</v>
      </c>
      <c r="E33" s="14">
        <f t="shared" si="0"/>
        <v>0</v>
      </c>
      <c r="F33" s="14">
        <v>200744.6</v>
      </c>
      <c r="G33" s="14">
        <f t="shared" si="1"/>
        <v>0</v>
      </c>
      <c r="H33" s="14">
        <v>200744.6</v>
      </c>
      <c r="I33" s="14">
        <f t="shared" si="2"/>
        <v>0</v>
      </c>
      <c r="J33" s="14">
        <v>200744.6</v>
      </c>
      <c r="K33" s="14">
        <f t="shared" si="3"/>
        <v>0</v>
      </c>
      <c r="L33" s="14">
        <v>200744.6</v>
      </c>
      <c r="M33" s="14">
        <f t="shared" si="4"/>
        <v>0</v>
      </c>
    </row>
    <row r="34" spans="1:13" s="7" customFormat="1" ht="26.4" x14ac:dyDescent="0.25">
      <c r="A34" s="22" t="s">
        <v>214</v>
      </c>
      <c r="B34" s="36" t="s">
        <v>257</v>
      </c>
      <c r="C34" s="10">
        <f>C35+C36</f>
        <v>334385.40000000002</v>
      </c>
      <c r="D34" s="10">
        <f>D35+D36</f>
        <v>334385.40000000002</v>
      </c>
      <c r="E34" s="10">
        <f t="shared" si="0"/>
        <v>0</v>
      </c>
      <c r="F34" s="10">
        <f>F35+F36</f>
        <v>283805.40000000002</v>
      </c>
      <c r="G34" s="10">
        <f t="shared" si="1"/>
        <v>-50580</v>
      </c>
      <c r="H34" s="10">
        <f>H35+H36</f>
        <v>283805.40000000002</v>
      </c>
      <c r="I34" s="10">
        <f t="shared" si="2"/>
        <v>0</v>
      </c>
      <c r="J34" s="10">
        <f>J35+J36</f>
        <v>283805.40000000002</v>
      </c>
      <c r="K34" s="10">
        <f t="shared" si="3"/>
        <v>0</v>
      </c>
      <c r="L34" s="10">
        <f>L35+L36</f>
        <v>283805.40000000002</v>
      </c>
      <c r="M34" s="10">
        <f t="shared" si="4"/>
        <v>0</v>
      </c>
    </row>
    <row r="35" spans="1:13" s="7" customFormat="1" x14ac:dyDescent="0.25">
      <c r="A35" s="23" t="s">
        <v>215</v>
      </c>
      <c r="B35" s="37" t="s">
        <v>180</v>
      </c>
      <c r="C35" s="14">
        <v>332015.40000000002</v>
      </c>
      <c r="D35" s="14">
        <v>332015.40000000002</v>
      </c>
      <c r="E35" s="14">
        <f t="shared" si="0"/>
        <v>0</v>
      </c>
      <c r="F35" s="14">
        <v>281435.40000000002</v>
      </c>
      <c r="G35" s="14">
        <f t="shared" si="1"/>
        <v>-50580</v>
      </c>
      <c r="H35" s="14">
        <v>281435.40000000002</v>
      </c>
      <c r="I35" s="14">
        <f t="shared" si="2"/>
        <v>0</v>
      </c>
      <c r="J35" s="14">
        <v>281435.40000000002</v>
      </c>
      <c r="K35" s="14">
        <f t="shared" si="3"/>
        <v>0</v>
      </c>
      <c r="L35" s="14">
        <v>281435.40000000002</v>
      </c>
      <c r="M35" s="14">
        <f t="shared" si="4"/>
        <v>0</v>
      </c>
    </row>
    <row r="36" spans="1:13" s="7" customFormat="1" x14ac:dyDescent="0.25">
      <c r="A36" s="23" t="s">
        <v>216</v>
      </c>
      <c r="B36" s="37" t="s">
        <v>181</v>
      </c>
      <c r="C36" s="14">
        <v>2370</v>
      </c>
      <c r="D36" s="14">
        <v>2370</v>
      </c>
      <c r="E36" s="14">
        <f t="shared" si="0"/>
        <v>0</v>
      </c>
      <c r="F36" s="14">
        <v>2370</v>
      </c>
      <c r="G36" s="14">
        <f t="shared" si="1"/>
        <v>0</v>
      </c>
      <c r="H36" s="14">
        <v>2370</v>
      </c>
      <c r="I36" s="14">
        <f t="shared" si="2"/>
        <v>0</v>
      </c>
      <c r="J36" s="14">
        <v>2370</v>
      </c>
      <c r="K36" s="14">
        <f t="shared" si="3"/>
        <v>0</v>
      </c>
      <c r="L36" s="14">
        <v>2370</v>
      </c>
      <c r="M36" s="14">
        <f t="shared" si="4"/>
        <v>0</v>
      </c>
    </row>
    <row r="37" spans="1:13" s="7" customFormat="1" ht="29.25" customHeight="1" x14ac:dyDescent="0.25">
      <c r="A37" s="22" t="s">
        <v>217</v>
      </c>
      <c r="B37" s="36" t="s">
        <v>182</v>
      </c>
      <c r="C37" s="10">
        <f>C38+C39</f>
        <v>23000</v>
      </c>
      <c r="D37" s="10">
        <f>D38+D39</f>
        <v>23000</v>
      </c>
      <c r="E37" s="10">
        <f t="shared" si="0"/>
        <v>0</v>
      </c>
      <c r="F37" s="10">
        <f>F38+F39</f>
        <v>23000</v>
      </c>
      <c r="G37" s="10">
        <f t="shared" si="1"/>
        <v>0</v>
      </c>
      <c r="H37" s="10">
        <f>H38+H39</f>
        <v>37390</v>
      </c>
      <c r="I37" s="10">
        <f t="shared" si="2"/>
        <v>14390</v>
      </c>
      <c r="J37" s="10">
        <f>J38+J39</f>
        <v>37390</v>
      </c>
      <c r="K37" s="10">
        <f t="shared" si="3"/>
        <v>0</v>
      </c>
      <c r="L37" s="10">
        <f>L38+L39</f>
        <v>37390</v>
      </c>
      <c r="M37" s="10">
        <f t="shared" si="4"/>
        <v>0</v>
      </c>
    </row>
    <row r="38" spans="1:13" s="7" customFormat="1" ht="81.75" customHeight="1" x14ac:dyDescent="0.25">
      <c r="A38" s="24" t="s">
        <v>218</v>
      </c>
      <c r="B38" s="37" t="s">
        <v>183</v>
      </c>
      <c r="C38" s="14">
        <v>5000</v>
      </c>
      <c r="D38" s="14">
        <v>5000</v>
      </c>
      <c r="E38" s="14">
        <f t="shared" si="0"/>
        <v>0</v>
      </c>
      <c r="F38" s="14">
        <v>5000</v>
      </c>
      <c r="G38" s="14">
        <f t="shared" si="1"/>
        <v>0</v>
      </c>
      <c r="H38" s="14">
        <v>26848</v>
      </c>
      <c r="I38" s="14">
        <f t="shared" si="2"/>
        <v>21848</v>
      </c>
      <c r="J38" s="14">
        <v>26848</v>
      </c>
      <c r="K38" s="14">
        <f t="shared" si="3"/>
        <v>0</v>
      </c>
      <c r="L38" s="14">
        <v>26848</v>
      </c>
      <c r="M38" s="14">
        <f t="shared" si="4"/>
        <v>0</v>
      </c>
    </row>
    <row r="39" spans="1:13" s="7" customFormat="1" ht="26.4" x14ac:dyDescent="0.25">
      <c r="A39" s="23" t="s">
        <v>219</v>
      </c>
      <c r="B39" s="37" t="s">
        <v>184</v>
      </c>
      <c r="C39" s="14">
        <v>18000</v>
      </c>
      <c r="D39" s="14">
        <v>18000</v>
      </c>
      <c r="E39" s="14">
        <f t="shared" si="0"/>
        <v>0</v>
      </c>
      <c r="F39" s="14">
        <v>18000</v>
      </c>
      <c r="G39" s="14">
        <f t="shared" si="1"/>
        <v>0</v>
      </c>
      <c r="H39" s="14">
        <v>10542</v>
      </c>
      <c r="I39" s="14">
        <f t="shared" si="2"/>
        <v>-7458</v>
      </c>
      <c r="J39" s="14">
        <v>10542</v>
      </c>
      <c r="K39" s="14">
        <f t="shared" si="3"/>
        <v>0</v>
      </c>
      <c r="L39" s="14">
        <v>10542</v>
      </c>
      <c r="M39" s="14">
        <f t="shared" si="4"/>
        <v>0</v>
      </c>
    </row>
    <row r="40" spans="1:13" s="7" customFormat="1" x14ac:dyDescent="0.25">
      <c r="A40" s="22" t="s">
        <v>220</v>
      </c>
      <c r="B40" s="36" t="s">
        <v>185</v>
      </c>
      <c r="C40" s="10">
        <v>11668</v>
      </c>
      <c r="D40" s="10">
        <v>11668</v>
      </c>
      <c r="E40" s="10">
        <f t="shared" si="0"/>
        <v>0</v>
      </c>
      <c r="F40" s="10">
        <v>11668</v>
      </c>
      <c r="G40" s="10">
        <f t="shared" si="1"/>
        <v>0</v>
      </c>
      <c r="H40" s="10">
        <v>11668</v>
      </c>
      <c r="I40" s="10">
        <f t="shared" si="2"/>
        <v>0</v>
      </c>
      <c r="J40" s="10">
        <v>11668</v>
      </c>
      <c r="K40" s="10">
        <f t="shared" si="3"/>
        <v>0</v>
      </c>
      <c r="L40" s="10">
        <v>11668</v>
      </c>
      <c r="M40" s="10">
        <f t="shared" si="4"/>
        <v>0</v>
      </c>
    </row>
    <row r="41" spans="1:13" s="7" customFormat="1" x14ac:dyDescent="0.25">
      <c r="A41" s="22" t="s">
        <v>221</v>
      </c>
      <c r="B41" s="36" t="s">
        <v>186</v>
      </c>
      <c r="C41" s="10">
        <v>678263</v>
      </c>
      <c r="D41" s="10">
        <v>678263</v>
      </c>
      <c r="E41" s="10">
        <f t="shared" si="0"/>
        <v>0</v>
      </c>
      <c r="F41" s="10">
        <v>698713</v>
      </c>
      <c r="G41" s="10">
        <f t="shared" si="1"/>
        <v>20450</v>
      </c>
      <c r="H41" s="10">
        <v>698713</v>
      </c>
      <c r="I41" s="10">
        <f t="shared" si="2"/>
        <v>0</v>
      </c>
      <c r="J41" s="10">
        <v>698713</v>
      </c>
      <c r="K41" s="10">
        <f t="shared" si="3"/>
        <v>0</v>
      </c>
      <c r="L41" s="10">
        <v>698713</v>
      </c>
      <c r="M41" s="10">
        <f t="shared" si="4"/>
        <v>0</v>
      </c>
    </row>
    <row r="42" spans="1:13" s="7" customFormat="1" x14ac:dyDescent="0.25">
      <c r="A42" s="22" t="s">
        <v>222</v>
      </c>
      <c r="B42" s="36" t="s">
        <v>187</v>
      </c>
      <c r="C42" s="27">
        <f>C43+C48+C49+C50+C51</f>
        <v>5119433.7</v>
      </c>
      <c r="D42" s="27">
        <f t="shared" ref="D42:K42" si="6">D43+D48+D49+D50+D51</f>
        <v>6295704.4000000004</v>
      </c>
      <c r="E42" s="27">
        <f t="shared" si="6"/>
        <v>1176270.6999999997</v>
      </c>
      <c r="F42" s="27">
        <f t="shared" si="6"/>
        <v>8594958.5999999996</v>
      </c>
      <c r="G42" s="27">
        <f t="shared" si="6"/>
        <v>2299254.2000000011</v>
      </c>
      <c r="H42" s="27">
        <f t="shared" si="6"/>
        <v>9217348.5999999996</v>
      </c>
      <c r="I42" s="27">
        <f t="shared" si="6"/>
        <v>622389.99999999907</v>
      </c>
      <c r="J42" s="27">
        <f t="shared" si="6"/>
        <v>8808551.6999999993</v>
      </c>
      <c r="K42" s="27">
        <f t="shared" si="6"/>
        <v>-408796.89999999962</v>
      </c>
      <c r="L42" s="27">
        <f>L43+L48+L49+L50+L51-0.1</f>
        <v>9295456.9000000004</v>
      </c>
      <c r="M42" s="27">
        <f>M43+M48+M49+M50+M51</f>
        <v>486905.20000000077</v>
      </c>
    </row>
    <row r="43" spans="1:13" s="7" customFormat="1" ht="39.6" x14ac:dyDescent="0.25">
      <c r="A43" s="32" t="s">
        <v>234</v>
      </c>
      <c r="B43" s="25" t="s">
        <v>226</v>
      </c>
      <c r="C43" s="28">
        <f t="shared" ref="C43:H43" si="7">C44+C45+C46+C47</f>
        <v>4602677</v>
      </c>
      <c r="D43" s="28">
        <f t="shared" si="7"/>
        <v>5616838.2999999998</v>
      </c>
      <c r="E43" s="27">
        <f t="shared" si="0"/>
        <v>1014161.2999999998</v>
      </c>
      <c r="F43" s="28">
        <f t="shared" si="7"/>
        <v>7916092.5000000009</v>
      </c>
      <c r="G43" s="27">
        <f t="shared" si="1"/>
        <v>2299254.2000000011</v>
      </c>
      <c r="H43" s="28">
        <f t="shared" si="7"/>
        <v>8499962.5</v>
      </c>
      <c r="I43" s="27">
        <f t="shared" ref="I43:I51" si="8">H43-F43</f>
        <v>583869.99999999907</v>
      </c>
      <c r="J43" s="28">
        <f t="shared" ref="J43" si="9">J44+J45+J46+J47</f>
        <v>8086618.9000000004</v>
      </c>
      <c r="K43" s="27">
        <f t="shared" si="3"/>
        <v>-413343.59999999963</v>
      </c>
      <c r="L43" s="28">
        <f t="shared" ref="L43" si="10">L44+L45+L46+L47</f>
        <v>8573524.2000000011</v>
      </c>
      <c r="M43" s="27">
        <f>L43-J43-0.1</f>
        <v>486905.20000000077</v>
      </c>
    </row>
    <row r="44" spans="1:13" s="7" customFormat="1" ht="26.4" x14ac:dyDescent="0.25">
      <c r="A44" s="33" t="s">
        <v>235</v>
      </c>
      <c r="B44" s="26" t="s">
        <v>227</v>
      </c>
      <c r="C44" s="29">
        <v>0</v>
      </c>
      <c r="D44" s="29">
        <v>307499.2</v>
      </c>
      <c r="E44" s="30">
        <f t="shared" si="0"/>
        <v>307499.2</v>
      </c>
      <c r="F44" s="29">
        <v>307499.2</v>
      </c>
      <c r="G44" s="30">
        <f t="shared" si="1"/>
        <v>0</v>
      </c>
      <c r="H44" s="29">
        <v>307499.2</v>
      </c>
      <c r="I44" s="30">
        <f t="shared" si="8"/>
        <v>0</v>
      </c>
      <c r="J44" s="29">
        <v>307499.2</v>
      </c>
      <c r="K44" s="30">
        <f t="shared" si="3"/>
        <v>0</v>
      </c>
      <c r="L44" s="29">
        <v>307499.2</v>
      </c>
      <c r="M44" s="30">
        <f t="shared" ref="M44:M51" si="11">L44-J44</f>
        <v>0</v>
      </c>
    </row>
    <row r="45" spans="1:13" s="7" customFormat="1" ht="26.4" x14ac:dyDescent="0.25">
      <c r="A45" s="33" t="s">
        <v>236</v>
      </c>
      <c r="B45" s="26" t="s">
        <v>228</v>
      </c>
      <c r="C45" s="29">
        <v>307162.7</v>
      </c>
      <c r="D45" s="29">
        <v>985754.1</v>
      </c>
      <c r="E45" s="30">
        <f t="shared" si="0"/>
        <v>678591.39999999991</v>
      </c>
      <c r="F45" s="29">
        <v>2817402</v>
      </c>
      <c r="G45" s="30">
        <f t="shared" si="1"/>
        <v>1831647.9</v>
      </c>
      <c r="H45" s="29">
        <v>3360959.6</v>
      </c>
      <c r="I45" s="30">
        <f t="shared" si="8"/>
        <v>543557.60000000009</v>
      </c>
      <c r="J45" s="29">
        <v>3374518.7</v>
      </c>
      <c r="K45" s="30">
        <f t="shared" si="3"/>
        <v>13559.100000000093</v>
      </c>
      <c r="L45" s="29">
        <v>3646943.1</v>
      </c>
      <c r="M45" s="30">
        <f t="shared" si="11"/>
        <v>272424.39999999991</v>
      </c>
    </row>
    <row r="46" spans="1:13" s="7" customFormat="1" ht="26.4" x14ac:dyDescent="0.25">
      <c r="A46" s="33" t="s">
        <v>237</v>
      </c>
      <c r="B46" s="26" t="s">
        <v>229</v>
      </c>
      <c r="C46" s="29">
        <v>3810537.2</v>
      </c>
      <c r="D46" s="29">
        <v>3753392.3</v>
      </c>
      <c r="E46" s="30">
        <f t="shared" si="0"/>
        <v>-57144.900000000373</v>
      </c>
      <c r="F46" s="29">
        <v>3780307.6</v>
      </c>
      <c r="G46" s="30">
        <f t="shared" si="1"/>
        <v>26915.300000000279</v>
      </c>
      <c r="H46" s="29">
        <v>3798719.4</v>
      </c>
      <c r="I46" s="30">
        <f t="shared" si="8"/>
        <v>18411.799999999814</v>
      </c>
      <c r="J46" s="29">
        <v>3338189</v>
      </c>
      <c r="K46" s="30">
        <f t="shared" si="3"/>
        <v>-460530.39999999991</v>
      </c>
      <c r="L46" s="29">
        <v>3384096.1</v>
      </c>
      <c r="M46" s="30">
        <f t="shared" si="11"/>
        <v>45907.100000000093</v>
      </c>
    </row>
    <row r="47" spans="1:13" s="7" customFormat="1" x14ac:dyDescent="0.25">
      <c r="A47" s="33" t="s">
        <v>238</v>
      </c>
      <c r="B47" s="26" t="s">
        <v>230</v>
      </c>
      <c r="C47" s="29">
        <v>484977.1</v>
      </c>
      <c r="D47" s="29">
        <v>570192.69999999995</v>
      </c>
      <c r="E47" s="30">
        <f t="shared" si="0"/>
        <v>85215.599999999977</v>
      </c>
      <c r="F47" s="29">
        <v>1010883.7</v>
      </c>
      <c r="G47" s="30">
        <f t="shared" si="1"/>
        <v>440691</v>
      </c>
      <c r="H47" s="29">
        <v>1032784.3</v>
      </c>
      <c r="I47" s="30">
        <f t="shared" si="8"/>
        <v>21900.600000000093</v>
      </c>
      <c r="J47" s="29">
        <v>1066412</v>
      </c>
      <c r="K47" s="30">
        <f t="shared" si="3"/>
        <v>33627.699999999953</v>
      </c>
      <c r="L47" s="29">
        <v>1234985.8</v>
      </c>
      <c r="M47" s="30">
        <f t="shared" si="11"/>
        <v>168573.80000000005</v>
      </c>
    </row>
    <row r="48" spans="1:13" s="7" customFormat="1" ht="39.6" x14ac:dyDescent="0.25">
      <c r="A48" s="32" t="s">
        <v>239</v>
      </c>
      <c r="B48" s="25" t="s">
        <v>231</v>
      </c>
      <c r="C48" s="28">
        <v>516756.7</v>
      </c>
      <c r="D48" s="28">
        <v>576195.4</v>
      </c>
      <c r="E48" s="27">
        <f t="shared" si="0"/>
        <v>59438.700000000012</v>
      </c>
      <c r="F48" s="28">
        <v>576195.4</v>
      </c>
      <c r="G48" s="27">
        <f t="shared" si="1"/>
        <v>0</v>
      </c>
      <c r="H48" s="28">
        <v>614715.4</v>
      </c>
      <c r="I48" s="27">
        <f t="shared" si="8"/>
        <v>38520</v>
      </c>
      <c r="J48" s="28">
        <v>614715.4</v>
      </c>
      <c r="K48" s="27">
        <f t="shared" si="3"/>
        <v>0</v>
      </c>
      <c r="L48" s="28">
        <v>614715.4</v>
      </c>
      <c r="M48" s="27">
        <f t="shared" si="11"/>
        <v>0</v>
      </c>
    </row>
    <row r="49" spans="1:13" s="7" customFormat="1" ht="26.4" x14ac:dyDescent="0.25">
      <c r="A49" s="32" t="s">
        <v>255</v>
      </c>
      <c r="B49" s="25" t="s">
        <v>256</v>
      </c>
      <c r="C49" s="28">
        <v>0</v>
      </c>
      <c r="D49" s="28">
        <v>0</v>
      </c>
      <c r="E49" s="27">
        <f t="shared" si="0"/>
        <v>0</v>
      </c>
      <c r="F49" s="28">
        <v>0</v>
      </c>
      <c r="G49" s="27">
        <f t="shared" si="1"/>
        <v>0</v>
      </c>
      <c r="H49" s="28">
        <v>0</v>
      </c>
      <c r="I49" s="27">
        <f t="shared" si="8"/>
        <v>0</v>
      </c>
      <c r="J49" s="28">
        <v>4546.7</v>
      </c>
      <c r="K49" s="27">
        <f t="shared" si="3"/>
        <v>4546.7</v>
      </c>
      <c r="L49" s="28">
        <v>4546.7</v>
      </c>
      <c r="M49" s="27">
        <f t="shared" si="11"/>
        <v>0</v>
      </c>
    </row>
    <row r="50" spans="1:13" s="7" customFormat="1" ht="97.2" customHeight="1" x14ac:dyDescent="0.25">
      <c r="A50" s="32" t="s">
        <v>240</v>
      </c>
      <c r="B50" s="32" t="s">
        <v>232</v>
      </c>
      <c r="C50" s="28">
        <v>0</v>
      </c>
      <c r="D50" s="28">
        <v>102670.7</v>
      </c>
      <c r="E50" s="27">
        <f t="shared" si="0"/>
        <v>102670.7</v>
      </c>
      <c r="F50" s="28">
        <v>102670.7</v>
      </c>
      <c r="G50" s="27">
        <f t="shared" si="1"/>
        <v>0</v>
      </c>
      <c r="H50" s="28">
        <v>102670.7</v>
      </c>
      <c r="I50" s="27">
        <f t="shared" si="8"/>
        <v>0</v>
      </c>
      <c r="J50" s="28">
        <v>102670.7</v>
      </c>
      <c r="K50" s="27">
        <f t="shared" si="3"/>
        <v>0</v>
      </c>
      <c r="L50" s="28">
        <v>102670.7</v>
      </c>
      <c r="M50" s="27">
        <f t="shared" si="11"/>
        <v>0</v>
      </c>
    </row>
    <row r="51" spans="1:13" s="7" customFormat="1" ht="52.2" customHeight="1" x14ac:dyDescent="0.25">
      <c r="A51" s="32" t="s">
        <v>241</v>
      </c>
      <c r="B51" s="25" t="s">
        <v>233</v>
      </c>
      <c r="C51" s="28">
        <v>0</v>
      </c>
      <c r="D51" s="28">
        <v>0</v>
      </c>
      <c r="E51" s="27">
        <f t="shared" si="0"/>
        <v>0</v>
      </c>
      <c r="F51" s="28">
        <v>0</v>
      </c>
      <c r="G51" s="27">
        <f t="shared" si="1"/>
        <v>0</v>
      </c>
      <c r="H51" s="28">
        <v>0</v>
      </c>
      <c r="I51" s="27">
        <f t="shared" si="8"/>
        <v>0</v>
      </c>
      <c r="J51" s="28">
        <v>0</v>
      </c>
      <c r="K51" s="27">
        <f t="shared" si="3"/>
        <v>0</v>
      </c>
      <c r="L51" s="28">
        <v>0</v>
      </c>
      <c r="M51" s="27">
        <f t="shared" si="11"/>
        <v>0</v>
      </c>
    </row>
    <row r="52" spans="1:13" s="7" customFormat="1" x14ac:dyDescent="0.25">
      <c r="A52" s="20"/>
      <c r="B52" s="12"/>
      <c r="C52" s="38"/>
      <c r="D52" s="39"/>
      <c r="E52" s="10"/>
      <c r="F52" s="39"/>
      <c r="G52" s="10"/>
      <c r="H52" s="39"/>
      <c r="I52" s="10"/>
      <c r="J52" s="39"/>
      <c r="K52" s="10"/>
      <c r="L52" s="39"/>
      <c r="M52" s="10"/>
    </row>
    <row r="53" spans="1:13" s="6" customFormat="1" x14ac:dyDescent="0.25">
      <c r="A53" s="15"/>
      <c r="B53" s="40" t="s">
        <v>188</v>
      </c>
      <c r="C53" s="16">
        <f>C54+C64+C66+C70+C81+C86+C89+C97+C101+C109+C116+C120+C123+C125</f>
        <v>90703099.899999991</v>
      </c>
      <c r="D53" s="16">
        <f t="shared" ref="D53:J53" si="12">D54+D64+D66+D70+D81+D86+D89+D97+D101+D109+D116+D120+D123+D125</f>
        <v>100703331.40000001</v>
      </c>
      <c r="E53" s="16">
        <f>D53-C53</f>
        <v>10000231.500000015</v>
      </c>
      <c r="F53" s="16">
        <f t="shared" si="12"/>
        <v>107821129.00000001</v>
      </c>
      <c r="G53" s="16">
        <f t="shared" ref="G53:G84" si="13">F53-D53</f>
        <v>7117797.6000000089</v>
      </c>
      <c r="H53" s="16">
        <f t="shared" si="12"/>
        <v>114593439.70000002</v>
      </c>
      <c r="I53" s="16">
        <f t="shared" ref="I53:I84" si="14">H53-F53</f>
        <v>6772310.700000003</v>
      </c>
      <c r="J53" s="16">
        <f t="shared" si="12"/>
        <v>114184642.80000003</v>
      </c>
      <c r="K53" s="16">
        <f t="shared" ref="K53:K84" si="15">J53-H53</f>
        <v>-408796.89999999106</v>
      </c>
      <c r="L53" s="16">
        <f t="shared" ref="L53" si="16">L54+L64+L66+L70+L81+L86+L89+L97+L101+L109+L116+L120+L123+L125</f>
        <v>114671548</v>
      </c>
      <c r="M53" s="16">
        <f t="shared" ref="M53:M84" si="17">L53-J53</f>
        <v>486905.19999997318</v>
      </c>
    </row>
    <row r="54" spans="1:13" s="6" customFormat="1" x14ac:dyDescent="0.25">
      <c r="A54" s="4" t="s">
        <v>1</v>
      </c>
      <c r="B54" s="41" t="s">
        <v>2</v>
      </c>
      <c r="C54" s="11">
        <f>SUM(C55:C63)</f>
        <v>7290556.5</v>
      </c>
      <c r="D54" s="11">
        <f t="shared" ref="D54:J54" si="18">SUM(D55:D63)</f>
        <v>7365427.2999999989</v>
      </c>
      <c r="E54" s="10">
        <f t="shared" ref="E54:E117" si="19">D54-C54</f>
        <v>74870.799999998882</v>
      </c>
      <c r="F54" s="11">
        <f t="shared" si="18"/>
        <v>7477789</v>
      </c>
      <c r="G54" s="10">
        <f t="shared" si="13"/>
        <v>112361.70000000112</v>
      </c>
      <c r="H54" s="11">
        <f t="shared" si="18"/>
        <v>7747005.2999999998</v>
      </c>
      <c r="I54" s="10">
        <f t="shared" si="14"/>
        <v>269216.29999999981</v>
      </c>
      <c r="J54" s="11">
        <f t="shared" si="18"/>
        <v>7689590.8000000007</v>
      </c>
      <c r="K54" s="10">
        <f t="shared" si="15"/>
        <v>-57414.499999999069</v>
      </c>
      <c r="L54" s="11">
        <f t="shared" ref="L54" si="20">SUM(L55:L63)</f>
        <v>7546561.4000000004</v>
      </c>
      <c r="M54" s="10">
        <f t="shared" si="17"/>
        <v>-143029.40000000037</v>
      </c>
    </row>
    <row r="55" spans="1:13" ht="26.4" outlineLevel="1" x14ac:dyDescent="0.25">
      <c r="A55" s="5" t="s">
        <v>3</v>
      </c>
      <c r="B55" s="42" t="s">
        <v>4</v>
      </c>
      <c r="C55" s="13">
        <v>4277.3</v>
      </c>
      <c r="D55" s="13">
        <v>4769.6000000000004</v>
      </c>
      <c r="E55" s="14">
        <f t="shared" si="19"/>
        <v>492.30000000000018</v>
      </c>
      <c r="F55" s="13">
        <v>4769.6000000000004</v>
      </c>
      <c r="G55" s="14">
        <f t="shared" si="13"/>
        <v>0</v>
      </c>
      <c r="H55" s="13">
        <v>4669.6000000000004</v>
      </c>
      <c r="I55" s="14">
        <f t="shared" si="14"/>
        <v>-100</v>
      </c>
      <c r="J55" s="13">
        <v>4669.6000000000004</v>
      </c>
      <c r="K55" s="14">
        <f t="shared" si="15"/>
        <v>0</v>
      </c>
      <c r="L55" s="13">
        <v>4669.6000000000004</v>
      </c>
      <c r="M55" s="14">
        <f t="shared" si="17"/>
        <v>0</v>
      </c>
    </row>
    <row r="56" spans="1:13" ht="39.6" outlineLevel="1" x14ac:dyDescent="0.25">
      <c r="A56" s="5" t="s">
        <v>5</v>
      </c>
      <c r="B56" s="42" t="s">
        <v>6</v>
      </c>
      <c r="C56" s="13">
        <v>509884</v>
      </c>
      <c r="D56" s="13">
        <v>510633.3</v>
      </c>
      <c r="E56" s="14">
        <f t="shared" si="19"/>
        <v>749.29999999998836</v>
      </c>
      <c r="F56" s="13">
        <v>513300.9</v>
      </c>
      <c r="G56" s="14">
        <f t="shared" si="13"/>
        <v>2667.6000000000349</v>
      </c>
      <c r="H56" s="13">
        <v>512041.2</v>
      </c>
      <c r="I56" s="14">
        <f t="shared" si="14"/>
        <v>-1259.7000000000116</v>
      </c>
      <c r="J56" s="13">
        <v>476741.5</v>
      </c>
      <c r="K56" s="14">
        <f t="shared" si="15"/>
        <v>-35299.700000000012</v>
      </c>
      <c r="L56" s="13">
        <v>477810.3</v>
      </c>
      <c r="M56" s="14">
        <f t="shared" si="17"/>
        <v>1068.7999999999884</v>
      </c>
    </row>
    <row r="57" spans="1:13" ht="46.8" customHeight="1" outlineLevel="1" x14ac:dyDescent="0.25">
      <c r="A57" s="5" t="s">
        <v>7</v>
      </c>
      <c r="B57" s="42" t="s">
        <v>8</v>
      </c>
      <c r="C57" s="13">
        <v>2793004</v>
      </c>
      <c r="D57" s="13">
        <v>2809464.5</v>
      </c>
      <c r="E57" s="14">
        <f t="shared" si="19"/>
        <v>16460.5</v>
      </c>
      <c r="F57" s="13">
        <v>2819514.3</v>
      </c>
      <c r="G57" s="14">
        <f t="shared" si="13"/>
        <v>10049.799999999814</v>
      </c>
      <c r="H57" s="13">
        <v>2690616.3</v>
      </c>
      <c r="I57" s="14">
        <f t="shared" si="14"/>
        <v>-128898</v>
      </c>
      <c r="J57" s="13">
        <v>2673223</v>
      </c>
      <c r="K57" s="14">
        <f t="shared" si="15"/>
        <v>-17393.299999999814</v>
      </c>
      <c r="L57" s="13">
        <v>2673223</v>
      </c>
      <c r="M57" s="14">
        <f t="shared" si="17"/>
        <v>0</v>
      </c>
    </row>
    <row r="58" spans="1:13" outlineLevel="1" x14ac:dyDescent="0.25">
      <c r="A58" s="5" t="s">
        <v>9</v>
      </c>
      <c r="B58" s="42" t="s">
        <v>10</v>
      </c>
      <c r="C58" s="13">
        <v>260526.2</v>
      </c>
      <c r="D58" s="13">
        <v>292075.40000000002</v>
      </c>
      <c r="E58" s="14">
        <f t="shared" si="19"/>
        <v>31549.200000000012</v>
      </c>
      <c r="F58" s="13">
        <v>292075.40000000002</v>
      </c>
      <c r="G58" s="14">
        <f t="shared" si="13"/>
        <v>0</v>
      </c>
      <c r="H58" s="13">
        <v>289043.59999999998</v>
      </c>
      <c r="I58" s="14">
        <f t="shared" si="14"/>
        <v>-3031.8000000000466</v>
      </c>
      <c r="J58" s="13">
        <v>289247.2</v>
      </c>
      <c r="K58" s="14">
        <f t="shared" si="15"/>
        <v>203.60000000003492</v>
      </c>
      <c r="L58" s="13">
        <v>289247.2</v>
      </c>
      <c r="M58" s="14">
        <f t="shared" si="17"/>
        <v>0</v>
      </c>
    </row>
    <row r="59" spans="1:13" ht="40.5" customHeight="1" outlineLevel="1" x14ac:dyDescent="0.25">
      <c r="A59" s="5" t="s">
        <v>11</v>
      </c>
      <c r="B59" s="42" t="s">
        <v>12</v>
      </c>
      <c r="C59" s="13">
        <v>71032.399999999994</v>
      </c>
      <c r="D59" s="13">
        <v>71032.399999999994</v>
      </c>
      <c r="E59" s="14">
        <f t="shared" si="19"/>
        <v>0</v>
      </c>
      <c r="F59" s="13">
        <v>71032.399999999994</v>
      </c>
      <c r="G59" s="14">
        <f t="shared" si="13"/>
        <v>0</v>
      </c>
      <c r="H59" s="13">
        <v>71032.399999999994</v>
      </c>
      <c r="I59" s="14">
        <f t="shared" si="14"/>
        <v>0</v>
      </c>
      <c r="J59" s="13">
        <v>71057.100000000006</v>
      </c>
      <c r="K59" s="14">
        <f t="shared" si="15"/>
        <v>24.700000000011642</v>
      </c>
      <c r="L59" s="13">
        <v>71057.100000000006</v>
      </c>
      <c r="M59" s="14">
        <f t="shared" si="17"/>
        <v>0</v>
      </c>
    </row>
    <row r="60" spans="1:13" outlineLevel="1" x14ac:dyDescent="0.25">
      <c r="A60" s="5" t="s">
        <v>13</v>
      </c>
      <c r="B60" s="42" t="s">
        <v>14</v>
      </c>
      <c r="C60" s="13">
        <v>111199</v>
      </c>
      <c r="D60" s="13">
        <v>113299</v>
      </c>
      <c r="E60" s="14">
        <f t="shared" si="19"/>
        <v>2100</v>
      </c>
      <c r="F60" s="13">
        <v>113299</v>
      </c>
      <c r="G60" s="14">
        <f t="shared" si="13"/>
        <v>0</v>
      </c>
      <c r="H60" s="13">
        <v>113299</v>
      </c>
      <c r="I60" s="14">
        <f t="shared" si="14"/>
        <v>0</v>
      </c>
      <c r="J60" s="13">
        <v>113299</v>
      </c>
      <c r="K60" s="14">
        <f t="shared" si="15"/>
        <v>0</v>
      </c>
      <c r="L60" s="13">
        <v>123286.39999999999</v>
      </c>
      <c r="M60" s="14">
        <f t="shared" si="17"/>
        <v>9987.3999999999942</v>
      </c>
    </row>
    <row r="61" spans="1:13" outlineLevel="1" x14ac:dyDescent="0.25">
      <c r="A61" s="5" t="s">
        <v>15</v>
      </c>
      <c r="B61" s="42" t="s">
        <v>16</v>
      </c>
      <c r="C61" s="13">
        <v>534000</v>
      </c>
      <c r="D61" s="13">
        <v>534000</v>
      </c>
      <c r="E61" s="14">
        <f t="shared" si="19"/>
        <v>0</v>
      </c>
      <c r="F61" s="13">
        <v>534000</v>
      </c>
      <c r="G61" s="14">
        <f t="shared" si="13"/>
        <v>0</v>
      </c>
      <c r="H61" s="13">
        <v>534000</v>
      </c>
      <c r="I61" s="14">
        <f t="shared" si="14"/>
        <v>0</v>
      </c>
      <c r="J61" s="13">
        <v>534000</v>
      </c>
      <c r="K61" s="14">
        <f t="shared" si="15"/>
        <v>0</v>
      </c>
      <c r="L61" s="13">
        <v>374585.4</v>
      </c>
      <c r="M61" s="14">
        <f t="shared" si="17"/>
        <v>-159414.59999999998</v>
      </c>
    </row>
    <row r="62" spans="1:13" ht="26.4" outlineLevel="1" x14ac:dyDescent="0.25">
      <c r="A62" s="5" t="s">
        <v>17</v>
      </c>
      <c r="B62" s="42" t="s">
        <v>18</v>
      </c>
      <c r="C62" s="13">
        <v>60884.7</v>
      </c>
      <c r="D62" s="13">
        <v>60884.7</v>
      </c>
      <c r="E62" s="14">
        <f t="shared" si="19"/>
        <v>0</v>
      </c>
      <c r="F62" s="13">
        <v>57954</v>
      </c>
      <c r="G62" s="14">
        <f t="shared" si="13"/>
        <v>-2930.6999999999971</v>
      </c>
      <c r="H62" s="13">
        <v>36500</v>
      </c>
      <c r="I62" s="14">
        <f t="shared" si="14"/>
        <v>-21454</v>
      </c>
      <c r="J62" s="13">
        <v>36500</v>
      </c>
      <c r="K62" s="14">
        <f t="shared" si="15"/>
        <v>0</v>
      </c>
      <c r="L62" s="13">
        <v>36500</v>
      </c>
      <c r="M62" s="14">
        <f t="shared" si="17"/>
        <v>0</v>
      </c>
    </row>
    <row r="63" spans="1:13" outlineLevel="1" x14ac:dyDescent="0.25">
      <c r="A63" s="12" t="s">
        <v>19</v>
      </c>
      <c r="B63" s="42" t="s">
        <v>20</v>
      </c>
      <c r="C63" s="13">
        <v>2945748.9</v>
      </c>
      <c r="D63" s="13">
        <v>2969268.4</v>
      </c>
      <c r="E63" s="14">
        <f t="shared" si="19"/>
        <v>23519.5</v>
      </c>
      <c r="F63" s="13">
        <v>3071843.4</v>
      </c>
      <c r="G63" s="14">
        <f t="shared" si="13"/>
        <v>102575</v>
      </c>
      <c r="H63" s="13">
        <v>3495803.2</v>
      </c>
      <c r="I63" s="14">
        <f t="shared" si="14"/>
        <v>423959.80000000028</v>
      </c>
      <c r="J63" s="13">
        <v>3490853.4</v>
      </c>
      <c r="K63" s="14">
        <f t="shared" si="15"/>
        <v>-4949.8000000002794</v>
      </c>
      <c r="L63" s="13">
        <v>3496182.4</v>
      </c>
      <c r="M63" s="14">
        <f t="shared" si="17"/>
        <v>5329</v>
      </c>
    </row>
    <row r="64" spans="1:13" s="6" customFormat="1" x14ac:dyDescent="0.25">
      <c r="A64" s="4" t="s">
        <v>21</v>
      </c>
      <c r="B64" s="41" t="s">
        <v>22</v>
      </c>
      <c r="C64" s="11">
        <f>C65</f>
        <v>57866.9</v>
      </c>
      <c r="D64" s="11">
        <f t="shared" ref="D64:L64" si="21">D65</f>
        <v>49658</v>
      </c>
      <c r="E64" s="10">
        <f t="shared" si="19"/>
        <v>-8208.9000000000015</v>
      </c>
      <c r="F64" s="11">
        <f t="shared" si="21"/>
        <v>49658</v>
      </c>
      <c r="G64" s="10">
        <f t="shared" si="13"/>
        <v>0</v>
      </c>
      <c r="H64" s="11">
        <f t="shared" si="21"/>
        <v>49658</v>
      </c>
      <c r="I64" s="10">
        <f t="shared" si="14"/>
        <v>0</v>
      </c>
      <c r="J64" s="11">
        <f t="shared" si="21"/>
        <v>49658</v>
      </c>
      <c r="K64" s="10">
        <f t="shared" si="15"/>
        <v>0</v>
      </c>
      <c r="L64" s="11">
        <f t="shared" si="21"/>
        <v>49658</v>
      </c>
      <c r="M64" s="10">
        <f t="shared" si="17"/>
        <v>0</v>
      </c>
    </row>
    <row r="65" spans="1:13" outlineLevel="1" x14ac:dyDescent="0.25">
      <c r="A65" s="5" t="s">
        <v>23</v>
      </c>
      <c r="B65" s="42" t="s">
        <v>24</v>
      </c>
      <c r="C65" s="13">
        <v>57866.9</v>
      </c>
      <c r="D65" s="13">
        <v>49658</v>
      </c>
      <c r="E65" s="14">
        <f t="shared" si="19"/>
        <v>-8208.9000000000015</v>
      </c>
      <c r="F65" s="13">
        <v>49658</v>
      </c>
      <c r="G65" s="14">
        <f t="shared" si="13"/>
        <v>0</v>
      </c>
      <c r="H65" s="13">
        <v>49658</v>
      </c>
      <c r="I65" s="14">
        <f t="shared" si="14"/>
        <v>0</v>
      </c>
      <c r="J65" s="13">
        <v>49658</v>
      </c>
      <c r="K65" s="14">
        <f t="shared" si="15"/>
        <v>0</v>
      </c>
      <c r="L65" s="13">
        <v>49658</v>
      </c>
      <c r="M65" s="14">
        <f t="shared" si="17"/>
        <v>0</v>
      </c>
    </row>
    <row r="66" spans="1:13" s="6" customFormat="1" ht="25.5" customHeight="1" x14ac:dyDescent="0.25">
      <c r="A66" s="4" t="s">
        <v>25</v>
      </c>
      <c r="B66" s="41" t="s">
        <v>26</v>
      </c>
      <c r="C66" s="11">
        <f>SUM(C67:C69)</f>
        <v>1545376.5</v>
      </c>
      <c r="D66" s="11">
        <f t="shared" ref="D66:J66" si="22">SUM(D67:D69)</f>
        <v>1584109.4</v>
      </c>
      <c r="E66" s="10">
        <f t="shared" si="19"/>
        <v>38732.899999999907</v>
      </c>
      <c r="F66" s="11">
        <f t="shared" si="22"/>
        <v>1584109.4</v>
      </c>
      <c r="G66" s="10">
        <f t="shared" si="13"/>
        <v>0</v>
      </c>
      <c r="H66" s="11">
        <f t="shared" si="22"/>
        <v>1557268.7000000002</v>
      </c>
      <c r="I66" s="10">
        <f t="shared" si="14"/>
        <v>-26840.699999999721</v>
      </c>
      <c r="J66" s="11">
        <f t="shared" si="22"/>
        <v>1557268.7000000002</v>
      </c>
      <c r="K66" s="10">
        <f t="shared" si="15"/>
        <v>0</v>
      </c>
      <c r="L66" s="11">
        <f t="shared" ref="L66" si="23">SUM(L67:L69)</f>
        <v>1557268.7000000002</v>
      </c>
      <c r="M66" s="10">
        <f t="shared" si="17"/>
        <v>0</v>
      </c>
    </row>
    <row r="67" spans="1:13" ht="39.75" customHeight="1" outlineLevel="1" x14ac:dyDescent="0.25">
      <c r="A67" s="5" t="s">
        <v>27</v>
      </c>
      <c r="B67" s="42" t="s">
        <v>28</v>
      </c>
      <c r="C67" s="13">
        <v>331177.40000000002</v>
      </c>
      <c r="D67" s="13">
        <v>333247.59999999998</v>
      </c>
      <c r="E67" s="14">
        <f t="shared" si="19"/>
        <v>2070.1999999999534</v>
      </c>
      <c r="F67" s="13">
        <v>333247.59999999998</v>
      </c>
      <c r="G67" s="14">
        <f t="shared" si="13"/>
        <v>0</v>
      </c>
      <c r="H67" s="13">
        <v>309920.59999999998</v>
      </c>
      <c r="I67" s="14">
        <f t="shared" si="14"/>
        <v>-23327</v>
      </c>
      <c r="J67" s="13">
        <v>309920.59999999998</v>
      </c>
      <c r="K67" s="14">
        <f t="shared" si="15"/>
        <v>0</v>
      </c>
      <c r="L67" s="13">
        <v>309920.59999999998</v>
      </c>
      <c r="M67" s="14">
        <f t="shared" si="17"/>
        <v>0</v>
      </c>
    </row>
    <row r="68" spans="1:13" outlineLevel="1" x14ac:dyDescent="0.25">
      <c r="A68" s="5" t="s">
        <v>29</v>
      </c>
      <c r="B68" s="42" t="s">
        <v>30</v>
      </c>
      <c r="C68" s="13">
        <v>1025653.2</v>
      </c>
      <c r="D68" s="13">
        <v>1062315.8999999999</v>
      </c>
      <c r="E68" s="14">
        <f t="shared" si="19"/>
        <v>36662.699999999953</v>
      </c>
      <c r="F68" s="13">
        <v>1062315.8999999999</v>
      </c>
      <c r="G68" s="14">
        <f t="shared" si="13"/>
        <v>0</v>
      </c>
      <c r="H68" s="13">
        <v>1060496.1000000001</v>
      </c>
      <c r="I68" s="14">
        <f t="shared" si="14"/>
        <v>-1819.7999999998137</v>
      </c>
      <c r="J68" s="13">
        <v>1060496.1000000001</v>
      </c>
      <c r="K68" s="14">
        <f t="shared" si="15"/>
        <v>0</v>
      </c>
      <c r="L68" s="13">
        <v>1060496.1000000001</v>
      </c>
      <c r="M68" s="14">
        <f t="shared" si="17"/>
        <v>0</v>
      </c>
    </row>
    <row r="69" spans="1:13" ht="31.5" customHeight="1" outlineLevel="1" x14ac:dyDescent="0.25">
      <c r="A69" s="12" t="s">
        <v>31</v>
      </c>
      <c r="B69" s="42" t="s">
        <v>32</v>
      </c>
      <c r="C69" s="13">
        <v>188545.9</v>
      </c>
      <c r="D69" s="13">
        <v>188545.9</v>
      </c>
      <c r="E69" s="14">
        <f t="shared" si="19"/>
        <v>0</v>
      </c>
      <c r="F69" s="13">
        <v>188545.9</v>
      </c>
      <c r="G69" s="14">
        <f t="shared" si="13"/>
        <v>0</v>
      </c>
      <c r="H69" s="13">
        <v>186852</v>
      </c>
      <c r="I69" s="14">
        <f t="shared" si="14"/>
        <v>-1693.8999999999942</v>
      </c>
      <c r="J69" s="13">
        <v>186852</v>
      </c>
      <c r="K69" s="14">
        <f t="shared" si="15"/>
        <v>0</v>
      </c>
      <c r="L69" s="13">
        <v>186852</v>
      </c>
      <c r="M69" s="14">
        <f t="shared" si="17"/>
        <v>0</v>
      </c>
    </row>
    <row r="70" spans="1:13" s="6" customFormat="1" x14ac:dyDescent="0.25">
      <c r="A70" s="4" t="s">
        <v>33</v>
      </c>
      <c r="B70" s="41" t="s">
        <v>34</v>
      </c>
      <c r="C70" s="11">
        <f>SUM(C71:C80)</f>
        <v>17079128.399999999</v>
      </c>
      <c r="D70" s="11">
        <f t="shared" ref="D70:J70" si="24">SUM(D71:D80)</f>
        <v>18257841.5</v>
      </c>
      <c r="E70" s="10">
        <f t="shared" si="19"/>
        <v>1178713.1000000015</v>
      </c>
      <c r="F70" s="11">
        <f t="shared" si="24"/>
        <v>22820692.899999999</v>
      </c>
      <c r="G70" s="10">
        <f t="shared" si="13"/>
        <v>4562851.3999999985</v>
      </c>
      <c r="H70" s="11">
        <f t="shared" si="24"/>
        <v>24997493.5</v>
      </c>
      <c r="I70" s="10">
        <f t="shared" si="14"/>
        <v>2176800.6000000015</v>
      </c>
      <c r="J70" s="11">
        <f t="shared" si="24"/>
        <v>25037207.699999999</v>
      </c>
      <c r="K70" s="10">
        <f t="shared" si="15"/>
        <v>39714.199999999255</v>
      </c>
      <c r="L70" s="11">
        <f t="shared" ref="L70" si="25">SUM(L71:L80)</f>
        <v>25192471.5</v>
      </c>
      <c r="M70" s="10">
        <f t="shared" si="17"/>
        <v>155263.80000000075</v>
      </c>
    </row>
    <row r="71" spans="1:13" outlineLevel="1" x14ac:dyDescent="0.25">
      <c r="A71" s="5" t="s">
        <v>35</v>
      </c>
      <c r="B71" s="42" t="s">
        <v>36</v>
      </c>
      <c r="C71" s="13">
        <v>66295.5</v>
      </c>
      <c r="D71" s="13">
        <v>75372.800000000003</v>
      </c>
      <c r="E71" s="14">
        <f t="shared" si="19"/>
        <v>9077.3000000000029</v>
      </c>
      <c r="F71" s="13">
        <v>84588.800000000003</v>
      </c>
      <c r="G71" s="14">
        <f t="shared" si="13"/>
        <v>9216</v>
      </c>
      <c r="H71" s="13">
        <v>86885.3</v>
      </c>
      <c r="I71" s="14">
        <f t="shared" si="14"/>
        <v>2296.5</v>
      </c>
      <c r="J71" s="13">
        <v>86885.3</v>
      </c>
      <c r="K71" s="14">
        <f t="shared" si="15"/>
        <v>0</v>
      </c>
      <c r="L71" s="13">
        <v>86885.3</v>
      </c>
      <c r="M71" s="14">
        <f t="shared" si="17"/>
        <v>0</v>
      </c>
    </row>
    <row r="72" spans="1:13" outlineLevel="1" x14ac:dyDescent="0.25">
      <c r="A72" s="5" t="s">
        <v>37</v>
      </c>
      <c r="B72" s="42" t="s">
        <v>38</v>
      </c>
      <c r="C72" s="13">
        <v>9544.4</v>
      </c>
      <c r="D72" s="13">
        <v>9544.4</v>
      </c>
      <c r="E72" s="14">
        <f t="shared" si="19"/>
        <v>0</v>
      </c>
      <c r="F72" s="13">
        <v>9544.4</v>
      </c>
      <c r="G72" s="14">
        <f t="shared" si="13"/>
        <v>0</v>
      </c>
      <c r="H72" s="13">
        <v>7786.8</v>
      </c>
      <c r="I72" s="14">
        <f t="shared" si="14"/>
        <v>-1757.5999999999995</v>
      </c>
      <c r="J72" s="13">
        <v>7786.8</v>
      </c>
      <c r="K72" s="14">
        <f t="shared" si="15"/>
        <v>0</v>
      </c>
      <c r="L72" s="13">
        <v>7786.8</v>
      </c>
      <c r="M72" s="14">
        <f t="shared" si="17"/>
        <v>0</v>
      </c>
    </row>
    <row r="73" spans="1:13" outlineLevel="1" x14ac:dyDescent="0.25">
      <c r="A73" s="5" t="s">
        <v>39</v>
      </c>
      <c r="B73" s="42" t="s">
        <v>40</v>
      </c>
      <c r="C73" s="13">
        <v>2746611.7</v>
      </c>
      <c r="D73" s="13">
        <v>3249405.6</v>
      </c>
      <c r="E73" s="14">
        <f t="shared" si="19"/>
        <v>502793.89999999991</v>
      </c>
      <c r="F73" s="13">
        <v>5063096.5999999996</v>
      </c>
      <c r="G73" s="14">
        <f t="shared" si="13"/>
        <v>1813690.9999999995</v>
      </c>
      <c r="H73" s="13">
        <v>4800928.5999999996</v>
      </c>
      <c r="I73" s="14">
        <f t="shared" si="14"/>
        <v>-262168</v>
      </c>
      <c r="J73" s="13">
        <v>4857622.0999999996</v>
      </c>
      <c r="K73" s="14">
        <f t="shared" si="15"/>
        <v>56693.5</v>
      </c>
      <c r="L73" s="13">
        <v>4866085.9000000004</v>
      </c>
      <c r="M73" s="14">
        <f t="shared" si="17"/>
        <v>8463.8000000007451</v>
      </c>
    </row>
    <row r="74" spans="1:13" outlineLevel="1" x14ac:dyDescent="0.25">
      <c r="A74" s="5" t="s">
        <v>41</v>
      </c>
      <c r="B74" s="42" t="s">
        <v>42</v>
      </c>
      <c r="C74" s="13">
        <v>41536.800000000003</v>
      </c>
      <c r="D74" s="13">
        <v>50536.7</v>
      </c>
      <c r="E74" s="14">
        <f t="shared" si="19"/>
        <v>8999.8999999999942</v>
      </c>
      <c r="F74" s="13">
        <v>61357.1</v>
      </c>
      <c r="G74" s="14">
        <f t="shared" si="13"/>
        <v>10820.400000000001</v>
      </c>
      <c r="H74" s="13">
        <v>60996.1</v>
      </c>
      <c r="I74" s="14">
        <f t="shared" si="14"/>
        <v>-361</v>
      </c>
      <c r="J74" s="13">
        <v>57534</v>
      </c>
      <c r="K74" s="14">
        <f t="shared" si="15"/>
        <v>-3462.0999999999985</v>
      </c>
      <c r="L74" s="13">
        <v>57534</v>
      </c>
      <c r="M74" s="14">
        <f t="shared" si="17"/>
        <v>0</v>
      </c>
    </row>
    <row r="75" spans="1:13" outlineLevel="1" x14ac:dyDescent="0.25">
      <c r="A75" s="5" t="s">
        <v>43</v>
      </c>
      <c r="B75" s="42" t="s">
        <v>44</v>
      </c>
      <c r="C75" s="13">
        <v>1229203.1000000001</v>
      </c>
      <c r="D75" s="13">
        <v>1192690</v>
      </c>
      <c r="E75" s="14">
        <f t="shared" si="19"/>
        <v>-36513.100000000093</v>
      </c>
      <c r="F75" s="13">
        <v>1192690</v>
      </c>
      <c r="G75" s="14">
        <f t="shared" si="13"/>
        <v>0</v>
      </c>
      <c r="H75" s="13">
        <v>1154608</v>
      </c>
      <c r="I75" s="14">
        <f t="shared" si="14"/>
        <v>-38082</v>
      </c>
      <c r="J75" s="13">
        <v>1142900.8999999999</v>
      </c>
      <c r="K75" s="14">
        <f t="shared" si="15"/>
        <v>-11707.100000000093</v>
      </c>
      <c r="L75" s="13">
        <v>1142900.8999999999</v>
      </c>
      <c r="M75" s="14">
        <f t="shared" si="17"/>
        <v>0</v>
      </c>
    </row>
    <row r="76" spans="1:13" outlineLevel="1" x14ac:dyDescent="0.25">
      <c r="A76" s="5" t="s">
        <v>45</v>
      </c>
      <c r="B76" s="42" t="s">
        <v>46</v>
      </c>
      <c r="C76" s="13">
        <v>1334579.5</v>
      </c>
      <c r="D76" s="13">
        <v>138366.9</v>
      </c>
      <c r="E76" s="14">
        <f t="shared" si="19"/>
        <v>-1196212.6000000001</v>
      </c>
      <c r="F76" s="13">
        <v>152097.1</v>
      </c>
      <c r="G76" s="14">
        <f t="shared" si="13"/>
        <v>13730.200000000012</v>
      </c>
      <c r="H76" s="13">
        <v>140222.6</v>
      </c>
      <c r="I76" s="14">
        <f t="shared" si="14"/>
        <v>-11874.5</v>
      </c>
      <c r="J76" s="13">
        <v>140222.6</v>
      </c>
      <c r="K76" s="14">
        <f t="shared" si="15"/>
        <v>0</v>
      </c>
      <c r="L76" s="13">
        <v>140222.6</v>
      </c>
      <c r="M76" s="14">
        <f t="shared" si="17"/>
        <v>0</v>
      </c>
    </row>
    <row r="77" spans="1:13" outlineLevel="1" x14ac:dyDescent="0.25">
      <c r="A77" s="5" t="s">
        <v>47</v>
      </c>
      <c r="B77" s="42" t="s">
        <v>48</v>
      </c>
      <c r="C77" s="13">
        <v>8104302</v>
      </c>
      <c r="D77" s="13">
        <v>9641069.6999999993</v>
      </c>
      <c r="E77" s="14">
        <f t="shared" si="19"/>
        <v>1536767.6999999993</v>
      </c>
      <c r="F77" s="13">
        <v>11737815.699999999</v>
      </c>
      <c r="G77" s="14">
        <f t="shared" si="13"/>
        <v>2096746</v>
      </c>
      <c r="H77" s="13">
        <v>11453299.199999999</v>
      </c>
      <c r="I77" s="14">
        <f t="shared" si="14"/>
        <v>-284516.5</v>
      </c>
      <c r="J77" s="13">
        <v>11453299.199999999</v>
      </c>
      <c r="K77" s="14">
        <f t="shared" si="15"/>
        <v>0</v>
      </c>
      <c r="L77" s="13">
        <v>11600099.199999999</v>
      </c>
      <c r="M77" s="14">
        <f t="shared" si="17"/>
        <v>146800</v>
      </c>
    </row>
    <row r="78" spans="1:13" outlineLevel="1" x14ac:dyDescent="0.25">
      <c r="A78" s="5" t="s">
        <v>49</v>
      </c>
      <c r="B78" s="42" t="s">
        <v>50</v>
      </c>
      <c r="C78" s="13">
        <v>812642.2</v>
      </c>
      <c r="D78" s="13">
        <v>835342.2</v>
      </c>
      <c r="E78" s="14">
        <f t="shared" si="19"/>
        <v>22700</v>
      </c>
      <c r="F78" s="13">
        <v>887549.2</v>
      </c>
      <c r="G78" s="14">
        <f t="shared" si="13"/>
        <v>52207</v>
      </c>
      <c r="H78" s="13">
        <v>916152.8</v>
      </c>
      <c r="I78" s="14">
        <f t="shared" si="14"/>
        <v>28603.600000000093</v>
      </c>
      <c r="J78" s="13">
        <v>916152.8</v>
      </c>
      <c r="K78" s="14">
        <f t="shared" si="15"/>
        <v>0</v>
      </c>
      <c r="L78" s="13">
        <v>916152.8</v>
      </c>
      <c r="M78" s="14">
        <f t="shared" si="17"/>
        <v>0</v>
      </c>
    </row>
    <row r="79" spans="1:13" ht="26.4" outlineLevel="1" x14ac:dyDescent="0.25">
      <c r="A79" s="5" t="s">
        <v>51</v>
      </c>
      <c r="B79" s="42" t="s">
        <v>52</v>
      </c>
      <c r="C79" s="13">
        <v>4100</v>
      </c>
      <c r="D79" s="13">
        <v>4100</v>
      </c>
      <c r="E79" s="14">
        <f t="shared" si="19"/>
        <v>0</v>
      </c>
      <c r="F79" s="13">
        <v>4100</v>
      </c>
      <c r="G79" s="14">
        <f t="shared" si="13"/>
        <v>0</v>
      </c>
      <c r="H79" s="13">
        <v>4100</v>
      </c>
      <c r="I79" s="14">
        <f t="shared" si="14"/>
        <v>0</v>
      </c>
      <c r="J79" s="13">
        <v>4079</v>
      </c>
      <c r="K79" s="14">
        <f t="shared" si="15"/>
        <v>-21</v>
      </c>
      <c r="L79" s="13">
        <v>4079</v>
      </c>
      <c r="M79" s="14">
        <f t="shared" si="17"/>
        <v>0</v>
      </c>
    </row>
    <row r="80" spans="1:13" outlineLevel="1" x14ac:dyDescent="0.25">
      <c r="A80" s="5" t="s">
        <v>53</v>
      </c>
      <c r="B80" s="42" t="s">
        <v>54</v>
      </c>
      <c r="C80" s="13">
        <v>2730313.2</v>
      </c>
      <c r="D80" s="13">
        <v>3061413.2</v>
      </c>
      <c r="E80" s="14">
        <f t="shared" si="19"/>
        <v>331100</v>
      </c>
      <c r="F80" s="13">
        <v>3627854</v>
      </c>
      <c r="G80" s="14">
        <f t="shared" si="13"/>
        <v>566440.79999999981</v>
      </c>
      <c r="H80" s="13">
        <v>6372514.0999999996</v>
      </c>
      <c r="I80" s="14">
        <f t="shared" si="14"/>
        <v>2744660.0999999996</v>
      </c>
      <c r="J80" s="13">
        <v>6370725</v>
      </c>
      <c r="K80" s="14">
        <f t="shared" si="15"/>
        <v>-1789.0999999996275</v>
      </c>
      <c r="L80" s="13">
        <v>6370725</v>
      </c>
      <c r="M80" s="14">
        <f t="shared" si="17"/>
        <v>0</v>
      </c>
    </row>
    <row r="81" spans="1:13" s="6" customFormat="1" x14ac:dyDescent="0.25">
      <c r="A81" s="4" t="s">
        <v>55</v>
      </c>
      <c r="B81" s="41" t="s">
        <v>56</v>
      </c>
      <c r="C81" s="11">
        <f>SUM(C82:C85)</f>
        <v>5823315.9000000004</v>
      </c>
      <c r="D81" s="11">
        <f t="shared" ref="D81:J81" si="26">SUM(D82:D85)</f>
        <v>7154703.0999999996</v>
      </c>
      <c r="E81" s="10">
        <f t="shared" si="19"/>
        <v>1331387.1999999993</v>
      </c>
      <c r="F81" s="11">
        <f t="shared" si="26"/>
        <v>7906276.7999999998</v>
      </c>
      <c r="G81" s="10">
        <f t="shared" si="13"/>
        <v>751573.70000000019</v>
      </c>
      <c r="H81" s="11">
        <f t="shared" si="26"/>
        <v>10067247.6</v>
      </c>
      <c r="I81" s="10">
        <f t="shared" si="14"/>
        <v>2160970.7999999998</v>
      </c>
      <c r="J81" s="11">
        <f t="shared" si="26"/>
        <v>10037459.5</v>
      </c>
      <c r="K81" s="10">
        <f t="shared" si="15"/>
        <v>-29788.099999999627</v>
      </c>
      <c r="L81" s="11">
        <f t="shared" ref="L81" si="27">SUM(L82:L85)</f>
        <v>10037459.5</v>
      </c>
      <c r="M81" s="10">
        <f t="shared" si="17"/>
        <v>0</v>
      </c>
    </row>
    <row r="82" spans="1:13" outlineLevel="1" x14ac:dyDescent="0.25">
      <c r="A82" s="5" t="s">
        <v>57</v>
      </c>
      <c r="B82" s="42" t="s">
        <v>58</v>
      </c>
      <c r="C82" s="13">
        <v>1634429.8</v>
      </c>
      <c r="D82" s="13">
        <v>2336321.4</v>
      </c>
      <c r="E82" s="14">
        <f t="shared" si="19"/>
        <v>701891.59999999986</v>
      </c>
      <c r="F82" s="13">
        <v>2356321.4</v>
      </c>
      <c r="G82" s="14">
        <f t="shared" si="13"/>
        <v>20000</v>
      </c>
      <c r="H82" s="13">
        <v>2592135.7000000002</v>
      </c>
      <c r="I82" s="14">
        <f t="shared" si="14"/>
        <v>235814.30000000028</v>
      </c>
      <c r="J82" s="13">
        <v>2592135.7000000002</v>
      </c>
      <c r="K82" s="14">
        <f t="shared" si="15"/>
        <v>0</v>
      </c>
      <c r="L82" s="13">
        <v>2592135.7000000002</v>
      </c>
      <c r="M82" s="14">
        <f t="shared" si="17"/>
        <v>0</v>
      </c>
    </row>
    <row r="83" spans="1:13" outlineLevel="1" x14ac:dyDescent="0.25">
      <c r="A83" s="5" t="s">
        <v>59</v>
      </c>
      <c r="B83" s="42" t="s">
        <v>60</v>
      </c>
      <c r="C83" s="13">
        <v>4092737.6</v>
      </c>
      <c r="D83" s="13">
        <v>4689733.2</v>
      </c>
      <c r="E83" s="14">
        <f t="shared" si="19"/>
        <v>596995.60000000009</v>
      </c>
      <c r="F83" s="13">
        <v>5143947.2</v>
      </c>
      <c r="G83" s="14">
        <f t="shared" si="13"/>
        <v>454214</v>
      </c>
      <c r="H83" s="13">
        <v>7105058.7999999998</v>
      </c>
      <c r="I83" s="14">
        <f t="shared" si="14"/>
        <v>1961111.5999999996</v>
      </c>
      <c r="J83" s="13">
        <v>7075330.2000000002</v>
      </c>
      <c r="K83" s="14">
        <f t="shared" si="15"/>
        <v>-29728.599999999627</v>
      </c>
      <c r="L83" s="13">
        <v>7075330.2000000002</v>
      </c>
      <c r="M83" s="14">
        <f t="shared" si="17"/>
        <v>0</v>
      </c>
    </row>
    <row r="84" spans="1:13" outlineLevel="1" x14ac:dyDescent="0.25">
      <c r="A84" s="12" t="s">
        <v>61</v>
      </c>
      <c r="B84" s="42" t="s">
        <v>62</v>
      </c>
      <c r="C84" s="13">
        <v>60900</v>
      </c>
      <c r="D84" s="13">
        <v>60900</v>
      </c>
      <c r="E84" s="14">
        <f t="shared" si="19"/>
        <v>0</v>
      </c>
      <c r="F84" s="13">
        <v>118259.7</v>
      </c>
      <c r="G84" s="14">
        <f t="shared" si="13"/>
        <v>57359.7</v>
      </c>
      <c r="H84" s="13">
        <v>82304.600000000006</v>
      </c>
      <c r="I84" s="14">
        <f t="shared" si="14"/>
        <v>-35955.099999999991</v>
      </c>
      <c r="J84" s="13">
        <v>82245.100000000006</v>
      </c>
      <c r="K84" s="14">
        <f t="shared" si="15"/>
        <v>-59.5</v>
      </c>
      <c r="L84" s="13">
        <v>82245.100000000006</v>
      </c>
      <c r="M84" s="14">
        <f t="shared" si="17"/>
        <v>0</v>
      </c>
    </row>
    <row r="85" spans="1:13" ht="26.4" outlineLevel="1" x14ac:dyDescent="0.25">
      <c r="A85" s="5" t="s">
        <v>63</v>
      </c>
      <c r="B85" s="42" t="s">
        <v>64</v>
      </c>
      <c r="C85" s="13">
        <v>35248.5</v>
      </c>
      <c r="D85" s="13">
        <v>67748.5</v>
      </c>
      <c r="E85" s="14">
        <f t="shared" si="19"/>
        <v>32500</v>
      </c>
      <c r="F85" s="13">
        <v>287748.5</v>
      </c>
      <c r="G85" s="14">
        <f t="shared" ref="G85:G116" si="28">F85-D85</f>
        <v>220000</v>
      </c>
      <c r="H85" s="13">
        <v>287748.5</v>
      </c>
      <c r="I85" s="14">
        <f t="shared" ref="I85:I116" si="29">H85-F85</f>
        <v>0</v>
      </c>
      <c r="J85" s="13">
        <v>287748.5</v>
      </c>
      <c r="K85" s="14">
        <f t="shared" ref="K85:K116" si="30">J85-H85</f>
        <v>0</v>
      </c>
      <c r="L85" s="13">
        <v>287748.5</v>
      </c>
      <c r="M85" s="14">
        <f t="shared" ref="M85:M116" si="31">L85-J85</f>
        <v>0</v>
      </c>
    </row>
    <row r="86" spans="1:13" s="6" customFormat="1" x14ac:dyDescent="0.25">
      <c r="A86" s="4" t="s">
        <v>65</v>
      </c>
      <c r="B86" s="41" t="s">
        <v>66</v>
      </c>
      <c r="C86" s="11">
        <f>SUM(C87:C88)</f>
        <v>214663.09999999998</v>
      </c>
      <c r="D86" s="11">
        <f t="shared" ref="D86:J86" si="32">SUM(D87:D88)</f>
        <v>240525.5</v>
      </c>
      <c r="E86" s="10">
        <f t="shared" si="19"/>
        <v>25862.400000000023</v>
      </c>
      <c r="F86" s="11">
        <f t="shared" si="32"/>
        <v>248674</v>
      </c>
      <c r="G86" s="10">
        <f t="shared" si="28"/>
        <v>8148.5</v>
      </c>
      <c r="H86" s="11">
        <f t="shared" si="32"/>
        <v>229544.90000000002</v>
      </c>
      <c r="I86" s="10">
        <f t="shared" si="29"/>
        <v>-19129.099999999977</v>
      </c>
      <c r="J86" s="11">
        <f t="shared" si="32"/>
        <v>220246.2</v>
      </c>
      <c r="K86" s="10">
        <f t="shared" si="30"/>
        <v>-9298.7000000000116</v>
      </c>
      <c r="L86" s="11">
        <f t="shared" ref="L86" si="33">SUM(L87:L88)</f>
        <v>220246.2</v>
      </c>
      <c r="M86" s="10">
        <f t="shared" si="31"/>
        <v>0</v>
      </c>
    </row>
    <row r="87" spans="1:13" ht="26.4" outlineLevel="1" x14ac:dyDescent="0.25">
      <c r="A87" s="5" t="s">
        <v>67</v>
      </c>
      <c r="B87" s="42" t="s">
        <v>68</v>
      </c>
      <c r="C87" s="13">
        <v>109262.39999999999</v>
      </c>
      <c r="D87" s="13">
        <v>111147.2</v>
      </c>
      <c r="E87" s="14">
        <f t="shared" si="19"/>
        <v>1884.8000000000029</v>
      </c>
      <c r="F87" s="13">
        <v>113989.5</v>
      </c>
      <c r="G87" s="14">
        <f t="shared" si="28"/>
        <v>2842.3000000000029</v>
      </c>
      <c r="H87" s="13">
        <v>97366.3</v>
      </c>
      <c r="I87" s="14">
        <f t="shared" si="29"/>
        <v>-16623.199999999997</v>
      </c>
      <c r="J87" s="13">
        <v>97366.399999999994</v>
      </c>
      <c r="K87" s="14">
        <f t="shared" si="30"/>
        <v>9.9999999991268851E-2</v>
      </c>
      <c r="L87" s="13">
        <v>97366.399999999994</v>
      </c>
      <c r="M87" s="14">
        <f t="shared" si="31"/>
        <v>0</v>
      </c>
    </row>
    <row r="88" spans="1:13" outlineLevel="1" x14ac:dyDescent="0.25">
      <c r="A88" s="5" t="s">
        <v>69</v>
      </c>
      <c r="B88" s="42" t="s">
        <v>70</v>
      </c>
      <c r="C88" s="13">
        <v>105400.7</v>
      </c>
      <c r="D88" s="13">
        <v>129378.3</v>
      </c>
      <c r="E88" s="14">
        <f t="shared" si="19"/>
        <v>23977.600000000006</v>
      </c>
      <c r="F88" s="13">
        <v>134684.5</v>
      </c>
      <c r="G88" s="14">
        <f t="shared" si="28"/>
        <v>5306.1999999999971</v>
      </c>
      <c r="H88" s="13">
        <v>132178.6</v>
      </c>
      <c r="I88" s="14">
        <f t="shared" si="29"/>
        <v>-2505.8999999999942</v>
      </c>
      <c r="J88" s="13">
        <v>122879.8</v>
      </c>
      <c r="K88" s="14">
        <f t="shared" si="30"/>
        <v>-9298.8000000000029</v>
      </c>
      <c r="L88" s="13">
        <v>122879.8</v>
      </c>
      <c r="M88" s="14">
        <f t="shared" si="31"/>
        <v>0</v>
      </c>
    </row>
    <row r="89" spans="1:13" s="6" customFormat="1" x14ac:dyDescent="0.25">
      <c r="A89" s="4" t="s">
        <v>71</v>
      </c>
      <c r="B89" s="41" t="s">
        <v>72</v>
      </c>
      <c r="C89" s="11">
        <f>SUM(C90:C96)</f>
        <v>20584878.399999999</v>
      </c>
      <c r="D89" s="11">
        <f t="shared" ref="D89:J89" si="34">SUM(D90:D96)</f>
        <v>23833889.300000004</v>
      </c>
      <c r="E89" s="10">
        <f t="shared" si="19"/>
        <v>3249010.900000006</v>
      </c>
      <c r="F89" s="11">
        <f t="shared" si="34"/>
        <v>24721308.899999999</v>
      </c>
      <c r="G89" s="10">
        <f t="shared" si="28"/>
        <v>887419.59999999404</v>
      </c>
      <c r="H89" s="11">
        <f t="shared" si="34"/>
        <v>26170977.699999999</v>
      </c>
      <c r="I89" s="10">
        <f t="shared" si="29"/>
        <v>1449668.8000000007</v>
      </c>
      <c r="J89" s="11">
        <f t="shared" si="34"/>
        <v>26170517.899999999</v>
      </c>
      <c r="K89" s="10">
        <f t="shared" si="30"/>
        <v>-459.80000000074506</v>
      </c>
      <c r="L89" s="11">
        <f t="shared" ref="L89" si="35">SUM(L90:L96)</f>
        <v>26419464.699999999</v>
      </c>
      <c r="M89" s="10">
        <f t="shared" si="31"/>
        <v>248946.80000000075</v>
      </c>
    </row>
    <row r="90" spans="1:13" outlineLevel="1" x14ac:dyDescent="0.25">
      <c r="A90" s="5" t="s">
        <v>73</v>
      </c>
      <c r="B90" s="42" t="s">
        <v>74</v>
      </c>
      <c r="C90" s="13">
        <v>6805783.5</v>
      </c>
      <c r="D90" s="13">
        <v>7406234.5</v>
      </c>
      <c r="E90" s="14">
        <f t="shared" si="19"/>
        <v>600451</v>
      </c>
      <c r="F90" s="13">
        <v>7517019.7999999998</v>
      </c>
      <c r="G90" s="14">
        <f t="shared" si="28"/>
        <v>110785.29999999981</v>
      </c>
      <c r="H90" s="13">
        <v>7941546.7000000002</v>
      </c>
      <c r="I90" s="14">
        <f t="shared" si="29"/>
        <v>424526.90000000037</v>
      </c>
      <c r="J90" s="13">
        <v>7940083.7999999998</v>
      </c>
      <c r="K90" s="14">
        <f t="shared" si="30"/>
        <v>-1462.9000000003725</v>
      </c>
      <c r="L90" s="13">
        <v>7940083.7999999998</v>
      </c>
      <c r="M90" s="14">
        <f t="shared" si="31"/>
        <v>0</v>
      </c>
    </row>
    <row r="91" spans="1:13" outlineLevel="1" x14ac:dyDescent="0.25">
      <c r="A91" s="5" t="s">
        <v>75</v>
      </c>
      <c r="B91" s="42" t="s">
        <v>76</v>
      </c>
      <c r="C91" s="13">
        <v>10767600.199999999</v>
      </c>
      <c r="D91" s="13">
        <v>13281781.1</v>
      </c>
      <c r="E91" s="14">
        <f t="shared" si="19"/>
        <v>2514180.9000000004</v>
      </c>
      <c r="F91" s="13">
        <v>14000269.4</v>
      </c>
      <c r="G91" s="14">
        <f t="shared" si="28"/>
        <v>718488.30000000075</v>
      </c>
      <c r="H91" s="13">
        <v>14928444.699999999</v>
      </c>
      <c r="I91" s="14">
        <f t="shared" si="29"/>
        <v>928175.29999999888</v>
      </c>
      <c r="J91" s="13">
        <v>14928444.699999999</v>
      </c>
      <c r="K91" s="14">
        <f t="shared" si="30"/>
        <v>0</v>
      </c>
      <c r="L91" s="13">
        <v>15177391.5</v>
      </c>
      <c r="M91" s="14">
        <f t="shared" si="31"/>
        <v>248946.80000000075</v>
      </c>
    </row>
    <row r="92" spans="1:13" outlineLevel="1" x14ac:dyDescent="0.25">
      <c r="A92" s="5" t="s">
        <v>77</v>
      </c>
      <c r="B92" s="42" t="s">
        <v>78</v>
      </c>
      <c r="C92" s="13">
        <v>1760186.7</v>
      </c>
      <c r="D92" s="13">
        <v>1925094</v>
      </c>
      <c r="E92" s="14">
        <f t="shared" si="19"/>
        <v>164907.30000000005</v>
      </c>
      <c r="F92" s="13">
        <v>1974951.7</v>
      </c>
      <c r="G92" s="14">
        <f t="shared" si="28"/>
        <v>49857.699999999953</v>
      </c>
      <c r="H92" s="13">
        <v>2067293.8</v>
      </c>
      <c r="I92" s="14">
        <f t="shared" si="29"/>
        <v>92342.100000000093</v>
      </c>
      <c r="J92" s="13">
        <v>2067897.8</v>
      </c>
      <c r="K92" s="14">
        <f t="shared" si="30"/>
        <v>604</v>
      </c>
      <c r="L92" s="13">
        <v>2067897.8</v>
      </c>
      <c r="M92" s="14">
        <f t="shared" si="31"/>
        <v>0</v>
      </c>
    </row>
    <row r="93" spans="1:13" ht="26.4" outlineLevel="1" x14ac:dyDescent="0.25">
      <c r="A93" s="5" t="s">
        <v>79</v>
      </c>
      <c r="B93" s="42" t="s">
        <v>80</v>
      </c>
      <c r="C93" s="13">
        <v>225734.6</v>
      </c>
      <c r="D93" s="13">
        <v>213834.6</v>
      </c>
      <c r="E93" s="14">
        <f t="shared" si="19"/>
        <v>-11900</v>
      </c>
      <c r="F93" s="13">
        <v>214034.6</v>
      </c>
      <c r="G93" s="14">
        <f t="shared" si="28"/>
        <v>200</v>
      </c>
      <c r="H93" s="13">
        <v>216034.6</v>
      </c>
      <c r="I93" s="14">
        <f t="shared" si="29"/>
        <v>2000</v>
      </c>
      <c r="J93" s="13">
        <v>216034.6</v>
      </c>
      <c r="K93" s="14">
        <f t="shared" si="30"/>
        <v>0</v>
      </c>
      <c r="L93" s="13">
        <v>216034.6</v>
      </c>
      <c r="M93" s="14">
        <f t="shared" si="31"/>
        <v>0</v>
      </c>
    </row>
    <row r="94" spans="1:13" ht="16.5" customHeight="1" outlineLevel="1" x14ac:dyDescent="0.25">
      <c r="A94" s="5" t="s">
        <v>81</v>
      </c>
      <c r="B94" s="42" t="s">
        <v>82</v>
      </c>
      <c r="C94" s="13">
        <v>555636.19999999995</v>
      </c>
      <c r="D94" s="13">
        <v>552436.19999999995</v>
      </c>
      <c r="E94" s="14">
        <f t="shared" si="19"/>
        <v>-3200</v>
      </c>
      <c r="F94" s="13">
        <v>552910.69999999995</v>
      </c>
      <c r="G94" s="14">
        <f t="shared" si="28"/>
        <v>474.5</v>
      </c>
      <c r="H94" s="13">
        <v>548665.19999999995</v>
      </c>
      <c r="I94" s="14">
        <f t="shared" si="29"/>
        <v>-4245.5</v>
      </c>
      <c r="J94" s="13">
        <v>549065.19999999995</v>
      </c>
      <c r="K94" s="14">
        <f t="shared" si="30"/>
        <v>400</v>
      </c>
      <c r="L94" s="13">
        <v>549065.19999999995</v>
      </c>
      <c r="M94" s="14">
        <f t="shared" si="31"/>
        <v>0</v>
      </c>
    </row>
    <row r="95" spans="1:13" outlineLevel="1" x14ac:dyDescent="0.25">
      <c r="A95" s="5" t="s">
        <v>83</v>
      </c>
      <c r="B95" s="42" t="s">
        <v>84</v>
      </c>
      <c r="C95" s="13">
        <v>270694.40000000002</v>
      </c>
      <c r="D95" s="13">
        <v>265177.3</v>
      </c>
      <c r="E95" s="14">
        <f t="shared" si="19"/>
        <v>-5517.1000000000349</v>
      </c>
      <c r="F95" s="13">
        <v>265177.3</v>
      </c>
      <c r="G95" s="14">
        <f t="shared" si="28"/>
        <v>0</v>
      </c>
      <c r="H95" s="13">
        <v>274457.3</v>
      </c>
      <c r="I95" s="14">
        <f t="shared" si="29"/>
        <v>9280</v>
      </c>
      <c r="J95" s="13">
        <v>274456.40000000002</v>
      </c>
      <c r="K95" s="14">
        <f t="shared" si="30"/>
        <v>-0.8999999999650754</v>
      </c>
      <c r="L95" s="13">
        <v>274456.40000000002</v>
      </c>
      <c r="M95" s="14">
        <f t="shared" si="31"/>
        <v>0</v>
      </c>
    </row>
    <row r="96" spans="1:13" outlineLevel="1" x14ac:dyDescent="0.25">
      <c r="A96" s="5" t="s">
        <v>85</v>
      </c>
      <c r="B96" s="42" t="s">
        <v>86</v>
      </c>
      <c r="C96" s="13">
        <v>199242.8</v>
      </c>
      <c r="D96" s="13">
        <v>189331.6</v>
      </c>
      <c r="E96" s="14">
        <f t="shared" si="19"/>
        <v>-9911.1999999999825</v>
      </c>
      <c r="F96" s="13">
        <v>196945.4</v>
      </c>
      <c r="G96" s="14">
        <f t="shared" si="28"/>
        <v>7613.7999999999884</v>
      </c>
      <c r="H96" s="13">
        <v>194535.4</v>
      </c>
      <c r="I96" s="14">
        <f t="shared" si="29"/>
        <v>-2410</v>
      </c>
      <c r="J96" s="13">
        <v>194535.4</v>
      </c>
      <c r="K96" s="14">
        <f t="shared" si="30"/>
        <v>0</v>
      </c>
      <c r="L96" s="13">
        <v>194535.4</v>
      </c>
      <c r="M96" s="14">
        <f t="shared" si="31"/>
        <v>0</v>
      </c>
    </row>
    <row r="97" spans="1:13" s="6" customFormat="1" x14ac:dyDescent="0.25">
      <c r="A97" s="4" t="s">
        <v>87</v>
      </c>
      <c r="B97" s="41" t="s">
        <v>88</v>
      </c>
      <c r="C97" s="11">
        <f>SUM(C98:C100)</f>
        <v>1744242</v>
      </c>
      <c r="D97" s="11">
        <f t="shared" ref="D97:J97" si="36">SUM(D98:D100)</f>
        <v>2065602.7999999998</v>
      </c>
      <c r="E97" s="10">
        <f t="shared" si="19"/>
        <v>321360.79999999981</v>
      </c>
      <c r="F97" s="11">
        <f t="shared" si="36"/>
        <v>2215046.1</v>
      </c>
      <c r="G97" s="10">
        <f t="shared" si="28"/>
        <v>149443.30000000028</v>
      </c>
      <c r="H97" s="11">
        <f t="shared" si="36"/>
        <v>2286742.5</v>
      </c>
      <c r="I97" s="10">
        <f t="shared" si="29"/>
        <v>71696.399999999907</v>
      </c>
      <c r="J97" s="11">
        <f t="shared" si="36"/>
        <v>2286742.5</v>
      </c>
      <c r="K97" s="10">
        <f t="shared" si="30"/>
        <v>0</v>
      </c>
      <c r="L97" s="11">
        <f t="shared" ref="L97" si="37">SUM(L98:L100)</f>
        <v>2287742.5</v>
      </c>
      <c r="M97" s="10">
        <f t="shared" si="31"/>
        <v>1000</v>
      </c>
    </row>
    <row r="98" spans="1:13" outlineLevel="1" x14ac:dyDescent="0.25">
      <c r="A98" s="5" t="s">
        <v>89</v>
      </c>
      <c r="B98" s="42" t="s">
        <v>90</v>
      </c>
      <c r="C98" s="13">
        <v>1738215.3</v>
      </c>
      <c r="D98" s="13">
        <v>2059578.9</v>
      </c>
      <c r="E98" s="14">
        <f t="shared" si="19"/>
        <v>321363.59999999986</v>
      </c>
      <c r="F98" s="13">
        <v>2209022.2000000002</v>
      </c>
      <c r="G98" s="14">
        <f t="shared" si="28"/>
        <v>149443.30000000028</v>
      </c>
      <c r="H98" s="13">
        <v>2280718.6</v>
      </c>
      <c r="I98" s="14">
        <f t="shared" si="29"/>
        <v>71696.399999999907</v>
      </c>
      <c r="J98" s="13">
        <v>2280718.6</v>
      </c>
      <c r="K98" s="14">
        <f t="shared" si="30"/>
        <v>0</v>
      </c>
      <c r="L98" s="13">
        <v>2281718.6</v>
      </c>
      <c r="M98" s="14">
        <f t="shared" si="31"/>
        <v>1000</v>
      </c>
    </row>
    <row r="99" spans="1:13" outlineLevel="1" x14ac:dyDescent="0.25">
      <c r="A99" s="5" t="s">
        <v>91</v>
      </c>
      <c r="B99" s="42" t="s">
        <v>92</v>
      </c>
      <c r="C99" s="13">
        <v>1500</v>
      </c>
      <c r="D99" s="13">
        <v>1500</v>
      </c>
      <c r="E99" s="14">
        <f t="shared" si="19"/>
        <v>0</v>
      </c>
      <c r="F99" s="13">
        <v>1500</v>
      </c>
      <c r="G99" s="14">
        <f t="shared" si="28"/>
        <v>0</v>
      </c>
      <c r="H99" s="13">
        <v>1500</v>
      </c>
      <c r="I99" s="14">
        <f t="shared" si="29"/>
        <v>0</v>
      </c>
      <c r="J99" s="13">
        <v>1500</v>
      </c>
      <c r="K99" s="14">
        <f t="shared" si="30"/>
        <v>0</v>
      </c>
      <c r="L99" s="13">
        <v>1500</v>
      </c>
      <c r="M99" s="14">
        <f t="shared" si="31"/>
        <v>0</v>
      </c>
    </row>
    <row r="100" spans="1:13" outlineLevel="1" x14ac:dyDescent="0.25">
      <c r="A100" s="12" t="s">
        <v>93</v>
      </c>
      <c r="B100" s="42" t="s">
        <v>94</v>
      </c>
      <c r="C100" s="13">
        <v>4526.7</v>
      </c>
      <c r="D100" s="13">
        <v>4523.8999999999996</v>
      </c>
      <c r="E100" s="14">
        <f t="shared" si="19"/>
        <v>-2.8000000000001819</v>
      </c>
      <c r="F100" s="13">
        <v>4523.8999999999996</v>
      </c>
      <c r="G100" s="14">
        <f t="shared" si="28"/>
        <v>0</v>
      </c>
      <c r="H100" s="13">
        <v>4523.8999999999996</v>
      </c>
      <c r="I100" s="14">
        <f t="shared" si="29"/>
        <v>0</v>
      </c>
      <c r="J100" s="13">
        <v>4523.8999999999996</v>
      </c>
      <c r="K100" s="14">
        <f t="shared" si="30"/>
        <v>0</v>
      </c>
      <c r="L100" s="13">
        <v>4523.8999999999996</v>
      </c>
      <c r="M100" s="14">
        <f t="shared" si="31"/>
        <v>0</v>
      </c>
    </row>
    <row r="101" spans="1:13" s="6" customFormat="1" x14ac:dyDescent="0.25">
      <c r="A101" s="4" t="s">
        <v>95</v>
      </c>
      <c r="B101" s="41" t="s">
        <v>96</v>
      </c>
      <c r="C101" s="11">
        <f>SUM(C102:C108)</f>
        <v>15663916.300000001</v>
      </c>
      <c r="D101" s="11">
        <f t="shared" ref="D101:J101" si="38">SUM(D102:D108)</f>
        <v>17328044.600000001</v>
      </c>
      <c r="E101" s="10">
        <f t="shared" si="19"/>
        <v>1664128.3000000007</v>
      </c>
      <c r="F101" s="11">
        <f t="shared" si="38"/>
        <v>17392744.399999999</v>
      </c>
      <c r="G101" s="10">
        <f t="shared" si="28"/>
        <v>64699.79999999702</v>
      </c>
      <c r="H101" s="11">
        <f t="shared" si="38"/>
        <v>12584135.100000001</v>
      </c>
      <c r="I101" s="10">
        <f t="shared" si="29"/>
        <v>-4808609.299999997</v>
      </c>
      <c r="J101" s="11">
        <f t="shared" si="38"/>
        <v>12619949.800000001</v>
      </c>
      <c r="K101" s="10">
        <f t="shared" si="30"/>
        <v>35814.699999999255</v>
      </c>
      <c r="L101" s="11">
        <f t="shared" ref="L101" si="39">SUM(L102:L108)</f>
        <v>12651321.5</v>
      </c>
      <c r="M101" s="10">
        <f t="shared" si="31"/>
        <v>31371.699999999255</v>
      </c>
    </row>
    <row r="102" spans="1:13" outlineLevel="1" x14ac:dyDescent="0.25">
      <c r="A102" s="5" t="s">
        <v>97</v>
      </c>
      <c r="B102" s="42" t="s">
        <v>98</v>
      </c>
      <c r="C102" s="13">
        <v>4253208.7</v>
      </c>
      <c r="D102" s="13">
        <v>5422887.4000000004</v>
      </c>
      <c r="E102" s="14">
        <f t="shared" si="19"/>
        <v>1169678.7000000002</v>
      </c>
      <c r="F102" s="13">
        <v>5371756.5999999996</v>
      </c>
      <c r="G102" s="14">
        <f t="shared" si="28"/>
        <v>-51130.800000000745</v>
      </c>
      <c r="H102" s="13">
        <v>5339260.8</v>
      </c>
      <c r="I102" s="14">
        <f t="shared" si="29"/>
        <v>-32495.799999999814</v>
      </c>
      <c r="J102" s="13">
        <v>5342010.2</v>
      </c>
      <c r="K102" s="14">
        <f t="shared" si="30"/>
        <v>2749.4000000003725</v>
      </c>
      <c r="L102" s="13">
        <v>5351404.2</v>
      </c>
      <c r="M102" s="14">
        <f t="shared" si="31"/>
        <v>9394</v>
      </c>
    </row>
    <row r="103" spans="1:13" outlineLevel="1" x14ac:dyDescent="0.25">
      <c r="A103" s="5" t="s">
        <v>99</v>
      </c>
      <c r="B103" s="42" t="s">
        <v>100</v>
      </c>
      <c r="C103" s="13">
        <v>2209693.6</v>
      </c>
      <c r="D103" s="13">
        <v>2598056.1</v>
      </c>
      <c r="E103" s="14">
        <f t="shared" si="19"/>
        <v>388362.5</v>
      </c>
      <c r="F103" s="13">
        <v>2665025.7999999998</v>
      </c>
      <c r="G103" s="14">
        <f t="shared" si="28"/>
        <v>66969.699999999721</v>
      </c>
      <c r="H103" s="13">
        <v>2932948.3</v>
      </c>
      <c r="I103" s="14">
        <f t="shared" si="29"/>
        <v>267922.5</v>
      </c>
      <c r="J103" s="13">
        <v>2969948.1</v>
      </c>
      <c r="K103" s="14">
        <f t="shared" si="30"/>
        <v>36999.800000000279</v>
      </c>
      <c r="L103" s="13">
        <v>2973469.1</v>
      </c>
      <c r="M103" s="14">
        <f t="shared" si="31"/>
        <v>3521</v>
      </c>
    </row>
    <row r="104" spans="1:13" outlineLevel="1" x14ac:dyDescent="0.25">
      <c r="A104" s="5" t="s">
        <v>101</v>
      </c>
      <c r="B104" s="42" t="s">
        <v>102</v>
      </c>
      <c r="C104" s="13">
        <v>34681.800000000003</v>
      </c>
      <c r="D104" s="13">
        <v>34681.800000000003</v>
      </c>
      <c r="E104" s="14">
        <f t="shared" si="19"/>
        <v>0</v>
      </c>
      <c r="F104" s="13">
        <v>32444.799999999999</v>
      </c>
      <c r="G104" s="14">
        <f t="shared" si="28"/>
        <v>-2237.0000000000036</v>
      </c>
      <c r="H104" s="13">
        <v>31688.2</v>
      </c>
      <c r="I104" s="14">
        <f t="shared" si="29"/>
        <v>-756.59999999999854</v>
      </c>
      <c r="J104" s="13">
        <v>31688.2</v>
      </c>
      <c r="K104" s="14">
        <f t="shared" si="30"/>
        <v>0</v>
      </c>
      <c r="L104" s="13">
        <v>31688.2</v>
      </c>
      <c r="M104" s="14">
        <f t="shared" si="31"/>
        <v>0</v>
      </c>
    </row>
    <row r="105" spans="1:13" outlineLevel="1" x14ac:dyDescent="0.25">
      <c r="A105" s="5" t="s">
        <v>103</v>
      </c>
      <c r="B105" s="42" t="s">
        <v>104</v>
      </c>
      <c r="C105" s="13">
        <v>210545.1</v>
      </c>
      <c r="D105" s="13">
        <v>211691.1</v>
      </c>
      <c r="E105" s="14">
        <f t="shared" si="19"/>
        <v>1146</v>
      </c>
      <c r="F105" s="13">
        <v>223461.5</v>
      </c>
      <c r="G105" s="14">
        <f t="shared" si="28"/>
        <v>11770.399999999994</v>
      </c>
      <c r="H105" s="13">
        <v>222712.5</v>
      </c>
      <c r="I105" s="14">
        <f t="shared" si="29"/>
        <v>-749</v>
      </c>
      <c r="J105" s="13">
        <v>222712.5</v>
      </c>
      <c r="K105" s="14">
        <f t="shared" si="30"/>
        <v>0</v>
      </c>
      <c r="L105" s="13">
        <v>224273.5</v>
      </c>
      <c r="M105" s="14">
        <f t="shared" si="31"/>
        <v>1561</v>
      </c>
    </row>
    <row r="106" spans="1:13" outlineLevel="1" x14ac:dyDescent="0.25">
      <c r="A106" s="5" t="s">
        <v>105</v>
      </c>
      <c r="B106" s="42" t="s">
        <v>106</v>
      </c>
      <c r="C106" s="13">
        <v>106292.5</v>
      </c>
      <c r="D106" s="13">
        <v>116027.2</v>
      </c>
      <c r="E106" s="14">
        <f t="shared" si="19"/>
        <v>9734.6999999999971</v>
      </c>
      <c r="F106" s="13">
        <v>115858.5</v>
      </c>
      <c r="G106" s="14">
        <f t="shared" si="28"/>
        <v>-168.69999999999709</v>
      </c>
      <c r="H106" s="13">
        <v>110031.6</v>
      </c>
      <c r="I106" s="14">
        <f t="shared" si="29"/>
        <v>-5826.8999999999942</v>
      </c>
      <c r="J106" s="13">
        <v>110305.60000000001</v>
      </c>
      <c r="K106" s="14">
        <f t="shared" si="30"/>
        <v>274</v>
      </c>
      <c r="L106" s="13">
        <v>110305.60000000001</v>
      </c>
      <c r="M106" s="14">
        <f t="shared" si="31"/>
        <v>0</v>
      </c>
    </row>
    <row r="107" spans="1:13" ht="26.4" outlineLevel="1" x14ac:dyDescent="0.25">
      <c r="A107" s="5" t="s">
        <v>107</v>
      </c>
      <c r="B107" s="42" t="s">
        <v>108</v>
      </c>
      <c r="C107" s="13">
        <v>258130.7</v>
      </c>
      <c r="D107" s="13">
        <v>258130.7</v>
      </c>
      <c r="E107" s="14">
        <f t="shared" si="19"/>
        <v>0</v>
      </c>
      <c r="F107" s="13">
        <v>256705.9</v>
      </c>
      <c r="G107" s="14">
        <f t="shared" si="28"/>
        <v>-1424.8000000000175</v>
      </c>
      <c r="H107" s="13">
        <v>257923.9</v>
      </c>
      <c r="I107" s="14">
        <f t="shared" si="29"/>
        <v>1218</v>
      </c>
      <c r="J107" s="13">
        <v>257923.9</v>
      </c>
      <c r="K107" s="14">
        <f t="shared" si="30"/>
        <v>0</v>
      </c>
      <c r="L107" s="13">
        <v>257923.9</v>
      </c>
      <c r="M107" s="14">
        <f t="shared" si="31"/>
        <v>0</v>
      </c>
    </row>
    <row r="108" spans="1:13" outlineLevel="1" x14ac:dyDescent="0.25">
      <c r="A108" s="5" t="s">
        <v>109</v>
      </c>
      <c r="B108" s="42" t="s">
        <v>110</v>
      </c>
      <c r="C108" s="13">
        <v>8591363.9000000004</v>
      </c>
      <c r="D108" s="13">
        <v>8686570.3000000007</v>
      </c>
      <c r="E108" s="14">
        <f t="shared" si="19"/>
        <v>95206.400000000373</v>
      </c>
      <c r="F108" s="13">
        <v>8727491.3000000007</v>
      </c>
      <c r="G108" s="14">
        <f t="shared" si="28"/>
        <v>40921</v>
      </c>
      <c r="H108" s="13">
        <v>3689569.8</v>
      </c>
      <c r="I108" s="14">
        <f t="shared" si="29"/>
        <v>-5037921.5000000009</v>
      </c>
      <c r="J108" s="13">
        <v>3685361.3</v>
      </c>
      <c r="K108" s="14">
        <f t="shared" si="30"/>
        <v>-4208.5</v>
      </c>
      <c r="L108" s="13">
        <v>3702257</v>
      </c>
      <c r="M108" s="14">
        <f t="shared" si="31"/>
        <v>16895.700000000186</v>
      </c>
    </row>
    <row r="109" spans="1:13" s="6" customFormat="1" x14ac:dyDescent="0.25">
      <c r="A109" s="4" t="s">
        <v>111</v>
      </c>
      <c r="B109" s="41" t="s">
        <v>112</v>
      </c>
      <c r="C109" s="11">
        <f t="shared" ref="C109:J109" si="40">SUM(C110:C115)</f>
        <v>14775236.599999998</v>
      </c>
      <c r="D109" s="11">
        <f t="shared" si="40"/>
        <v>16985343.599999998</v>
      </c>
      <c r="E109" s="10">
        <f t="shared" si="19"/>
        <v>2210107</v>
      </c>
      <c r="F109" s="11">
        <f t="shared" si="40"/>
        <v>17542573.399999999</v>
      </c>
      <c r="G109" s="10">
        <f t="shared" si="28"/>
        <v>557229.80000000075</v>
      </c>
      <c r="H109" s="11">
        <f t="shared" si="40"/>
        <v>23222130.099999994</v>
      </c>
      <c r="I109" s="10">
        <f t="shared" si="29"/>
        <v>5679556.6999999955</v>
      </c>
      <c r="J109" s="11">
        <f t="shared" si="40"/>
        <v>22834765.400000002</v>
      </c>
      <c r="K109" s="10">
        <f t="shared" si="30"/>
        <v>-387364.6999999918</v>
      </c>
      <c r="L109" s="11">
        <f t="shared" ref="L109" si="41">SUM(L110:L115)</f>
        <v>22892415.100000001</v>
      </c>
      <c r="M109" s="10">
        <f t="shared" si="31"/>
        <v>57649.699999999255</v>
      </c>
    </row>
    <row r="110" spans="1:13" outlineLevel="1" x14ac:dyDescent="0.25">
      <c r="A110" s="5" t="s">
        <v>113</v>
      </c>
      <c r="B110" s="42" t="s">
        <v>114</v>
      </c>
      <c r="C110" s="13">
        <v>264405.40000000002</v>
      </c>
      <c r="D110" s="13">
        <v>398256.6</v>
      </c>
      <c r="E110" s="14">
        <f t="shared" si="19"/>
        <v>133851.19999999995</v>
      </c>
      <c r="F110" s="13">
        <v>398256.6</v>
      </c>
      <c r="G110" s="14">
        <f t="shared" si="28"/>
        <v>0</v>
      </c>
      <c r="H110" s="13">
        <v>317256.59999999998</v>
      </c>
      <c r="I110" s="14">
        <f t="shared" si="29"/>
        <v>-81000</v>
      </c>
      <c r="J110" s="13">
        <v>315286.59999999998</v>
      </c>
      <c r="K110" s="14">
        <f t="shared" si="30"/>
        <v>-1970</v>
      </c>
      <c r="L110" s="13">
        <v>315286.59999999998</v>
      </c>
      <c r="M110" s="14">
        <f t="shared" si="31"/>
        <v>0</v>
      </c>
    </row>
    <row r="111" spans="1:13" outlineLevel="1" x14ac:dyDescent="0.25">
      <c r="A111" s="5" t="s">
        <v>115</v>
      </c>
      <c r="B111" s="42" t="s">
        <v>116</v>
      </c>
      <c r="C111" s="13">
        <v>3051629.7</v>
      </c>
      <c r="D111" s="13">
        <v>3251746.7</v>
      </c>
      <c r="E111" s="14">
        <f t="shared" si="19"/>
        <v>200117</v>
      </c>
      <c r="F111" s="13">
        <v>3273483.4</v>
      </c>
      <c r="G111" s="14">
        <f t="shared" si="28"/>
        <v>21736.699999999721</v>
      </c>
      <c r="H111" s="13">
        <v>3225768.8</v>
      </c>
      <c r="I111" s="14">
        <f t="shared" si="29"/>
        <v>-47714.600000000093</v>
      </c>
      <c r="J111" s="13">
        <v>3209681.6</v>
      </c>
      <c r="K111" s="14">
        <f t="shared" si="30"/>
        <v>-16087.199999999721</v>
      </c>
      <c r="L111" s="13">
        <v>3198881.6</v>
      </c>
      <c r="M111" s="14">
        <f t="shared" si="31"/>
        <v>-10800</v>
      </c>
    </row>
    <row r="112" spans="1:13" outlineLevel="1" x14ac:dyDescent="0.25">
      <c r="A112" s="5" t="s">
        <v>117</v>
      </c>
      <c r="B112" s="42" t="s">
        <v>118</v>
      </c>
      <c r="C112" s="13">
        <v>9203190.5999999996</v>
      </c>
      <c r="D112" s="13">
        <v>10769853.699999999</v>
      </c>
      <c r="E112" s="14">
        <f t="shared" si="19"/>
        <v>1566663.0999999996</v>
      </c>
      <c r="F112" s="13">
        <v>11292646.800000001</v>
      </c>
      <c r="G112" s="14">
        <f t="shared" si="28"/>
        <v>522793.10000000149</v>
      </c>
      <c r="H112" s="13">
        <v>16782743.899999999</v>
      </c>
      <c r="I112" s="14">
        <f t="shared" si="29"/>
        <v>5490097.0999999978</v>
      </c>
      <c r="J112" s="13">
        <v>16381925</v>
      </c>
      <c r="K112" s="14">
        <f t="shared" si="30"/>
        <v>-400818.89999999851</v>
      </c>
      <c r="L112" s="13">
        <v>16435873.9</v>
      </c>
      <c r="M112" s="14">
        <f t="shared" si="31"/>
        <v>53948.900000000373</v>
      </c>
    </row>
    <row r="113" spans="1:13" outlineLevel="1" x14ac:dyDescent="0.25">
      <c r="A113" s="5" t="s">
        <v>119</v>
      </c>
      <c r="B113" s="42" t="s">
        <v>120</v>
      </c>
      <c r="C113" s="13">
        <v>1869037.2</v>
      </c>
      <c r="D113" s="13">
        <v>2185983.2000000002</v>
      </c>
      <c r="E113" s="14">
        <f t="shared" si="19"/>
        <v>316946.00000000023</v>
      </c>
      <c r="F113" s="13">
        <v>2195983.2000000002</v>
      </c>
      <c r="G113" s="14">
        <f t="shared" si="28"/>
        <v>10000</v>
      </c>
      <c r="H113" s="13">
        <v>2480898.4</v>
      </c>
      <c r="I113" s="14">
        <f t="shared" si="29"/>
        <v>284915.19999999972</v>
      </c>
      <c r="J113" s="13">
        <v>2511465.6</v>
      </c>
      <c r="K113" s="14">
        <f t="shared" si="30"/>
        <v>30567.200000000186</v>
      </c>
      <c r="L113" s="13">
        <v>2526466.4</v>
      </c>
      <c r="M113" s="14">
        <f t="shared" si="31"/>
        <v>15000.799999999814</v>
      </c>
    </row>
    <row r="114" spans="1:13" ht="26.4" outlineLevel="1" x14ac:dyDescent="0.25">
      <c r="A114" s="5" t="s">
        <v>121</v>
      </c>
      <c r="B114" s="42" t="s">
        <v>122</v>
      </c>
      <c r="C114" s="13">
        <v>0</v>
      </c>
      <c r="D114" s="13">
        <v>0</v>
      </c>
      <c r="E114" s="14">
        <f t="shared" si="19"/>
        <v>0</v>
      </c>
      <c r="F114" s="13">
        <v>0</v>
      </c>
      <c r="G114" s="14">
        <f t="shared" si="28"/>
        <v>0</v>
      </c>
      <c r="H114" s="13">
        <v>0</v>
      </c>
      <c r="I114" s="14">
        <f t="shared" si="29"/>
        <v>0</v>
      </c>
      <c r="J114" s="13">
        <v>0</v>
      </c>
      <c r="K114" s="14">
        <f t="shared" si="30"/>
        <v>0</v>
      </c>
      <c r="L114" s="13">
        <v>0</v>
      </c>
      <c r="M114" s="14">
        <f t="shared" si="31"/>
        <v>0</v>
      </c>
    </row>
    <row r="115" spans="1:13" outlineLevel="1" x14ac:dyDescent="0.25">
      <c r="A115" s="5" t="s">
        <v>123</v>
      </c>
      <c r="B115" s="42" t="s">
        <v>124</v>
      </c>
      <c r="C115" s="13">
        <v>386973.7</v>
      </c>
      <c r="D115" s="13">
        <v>379503.4</v>
      </c>
      <c r="E115" s="14">
        <f t="shared" si="19"/>
        <v>-7470.2999999999884</v>
      </c>
      <c r="F115" s="13">
        <v>382203.4</v>
      </c>
      <c r="G115" s="14">
        <f t="shared" si="28"/>
        <v>2700</v>
      </c>
      <c r="H115" s="13">
        <v>415462.40000000002</v>
      </c>
      <c r="I115" s="14">
        <f t="shared" si="29"/>
        <v>33259</v>
      </c>
      <c r="J115" s="13">
        <v>416406.6</v>
      </c>
      <c r="K115" s="14">
        <f t="shared" si="30"/>
        <v>944.19999999995343</v>
      </c>
      <c r="L115" s="13">
        <v>415906.6</v>
      </c>
      <c r="M115" s="14">
        <f t="shared" si="31"/>
        <v>-500</v>
      </c>
    </row>
    <row r="116" spans="1:13" s="6" customFormat="1" x14ac:dyDescent="0.25">
      <c r="A116" s="4" t="s">
        <v>125</v>
      </c>
      <c r="B116" s="41" t="s">
        <v>126</v>
      </c>
      <c r="C116" s="11">
        <f>SUM(C117:C119)</f>
        <v>1290272.5</v>
      </c>
      <c r="D116" s="11">
        <f t="shared" ref="D116:J116" si="42">SUM(D117:D119)</f>
        <v>1365944.9</v>
      </c>
      <c r="E116" s="10">
        <f t="shared" si="19"/>
        <v>75672.399999999907</v>
      </c>
      <c r="F116" s="11">
        <f t="shared" si="42"/>
        <v>1260544.8999999999</v>
      </c>
      <c r="G116" s="10">
        <f t="shared" si="28"/>
        <v>-105400</v>
      </c>
      <c r="H116" s="11">
        <f t="shared" si="42"/>
        <v>1163353.7</v>
      </c>
      <c r="I116" s="10">
        <f t="shared" si="29"/>
        <v>-97191.199999999953</v>
      </c>
      <c r="J116" s="11">
        <f t="shared" si="42"/>
        <v>1163353.7</v>
      </c>
      <c r="K116" s="10">
        <f t="shared" si="30"/>
        <v>0</v>
      </c>
      <c r="L116" s="11">
        <f t="shared" ref="L116" si="43">SUM(L117:L119)</f>
        <v>1163353.7</v>
      </c>
      <c r="M116" s="10">
        <f t="shared" si="31"/>
        <v>0</v>
      </c>
    </row>
    <row r="117" spans="1:13" outlineLevel="1" x14ac:dyDescent="0.25">
      <c r="A117" s="5" t="s">
        <v>127</v>
      </c>
      <c r="B117" s="42" t="s">
        <v>128</v>
      </c>
      <c r="C117" s="13">
        <v>2400</v>
      </c>
      <c r="D117" s="13">
        <v>2400</v>
      </c>
      <c r="E117" s="13">
        <f t="shared" si="19"/>
        <v>0</v>
      </c>
      <c r="F117" s="13">
        <v>1900</v>
      </c>
      <c r="G117" s="13">
        <f t="shared" ref="G117:G129" si="44">F117-D117</f>
        <v>-500</v>
      </c>
      <c r="H117" s="13">
        <v>62327.3</v>
      </c>
      <c r="I117" s="14">
        <f t="shared" ref="I117:I129" si="45">H117-F117</f>
        <v>60427.3</v>
      </c>
      <c r="J117" s="13">
        <v>62327.3</v>
      </c>
      <c r="K117" s="14">
        <f t="shared" ref="K117:K129" si="46">J117-H117</f>
        <v>0</v>
      </c>
      <c r="L117" s="13">
        <v>62327.3</v>
      </c>
      <c r="M117" s="14">
        <f t="shared" ref="M117:M129" si="47">L117-J117</f>
        <v>0</v>
      </c>
    </row>
    <row r="118" spans="1:13" outlineLevel="1" x14ac:dyDescent="0.25">
      <c r="A118" s="5" t="s">
        <v>129</v>
      </c>
      <c r="B118" s="42" t="s">
        <v>130</v>
      </c>
      <c r="C118" s="13">
        <v>1066263.8</v>
      </c>
      <c r="D118" s="13">
        <v>1134916.3999999999</v>
      </c>
      <c r="E118" s="13">
        <f t="shared" ref="E118:E129" si="48">D118-C118</f>
        <v>68652.59999999986</v>
      </c>
      <c r="F118" s="13">
        <v>1030016.4</v>
      </c>
      <c r="G118" s="13">
        <f t="shared" si="44"/>
        <v>-104899.99999999988</v>
      </c>
      <c r="H118" s="13">
        <v>833546.1</v>
      </c>
      <c r="I118" s="14">
        <f t="shared" si="45"/>
        <v>-196470.30000000005</v>
      </c>
      <c r="J118" s="13">
        <v>833546.1</v>
      </c>
      <c r="K118" s="14">
        <f t="shared" si="46"/>
        <v>0</v>
      </c>
      <c r="L118" s="13">
        <v>833546.1</v>
      </c>
      <c r="M118" s="14">
        <f t="shared" si="47"/>
        <v>0</v>
      </c>
    </row>
    <row r="119" spans="1:13" outlineLevel="1" x14ac:dyDescent="0.25">
      <c r="A119" s="5" t="s">
        <v>131</v>
      </c>
      <c r="B119" s="42" t="s">
        <v>132</v>
      </c>
      <c r="C119" s="13">
        <v>221608.7</v>
      </c>
      <c r="D119" s="13">
        <v>228628.5</v>
      </c>
      <c r="E119" s="13">
        <f t="shared" si="48"/>
        <v>7019.7999999999884</v>
      </c>
      <c r="F119" s="13">
        <v>228628.5</v>
      </c>
      <c r="G119" s="13">
        <f t="shared" si="44"/>
        <v>0</v>
      </c>
      <c r="H119" s="13">
        <v>267480.3</v>
      </c>
      <c r="I119" s="14">
        <f t="shared" si="45"/>
        <v>38851.799999999988</v>
      </c>
      <c r="J119" s="13">
        <v>267480.3</v>
      </c>
      <c r="K119" s="14">
        <f t="shared" si="46"/>
        <v>0</v>
      </c>
      <c r="L119" s="13">
        <v>267480.3</v>
      </c>
      <c r="M119" s="14">
        <f t="shared" si="47"/>
        <v>0</v>
      </c>
    </row>
    <row r="120" spans="1:13" s="6" customFormat="1" x14ac:dyDescent="0.25">
      <c r="A120" s="4" t="s">
        <v>133</v>
      </c>
      <c r="B120" s="41" t="s">
        <v>134</v>
      </c>
      <c r="C120" s="11">
        <f>SUM(C121:C122)</f>
        <v>99748.1</v>
      </c>
      <c r="D120" s="11">
        <f t="shared" ref="D120:J120" si="49">SUM(D121:D122)</f>
        <v>164197.9</v>
      </c>
      <c r="E120" s="10">
        <f t="shared" si="48"/>
        <v>64449.799999999988</v>
      </c>
      <c r="F120" s="11">
        <f t="shared" si="49"/>
        <v>198397.9</v>
      </c>
      <c r="G120" s="10">
        <f t="shared" si="44"/>
        <v>34200</v>
      </c>
      <c r="H120" s="11">
        <f t="shared" si="49"/>
        <v>198397.9</v>
      </c>
      <c r="I120" s="10">
        <f t="shared" si="45"/>
        <v>0</v>
      </c>
      <c r="J120" s="11">
        <f t="shared" si="49"/>
        <v>198397.9</v>
      </c>
      <c r="K120" s="10">
        <f t="shared" si="46"/>
        <v>0</v>
      </c>
      <c r="L120" s="11">
        <f t="shared" ref="L120" si="50">SUM(L121:L122)</f>
        <v>198397.9</v>
      </c>
      <c r="M120" s="10">
        <f t="shared" si="47"/>
        <v>0</v>
      </c>
    </row>
    <row r="121" spans="1:13" outlineLevel="1" x14ac:dyDescent="0.25">
      <c r="A121" s="5" t="s">
        <v>135</v>
      </c>
      <c r="B121" s="42" t="s">
        <v>136</v>
      </c>
      <c r="C121" s="13">
        <v>55197.9</v>
      </c>
      <c r="D121" s="13">
        <v>105197.9</v>
      </c>
      <c r="E121" s="14">
        <f t="shared" si="48"/>
        <v>49999.999999999993</v>
      </c>
      <c r="F121" s="13">
        <v>139397.9</v>
      </c>
      <c r="G121" s="14">
        <f t="shared" si="44"/>
        <v>34200</v>
      </c>
      <c r="H121" s="13">
        <v>139397.9</v>
      </c>
      <c r="I121" s="14">
        <f t="shared" si="45"/>
        <v>0</v>
      </c>
      <c r="J121" s="13">
        <v>139397.9</v>
      </c>
      <c r="K121" s="14">
        <f t="shared" si="46"/>
        <v>0</v>
      </c>
      <c r="L121" s="13">
        <v>139397.9</v>
      </c>
      <c r="M121" s="14">
        <f t="shared" si="47"/>
        <v>0</v>
      </c>
    </row>
    <row r="122" spans="1:13" outlineLevel="1" x14ac:dyDescent="0.25">
      <c r="A122" s="5" t="s">
        <v>137</v>
      </c>
      <c r="B122" s="42" t="s">
        <v>138</v>
      </c>
      <c r="C122" s="13">
        <v>44550.2</v>
      </c>
      <c r="D122" s="13">
        <v>59000</v>
      </c>
      <c r="E122" s="14">
        <f t="shared" si="48"/>
        <v>14449.800000000003</v>
      </c>
      <c r="F122" s="13">
        <v>59000</v>
      </c>
      <c r="G122" s="14">
        <f t="shared" si="44"/>
        <v>0</v>
      </c>
      <c r="H122" s="13">
        <v>59000</v>
      </c>
      <c r="I122" s="14">
        <f t="shared" si="45"/>
        <v>0</v>
      </c>
      <c r="J122" s="13">
        <v>59000</v>
      </c>
      <c r="K122" s="14">
        <f t="shared" si="46"/>
        <v>0</v>
      </c>
      <c r="L122" s="13">
        <v>59000</v>
      </c>
      <c r="M122" s="14">
        <f t="shared" si="47"/>
        <v>0</v>
      </c>
    </row>
    <row r="123" spans="1:13" s="6" customFormat="1" ht="26.4" x14ac:dyDescent="0.25">
      <c r="A123" s="4" t="s">
        <v>139</v>
      </c>
      <c r="B123" s="41" t="s">
        <v>140</v>
      </c>
      <c r="C123" s="11">
        <f>C124</f>
        <v>537910</v>
      </c>
      <c r="D123" s="11">
        <f t="shared" ref="D123:L123" si="51">D124</f>
        <v>537910</v>
      </c>
      <c r="E123" s="10">
        <f t="shared" si="48"/>
        <v>0</v>
      </c>
      <c r="F123" s="11">
        <f t="shared" si="51"/>
        <v>487910</v>
      </c>
      <c r="G123" s="10">
        <f t="shared" si="44"/>
        <v>-50000</v>
      </c>
      <c r="H123" s="11">
        <f t="shared" si="51"/>
        <v>407910</v>
      </c>
      <c r="I123" s="10">
        <f t="shared" si="45"/>
        <v>-80000</v>
      </c>
      <c r="J123" s="11">
        <f t="shared" si="51"/>
        <v>407910</v>
      </c>
      <c r="K123" s="10">
        <f t="shared" si="46"/>
        <v>0</v>
      </c>
      <c r="L123" s="11">
        <f t="shared" si="51"/>
        <v>407910</v>
      </c>
      <c r="M123" s="10">
        <f t="shared" si="47"/>
        <v>0</v>
      </c>
    </row>
    <row r="124" spans="1:13" ht="26.4" outlineLevel="1" x14ac:dyDescent="0.25">
      <c r="A124" s="5" t="s">
        <v>141</v>
      </c>
      <c r="B124" s="42" t="s">
        <v>142</v>
      </c>
      <c r="C124" s="13">
        <v>537910</v>
      </c>
      <c r="D124" s="13">
        <v>537910</v>
      </c>
      <c r="E124" s="14">
        <f t="shared" si="48"/>
        <v>0</v>
      </c>
      <c r="F124" s="13">
        <v>487910</v>
      </c>
      <c r="G124" s="14">
        <f t="shared" si="44"/>
        <v>-50000</v>
      </c>
      <c r="H124" s="13">
        <v>407910</v>
      </c>
      <c r="I124" s="14">
        <f t="shared" si="45"/>
        <v>-80000</v>
      </c>
      <c r="J124" s="13">
        <v>407910</v>
      </c>
      <c r="K124" s="14">
        <f t="shared" si="46"/>
        <v>0</v>
      </c>
      <c r="L124" s="13">
        <v>407910</v>
      </c>
      <c r="M124" s="14">
        <f t="shared" si="47"/>
        <v>0</v>
      </c>
    </row>
    <row r="125" spans="1:13" s="6" customFormat="1" ht="52.8" x14ac:dyDescent="0.25">
      <c r="A125" s="4" t="s">
        <v>143</v>
      </c>
      <c r="B125" s="41" t="s">
        <v>144</v>
      </c>
      <c r="C125" s="11">
        <f>SUM(C126:C128)</f>
        <v>3995988.7</v>
      </c>
      <c r="D125" s="11">
        <f t="shared" ref="D125:J125" si="52">SUM(D126:D128)</f>
        <v>3770133.5</v>
      </c>
      <c r="E125" s="10">
        <f t="shared" si="48"/>
        <v>-225855.20000000019</v>
      </c>
      <c r="F125" s="11">
        <f t="shared" si="52"/>
        <v>3915403.3</v>
      </c>
      <c r="G125" s="10">
        <f t="shared" si="44"/>
        <v>145269.79999999981</v>
      </c>
      <c r="H125" s="11">
        <f t="shared" si="52"/>
        <v>3911574.7</v>
      </c>
      <c r="I125" s="10">
        <f t="shared" si="45"/>
        <v>-3828.5999999996275</v>
      </c>
      <c r="J125" s="11">
        <f t="shared" si="52"/>
        <v>3911574.7</v>
      </c>
      <c r="K125" s="10">
        <f t="shared" si="46"/>
        <v>0</v>
      </c>
      <c r="L125" s="11">
        <f t="shared" ref="L125" si="53">SUM(L126:L128)</f>
        <v>4047277.3</v>
      </c>
      <c r="M125" s="10">
        <f t="shared" si="47"/>
        <v>135702.59999999963</v>
      </c>
    </row>
    <row r="126" spans="1:13" ht="39.6" outlineLevel="1" x14ac:dyDescent="0.25">
      <c r="A126" s="5" t="s">
        <v>145</v>
      </c>
      <c r="B126" s="42" t="s">
        <v>146</v>
      </c>
      <c r="C126" s="13">
        <v>237975.6</v>
      </c>
      <c r="D126" s="13">
        <v>237975.6</v>
      </c>
      <c r="E126" s="14">
        <f t="shared" si="48"/>
        <v>0</v>
      </c>
      <c r="F126" s="13">
        <v>237975.6</v>
      </c>
      <c r="G126" s="14">
        <f t="shared" si="44"/>
        <v>0</v>
      </c>
      <c r="H126" s="13">
        <v>237975.6</v>
      </c>
      <c r="I126" s="14">
        <f t="shared" si="45"/>
        <v>0</v>
      </c>
      <c r="J126" s="13">
        <v>237975.6</v>
      </c>
      <c r="K126" s="14">
        <f t="shared" si="46"/>
        <v>0</v>
      </c>
      <c r="L126" s="13">
        <v>237975.6</v>
      </c>
      <c r="M126" s="14">
        <f t="shared" si="47"/>
        <v>0</v>
      </c>
    </row>
    <row r="127" spans="1:13" outlineLevel="1" x14ac:dyDescent="0.25">
      <c r="A127" s="12" t="s">
        <v>147</v>
      </c>
      <c r="B127" s="42" t="s">
        <v>148</v>
      </c>
      <c r="C127" s="13">
        <v>974778.8</v>
      </c>
      <c r="D127" s="13">
        <v>725000</v>
      </c>
      <c r="E127" s="14">
        <f t="shared" si="48"/>
        <v>-249778.80000000005</v>
      </c>
      <c r="F127" s="13">
        <v>876169.8</v>
      </c>
      <c r="G127" s="14">
        <f t="shared" si="44"/>
        <v>151169.80000000005</v>
      </c>
      <c r="H127" s="13">
        <v>887185.1</v>
      </c>
      <c r="I127" s="14">
        <f t="shared" si="45"/>
        <v>11015.29999999993</v>
      </c>
      <c r="J127" s="13">
        <v>887185.1</v>
      </c>
      <c r="K127" s="14">
        <f t="shared" si="46"/>
        <v>0</v>
      </c>
      <c r="L127" s="13">
        <v>887185.2</v>
      </c>
      <c r="M127" s="14">
        <f t="shared" si="47"/>
        <v>9.9999999976716936E-2</v>
      </c>
    </row>
    <row r="128" spans="1:13" outlineLevel="1" x14ac:dyDescent="0.25">
      <c r="A128" s="12" t="s">
        <v>149</v>
      </c>
      <c r="B128" s="42" t="s">
        <v>150</v>
      </c>
      <c r="C128" s="13">
        <v>2783234.3</v>
      </c>
      <c r="D128" s="13">
        <v>2807157.9</v>
      </c>
      <c r="E128" s="14">
        <f t="shared" si="48"/>
        <v>23923.600000000093</v>
      </c>
      <c r="F128" s="13">
        <v>2801257.9</v>
      </c>
      <c r="G128" s="14">
        <f t="shared" si="44"/>
        <v>-5900</v>
      </c>
      <c r="H128" s="13">
        <v>2786414</v>
      </c>
      <c r="I128" s="14">
        <f t="shared" si="45"/>
        <v>-14843.899999999907</v>
      </c>
      <c r="J128" s="13">
        <v>2786414</v>
      </c>
      <c r="K128" s="14">
        <f t="shared" si="46"/>
        <v>0</v>
      </c>
      <c r="L128" s="13">
        <v>2922116.5</v>
      </c>
      <c r="M128" s="14">
        <f t="shared" si="47"/>
        <v>135702.5</v>
      </c>
    </row>
    <row r="129" spans="1:13" s="6" customFormat="1" x14ac:dyDescent="0.25">
      <c r="A129" s="15"/>
      <c r="B129" s="15" t="s">
        <v>225</v>
      </c>
      <c r="C129" s="18">
        <f>C7-C53</f>
        <v>-4848117.5999999791</v>
      </c>
      <c r="D129" s="18">
        <f>D7-D53</f>
        <v>-13672078.399999991</v>
      </c>
      <c r="E129" s="16">
        <f t="shared" si="48"/>
        <v>-8823960.8000000119</v>
      </c>
      <c r="F129" s="18">
        <f>F7-F53</f>
        <v>-15327908.200000018</v>
      </c>
      <c r="G129" s="16">
        <f t="shared" si="44"/>
        <v>-1655829.8000000268</v>
      </c>
      <c r="H129" s="18">
        <f>H7-H53</f>
        <v>-15327908.200000018</v>
      </c>
      <c r="I129" s="16">
        <f t="shared" si="45"/>
        <v>0</v>
      </c>
      <c r="J129" s="18">
        <f>J7-J53</f>
        <v>-15327908.200000018</v>
      </c>
      <c r="K129" s="16">
        <f t="shared" si="46"/>
        <v>0</v>
      </c>
      <c r="L129" s="18">
        <f>L7-L53</f>
        <v>-15327908.199999988</v>
      </c>
      <c r="M129" s="16">
        <f t="shared" si="47"/>
        <v>2.9802322387695313E-8</v>
      </c>
    </row>
    <row r="130" spans="1:13" x14ac:dyDescent="0.25">
      <c r="M130" s="17"/>
    </row>
  </sheetData>
  <mergeCells count="8">
    <mergeCell ref="A4:A5"/>
    <mergeCell ref="B4:B5"/>
    <mergeCell ref="C4:C5"/>
    <mergeCell ref="L1:M1"/>
    <mergeCell ref="L4:L5"/>
    <mergeCell ref="M4:M5"/>
    <mergeCell ref="A2:M2"/>
    <mergeCell ref="D4:K4"/>
  </mergeCells>
  <pageMargins left="0.55118110236220474" right="0.55118110236220474" top="0.78740157480314965" bottom="0.59055118110236227" header="0.51181102362204722" footer="0.31"/>
  <pageSetup paperSize="9" scale="65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2016 год</vt:lpstr>
      <vt:lpstr>Лист1</vt:lpstr>
      <vt:lpstr>'2016 год'!SIGN</vt:lpstr>
      <vt:lpstr>'2016 год'!Заголовки_для_печати</vt:lpstr>
      <vt:lpstr>'2016 год'!Область_печати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2017-03-22T12:18:01Z</cp:lastPrinted>
  <dcterms:created xsi:type="dcterms:W3CDTF">2002-03-11T10:22:12Z</dcterms:created>
  <dcterms:modified xsi:type="dcterms:W3CDTF">2017-03-22T12:18:04Z</dcterms:modified>
</cp:coreProperties>
</file>