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5" i="1" l="1"/>
  <c r="D25" i="1"/>
  <c r="E25" i="1"/>
  <c r="F25" i="1"/>
  <c r="G25" i="1"/>
  <c r="H25" i="1"/>
  <c r="I25" i="1"/>
  <c r="J25" i="1"/>
  <c r="K25" i="1"/>
  <c r="L25" i="1"/>
  <c r="M25" i="1"/>
  <c r="N25" i="1"/>
  <c r="O25" i="1"/>
  <c r="B25" i="1"/>
  <c r="C11" i="1" l="1"/>
  <c r="M23" i="1" l="1"/>
  <c r="O23" i="1" s="1"/>
  <c r="M22" i="1"/>
  <c r="O22" i="1" s="1"/>
  <c r="M24" i="1"/>
  <c r="O24" i="1" s="1"/>
  <c r="M21" i="1"/>
  <c r="O21" i="1" s="1"/>
  <c r="M20" i="1"/>
  <c r="O20" i="1" s="1"/>
  <c r="M19" i="1"/>
  <c r="O19" i="1" s="1"/>
  <c r="M18" i="1"/>
  <c r="O18" i="1" s="1"/>
  <c r="M17" i="1"/>
  <c r="O17" i="1" s="1"/>
  <c r="M16" i="1"/>
  <c r="O16" i="1" s="1"/>
  <c r="M15" i="1"/>
  <c r="O15" i="1" s="1"/>
  <c r="M14" i="1"/>
  <c r="O14" i="1" s="1"/>
  <c r="M13" i="1"/>
  <c r="O13" i="1" s="1"/>
  <c r="M12" i="1"/>
  <c r="O12" i="1" s="1"/>
  <c r="M11" i="1"/>
  <c r="O11" i="1" s="1"/>
  <c r="M10" i="1"/>
  <c r="O10" i="1" s="1"/>
  <c r="M9" i="1"/>
  <c r="O9" i="1" s="1"/>
  <c r="M8" i="1"/>
  <c r="O8" i="1" s="1"/>
  <c r="M7" i="1"/>
  <c r="O7" i="1" l="1"/>
  <c r="G23" i="1"/>
  <c r="G22" i="1"/>
  <c r="G24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J23" i="1" l="1"/>
  <c r="J22" i="1"/>
  <c r="J24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</calcChain>
</file>

<file path=xl/sharedStrings.xml><?xml version="1.0" encoding="utf-8"?>
<sst xmlns="http://schemas.openxmlformats.org/spreadsheetml/2006/main" count="37" uniqueCount="34">
  <si>
    <t>Наименование МО</t>
  </si>
  <si>
    <t>Сосновый Бор</t>
  </si>
  <si>
    <t>Число учащихся</t>
  </si>
  <si>
    <t>Численность населения МО*</t>
  </si>
  <si>
    <t>* численность населения Ленинградской области на 01.01.2015 по данным Петростата</t>
  </si>
  <si>
    <t>Округление</t>
  </si>
  <si>
    <t>Итого</t>
  </si>
  <si>
    <t>Поддержка театров</t>
  </si>
  <si>
    <t>Поддержка театральных, музыкальных и кинофестивалей</t>
  </si>
  <si>
    <t>Создание мобильной системы обслуживания населенных пунктов, не имеющих библиотек</t>
  </si>
  <si>
    <t>Создание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</si>
  <si>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Расчет</t>
  </si>
  <si>
    <t>Укрепление материально-технической базы муниципальных учреждений дополнительного образования детей в сфере культуры и искусства</t>
  </si>
  <si>
    <t>Число участников</t>
  </si>
  <si>
    <t>Приобретение сценических костюмов и обуви для детских самодеятельных коллективов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</si>
  <si>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</si>
  <si>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</si>
  <si>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</si>
  <si>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</si>
  <si>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</si>
  <si>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</si>
  <si>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</si>
  <si>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</si>
  <si>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</si>
  <si>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</si>
  <si>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</si>
  <si>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</si>
  <si>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 муниципальный район</t>
  </si>
  <si>
    <t>Тосненский район</t>
  </si>
  <si>
    <t>Прозерский муниципальный район</t>
  </si>
  <si>
    <t>Сланцевский муниципальный район</t>
  </si>
  <si>
    <t>Тихвинский муниципальный район</t>
  </si>
  <si>
    <t>Приложение 41 к пояснительной записке 2017 года</t>
  </si>
  <si>
    <t>Расчет  
объема субсидии бюджетам муниципальных образований Ленинградской области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
 на 2017 год и плановый период 2018 и 2019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</si>
</sst>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/>
    <xf numFmtId="3" fontId="1" fillId="0" borderId="0" xfId="0" applyNumberFormat="1" applyFont="1"/>
    <xf numFmtId="4" fontId="1" fillId="0" borderId="6" xfId="0" applyNumberFormat="1" applyFont="1" applyFill="1" applyBorder="1"/>
    <xf numFmtId="4" fontId="1" fillId="0" borderId="8" xfId="0" applyNumberFormat="1" applyFont="1" applyFill="1" applyBorder="1"/>
    <xf numFmtId="4" fontId="1" fillId="0" borderId="1" xfId="0" applyNumberFormat="1" applyFont="1" applyFill="1" applyBorder="1"/>
    <xf numFmtId="4" fontId="1" fillId="0" borderId="9" xfId="0" applyNumberFormat="1" applyFont="1" applyFill="1" applyBorder="1"/>
    <xf numFmtId="3" fontId="1" fillId="0" borderId="9" xfId="0" applyNumberFormat="1" applyFont="1" applyFill="1" applyBorder="1"/>
    <xf numFmtId="4" fontId="1" fillId="0" borderId="10" xfId="0" applyNumberFormat="1" applyFont="1" applyFill="1" applyBorder="1"/>
    <xf numFmtId="4" fontId="1" fillId="0" borderId="11" xfId="0" applyNumberFormat="1" applyFont="1" applyFill="1" applyBorder="1"/>
    <xf numFmtId="4" fontId="1" fillId="0" borderId="3" xfId="0" applyNumberFormat="1" applyFont="1" applyFill="1" applyBorder="1"/>
    <xf numFmtId="4" fontId="1" fillId="0" borderId="12" xfId="0" applyNumberFormat="1" applyFont="1" applyFill="1" applyBorder="1"/>
    <xf numFmtId="3" fontId="1" fillId="0" borderId="12" xfId="0" applyNumberFormat="1" applyFont="1" applyFill="1" applyBorder="1"/>
    <xf numFmtId="0" fontId="1" fillId="0" borderId="10" xfId="0" applyFont="1" applyFill="1" applyBorder="1"/>
    <xf numFmtId="0" fontId="1" fillId="0" borderId="6" xfId="0" applyFont="1" applyFill="1" applyBorder="1"/>
    <xf numFmtId="0" fontId="1" fillId="0" borderId="14" xfId="0" applyFont="1" applyFill="1" applyBorder="1"/>
    <xf numFmtId="4" fontId="1" fillId="0" borderId="14" xfId="0" applyNumberFormat="1" applyFont="1" applyFill="1" applyBorder="1"/>
    <xf numFmtId="4" fontId="1" fillId="0" borderId="15" xfId="0" applyNumberFormat="1" applyFont="1" applyFill="1" applyBorder="1"/>
    <xf numFmtId="4" fontId="1" fillId="0" borderId="2" xfId="0" applyNumberFormat="1" applyFont="1" applyFill="1" applyBorder="1"/>
    <xf numFmtId="4" fontId="1" fillId="0" borderId="16" xfId="0" applyNumberFormat="1" applyFont="1" applyFill="1" applyBorder="1"/>
    <xf numFmtId="3" fontId="1" fillId="0" borderId="16" xfId="0" applyNumberFormat="1" applyFont="1" applyFill="1" applyBorder="1"/>
    <xf numFmtId="0" fontId="1" fillId="0" borderId="4" xfId="0" applyFont="1" applyFill="1" applyBorder="1"/>
    <xf numFmtId="4" fontId="1" fillId="0" borderId="4" xfId="0" applyNumberFormat="1" applyFont="1" applyFill="1" applyBorder="1"/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1" fillId="0" borderId="27" xfId="0" applyNumberFormat="1" applyFont="1" applyFill="1" applyBorder="1" applyAlignment="1">
      <alignment horizontal="center" vertical="center" wrapText="1"/>
    </xf>
    <xf numFmtId="3" fontId="1" fillId="0" borderId="28" xfId="0" applyNumberFormat="1" applyFont="1" applyFill="1" applyBorder="1"/>
    <xf numFmtId="3" fontId="1" fillId="0" borderId="29" xfId="0" applyNumberFormat="1" applyFont="1" applyFill="1" applyBorder="1"/>
    <xf numFmtId="3" fontId="1" fillId="0" borderId="30" xfId="0" applyNumberFormat="1" applyFont="1" applyFill="1" applyBorder="1"/>
    <xf numFmtId="3" fontId="1" fillId="0" borderId="19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/>
    <xf numFmtId="3" fontId="1" fillId="0" borderId="3" xfId="0" applyNumberFormat="1" applyFont="1" applyFill="1" applyBorder="1"/>
    <xf numFmtId="0" fontId="1" fillId="0" borderId="13" xfId="0" applyFont="1" applyFill="1" applyBorder="1" applyAlignment="1">
      <alignment horizontal="center" vertical="center" wrapText="1"/>
    </xf>
    <xf numFmtId="4" fontId="1" fillId="0" borderId="20" xfId="0" applyNumberFormat="1" applyFont="1" applyFill="1" applyBorder="1"/>
    <xf numFmtId="4" fontId="1" fillId="0" borderId="26" xfId="0" applyNumberFormat="1" applyFont="1" applyBorder="1"/>
    <xf numFmtId="4" fontId="1" fillId="0" borderId="21" xfId="0" applyNumberFormat="1" applyFont="1" applyFill="1" applyBorder="1"/>
    <xf numFmtId="4" fontId="2" fillId="0" borderId="1" xfId="0" applyNumberFormat="1" applyFont="1" applyFill="1" applyBorder="1"/>
    <xf numFmtId="4" fontId="1" fillId="0" borderId="22" xfId="0" applyNumberFormat="1" applyFont="1" applyFill="1" applyBorder="1"/>
    <xf numFmtId="0" fontId="1" fillId="0" borderId="36" xfId="0" applyFont="1" applyBorder="1" applyAlignment="1">
      <alignment horizontal="center" wrapText="1"/>
    </xf>
    <xf numFmtId="0" fontId="0" fillId="0" borderId="0" xfId="0" applyFill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workbookViewId="0">
      <selection activeCell="D5" sqref="D5:F5"/>
    </sheetView>
  </sheetViews>
  <sheetFormatPr defaultRowHeight="15" x14ac:dyDescent="0.25"/>
  <cols>
    <col min="1" max="1" width="38.140625" style="1" customWidth="1"/>
    <col min="2" max="2" width="11.42578125" style="1" customWidth="1"/>
    <col min="3" max="3" width="15.140625" style="1" customWidth="1"/>
    <col min="4" max="6" width="9.140625" style="1"/>
    <col min="7" max="7" width="15.85546875" style="1" customWidth="1"/>
    <col min="8" max="8" width="11.28515625" style="1" customWidth="1"/>
    <col min="9" max="9" width="13.140625" style="4" customWidth="1"/>
    <col min="10" max="10" width="9.140625" style="1" customWidth="1"/>
    <col min="11" max="11" width="11.7109375" style="1" customWidth="1"/>
    <col min="12" max="12" width="9.42578125" style="4" customWidth="1"/>
    <col min="13" max="13" width="8.7109375" style="4" customWidth="1"/>
    <col min="14" max="14" width="10.85546875" style="4" customWidth="1"/>
    <col min="15" max="15" width="12" style="1" customWidth="1"/>
    <col min="16" max="16384" width="9.140625" style="1"/>
  </cols>
  <sheetData>
    <row r="1" spans="1:15" x14ac:dyDescent="0.25">
      <c r="O1" s="44" t="s">
        <v>32</v>
      </c>
    </row>
    <row r="3" spans="1:15" ht="66.75" customHeight="1" x14ac:dyDescent="0.25">
      <c r="A3" s="58" t="s">
        <v>33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21.75" customHeight="1" thickBo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s="2" customFormat="1" ht="112.5" customHeight="1" thickBot="1" x14ac:dyDescent="0.3">
      <c r="A5" s="45" t="s">
        <v>0</v>
      </c>
      <c r="B5" s="47" t="s">
        <v>7</v>
      </c>
      <c r="C5" s="47" t="s">
        <v>8</v>
      </c>
      <c r="D5" s="53" t="s">
        <v>9</v>
      </c>
      <c r="E5" s="54"/>
      <c r="F5" s="55"/>
      <c r="G5" s="49" t="s">
        <v>10</v>
      </c>
      <c r="H5" s="50"/>
      <c r="I5" s="51"/>
      <c r="J5" s="49" t="s">
        <v>12</v>
      </c>
      <c r="K5" s="50"/>
      <c r="L5" s="50"/>
      <c r="M5" s="56" t="s">
        <v>14</v>
      </c>
      <c r="N5" s="57"/>
      <c r="O5" s="45" t="s">
        <v>6</v>
      </c>
    </row>
    <row r="6" spans="1:15" s="2" customFormat="1" ht="51.75" customHeight="1" thickBot="1" x14ac:dyDescent="0.3">
      <c r="A6" s="46"/>
      <c r="B6" s="48"/>
      <c r="C6" s="48"/>
      <c r="D6" s="26">
        <v>2017</v>
      </c>
      <c r="E6" s="32">
        <v>2018</v>
      </c>
      <c r="F6" s="33">
        <v>2019</v>
      </c>
      <c r="G6" s="26" t="s">
        <v>11</v>
      </c>
      <c r="H6" s="37" t="s">
        <v>5</v>
      </c>
      <c r="I6" s="25" t="s">
        <v>3</v>
      </c>
      <c r="J6" s="26" t="s">
        <v>11</v>
      </c>
      <c r="K6" s="37" t="s">
        <v>5</v>
      </c>
      <c r="L6" s="27" t="s">
        <v>2</v>
      </c>
      <c r="M6" s="34" t="s">
        <v>11</v>
      </c>
      <c r="N6" s="31" t="s">
        <v>13</v>
      </c>
      <c r="O6" s="52"/>
    </row>
    <row r="7" spans="1:15" x14ac:dyDescent="0.25">
      <c r="A7" s="15" t="s">
        <v>15</v>
      </c>
      <c r="B7" s="10"/>
      <c r="C7" s="10"/>
      <c r="D7" s="11"/>
      <c r="E7" s="12"/>
      <c r="F7" s="13"/>
      <c r="G7" s="11">
        <f>7814.6/1775540*I7</f>
        <v>225.77545467857666</v>
      </c>
      <c r="H7" s="12">
        <v>225.8</v>
      </c>
      <c r="I7" s="14">
        <v>51298</v>
      </c>
      <c r="J7" s="11">
        <f>0.25*L7</f>
        <v>0</v>
      </c>
      <c r="K7" s="38"/>
      <c r="L7" s="28"/>
      <c r="M7" s="11">
        <f>0.5*N7</f>
        <v>218.5</v>
      </c>
      <c r="N7" s="36">
        <v>437</v>
      </c>
      <c r="O7" s="39">
        <f>+B7+C7+D7+H7+K7+M7</f>
        <v>444.3</v>
      </c>
    </row>
    <row r="8" spans="1:15" x14ac:dyDescent="0.25">
      <c r="A8" s="16" t="s">
        <v>16</v>
      </c>
      <c r="B8" s="5"/>
      <c r="C8" s="5"/>
      <c r="D8" s="6"/>
      <c r="E8" s="7"/>
      <c r="F8" s="8"/>
      <c r="G8" s="11">
        <f t="shared" ref="G8:G23" si="0">7814.6/1775540*I8</f>
        <v>228.37219369881839</v>
      </c>
      <c r="H8" s="7">
        <v>228.4</v>
      </c>
      <c r="I8" s="9">
        <v>51888</v>
      </c>
      <c r="J8" s="6">
        <f t="shared" ref="J8:J23" si="1">0.25*L8</f>
        <v>0</v>
      </c>
      <c r="K8" s="40"/>
      <c r="L8" s="29"/>
      <c r="M8" s="6">
        <f t="shared" ref="M8:M23" si="2">0.5*N8</f>
        <v>70</v>
      </c>
      <c r="N8" s="35">
        <v>140</v>
      </c>
      <c r="O8" s="39">
        <f t="shared" ref="O8:O23" si="3">+B8+C8+D8+H8+K8+M8</f>
        <v>298.39999999999998</v>
      </c>
    </row>
    <row r="9" spans="1:15" x14ac:dyDescent="0.25">
      <c r="A9" s="16" t="s">
        <v>17</v>
      </c>
      <c r="B9" s="5"/>
      <c r="C9" s="5"/>
      <c r="D9" s="6"/>
      <c r="E9" s="7">
        <v>2500</v>
      </c>
      <c r="F9" s="8"/>
      <c r="G9" s="11">
        <f t="shared" si="0"/>
        <v>410.82611926512499</v>
      </c>
      <c r="H9" s="7">
        <v>410.8</v>
      </c>
      <c r="I9" s="9">
        <v>93343</v>
      </c>
      <c r="J9" s="6">
        <f t="shared" si="1"/>
        <v>280.75</v>
      </c>
      <c r="K9" s="40">
        <v>280.8</v>
      </c>
      <c r="L9" s="29">
        <v>1123</v>
      </c>
      <c r="M9" s="6">
        <f t="shared" si="2"/>
        <v>102</v>
      </c>
      <c r="N9" s="35">
        <v>204</v>
      </c>
      <c r="O9" s="39">
        <f t="shared" si="3"/>
        <v>793.6</v>
      </c>
    </row>
    <row r="10" spans="1:15" x14ac:dyDescent="0.25">
      <c r="A10" s="16" t="s">
        <v>18</v>
      </c>
      <c r="B10" s="5"/>
      <c r="C10" s="5"/>
      <c r="D10" s="6"/>
      <c r="E10" s="7"/>
      <c r="F10" s="8"/>
      <c r="G10" s="11">
        <f t="shared" si="0"/>
        <v>1304.7205175890151</v>
      </c>
      <c r="H10" s="7">
        <v>1304.7</v>
      </c>
      <c r="I10" s="9">
        <v>296443</v>
      </c>
      <c r="J10" s="6">
        <f t="shared" si="1"/>
        <v>797.75</v>
      </c>
      <c r="K10" s="40">
        <v>797.8</v>
      </c>
      <c r="L10" s="29">
        <v>3191</v>
      </c>
      <c r="M10" s="6">
        <f t="shared" si="2"/>
        <v>241.5</v>
      </c>
      <c r="N10" s="35">
        <v>483</v>
      </c>
      <c r="O10" s="39">
        <f t="shared" si="3"/>
        <v>2344</v>
      </c>
    </row>
    <row r="11" spans="1:15" x14ac:dyDescent="0.25">
      <c r="A11" s="16" t="s">
        <v>19</v>
      </c>
      <c r="B11" s="5"/>
      <c r="C11" s="5">
        <f>1500+700</f>
        <v>2200</v>
      </c>
      <c r="D11" s="6"/>
      <c r="E11" s="7"/>
      <c r="F11" s="8"/>
      <c r="G11" s="11">
        <f t="shared" si="0"/>
        <v>901.32371267332758</v>
      </c>
      <c r="H11" s="7">
        <v>901.3</v>
      </c>
      <c r="I11" s="9">
        <v>204788</v>
      </c>
      <c r="J11" s="6">
        <f t="shared" si="1"/>
        <v>406.25</v>
      </c>
      <c r="K11" s="40">
        <v>406.3</v>
      </c>
      <c r="L11" s="29">
        <v>1625</v>
      </c>
      <c r="M11" s="6">
        <f t="shared" si="2"/>
        <v>239</v>
      </c>
      <c r="N11" s="35">
        <v>478</v>
      </c>
      <c r="O11" s="39">
        <f t="shared" si="3"/>
        <v>3746.6000000000004</v>
      </c>
    </row>
    <row r="12" spans="1:15" x14ac:dyDescent="0.25">
      <c r="A12" s="16" t="s">
        <v>20</v>
      </c>
      <c r="B12" s="5"/>
      <c r="C12" s="5">
        <v>2200</v>
      </c>
      <c r="D12" s="6"/>
      <c r="E12" s="7"/>
      <c r="F12" s="8"/>
      <c r="G12" s="11">
        <f t="shared" si="0"/>
        <v>1083.6896131881006</v>
      </c>
      <c r="H12" s="7">
        <v>1083.7</v>
      </c>
      <c r="I12" s="9">
        <v>246223</v>
      </c>
      <c r="J12" s="6">
        <f t="shared" si="1"/>
        <v>640.75</v>
      </c>
      <c r="K12" s="40">
        <v>640.79999999999995</v>
      </c>
      <c r="L12" s="29">
        <v>2563</v>
      </c>
      <c r="M12" s="6">
        <f t="shared" si="2"/>
        <v>563</v>
      </c>
      <c r="N12" s="35">
        <v>1126</v>
      </c>
      <c r="O12" s="39">
        <f t="shared" si="3"/>
        <v>4487.5</v>
      </c>
    </row>
    <row r="13" spans="1:15" x14ac:dyDescent="0.25">
      <c r="A13" s="16" t="s">
        <v>21</v>
      </c>
      <c r="B13" s="5"/>
      <c r="C13" s="5"/>
      <c r="D13" s="6"/>
      <c r="E13" s="7"/>
      <c r="F13" s="8"/>
      <c r="G13" s="11">
        <f t="shared" si="0"/>
        <v>350.54656397490339</v>
      </c>
      <c r="H13" s="41">
        <v>350.5</v>
      </c>
      <c r="I13" s="9">
        <v>79647</v>
      </c>
      <c r="J13" s="6">
        <f t="shared" si="1"/>
        <v>0</v>
      </c>
      <c r="K13" s="40"/>
      <c r="L13" s="29"/>
      <c r="M13" s="6">
        <f t="shared" si="2"/>
        <v>91.5</v>
      </c>
      <c r="N13" s="35">
        <v>183</v>
      </c>
      <c r="O13" s="39">
        <f t="shared" si="3"/>
        <v>442</v>
      </c>
    </row>
    <row r="14" spans="1:15" x14ac:dyDescent="0.25">
      <c r="A14" s="16" t="s">
        <v>22</v>
      </c>
      <c r="B14" s="5"/>
      <c r="C14" s="5"/>
      <c r="D14" s="6"/>
      <c r="E14" s="7"/>
      <c r="F14" s="8"/>
      <c r="G14" s="11">
        <f t="shared" si="0"/>
        <v>283.84998242788112</v>
      </c>
      <c r="H14" s="7">
        <v>283.8</v>
      </c>
      <c r="I14" s="9">
        <v>64493</v>
      </c>
      <c r="J14" s="6">
        <f t="shared" si="1"/>
        <v>0</v>
      </c>
      <c r="K14" s="40"/>
      <c r="L14" s="29"/>
      <c r="M14" s="6">
        <f t="shared" si="2"/>
        <v>110</v>
      </c>
      <c r="N14" s="35">
        <v>220</v>
      </c>
      <c r="O14" s="39">
        <f t="shared" si="3"/>
        <v>393.8</v>
      </c>
    </row>
    <row r="15" spans="1:15" x14ac:dyDescent="0.25">
      <c r="A15" s="16" t="s">
        <v>23</v>
      </c>
      <c r="B15" s="5"/>
      <c r="C15" s="5"/>
      <c r="D15" s="6"/>
      <c r="E15" s="7"/>
      <c r="F15" s="8">
        <v>2500</v>
      </c>
      <c r="G15" s="11">
        <f t="shared" si="0"/>
        <v>463.15701240186087</v>
      </c>
      <c r="H15" s="7">
        <v>463.2</v>
      </c>
      <c r="I15" s="9">
        <v>105233</v>
      </c>
      <c r="J15" s="6">
        <f t="shared" si="1"/>
        <v>369.75</v>
      </c>
      <c r="K15" s="40">
        <v>369.8</v>
      </c>
      <c r="L15" s="29">
        <v>1479</v>
      </c>
      <c r="M15" s="6">
        <f t="shared" si="2"/>
        <v>200.5</v>
      </c>
      <c r="N15" s="35">
        <v>401</v>
      </c>
      <c r="O15" s="39">
        <f t="shared" si="3"/>
        <v>1033.5</v>
      </c>
    </row>
    <row r="16" spans="1:15" x14ac:dyDescent="0.25">
      <c r="A16" s="16" t="s">
        <v>24</v>
      </c>
      <c r="B16" s="5">
        <v>8000</v>
      </c>
      <c r="C16" s="5"/>
      <c r="D16" s="6"/>
      <c r="E16" s="7"/>
      <c r="F16" s="8"/>
      <c r="G16" s="11">
        <f t="shared" si="0"/>
        <v>131.34658064588803</v>
      </c>
      <c r="H16" s="7">
        <v>131.4</v>
      </c>
      <c r="I16" s="9">
        <v>29843</v>
      </c>
      <c r="J16" s="6">
        <f t="shared" si="1"/>
        <v>127.75</v>
      </c>
      <c r="K16" s="40">
        <v>127.8</v>
      </c>
      <c r="L16" s="29">
        <v>511</v>
      </c>
      <c r="M16" s="6">
        <f t="shared" si="2"/>
        <v>157</v>
      </c>
      <c r="N16" s="35">
        <v>314</v>
      </c>
      <c r="O16" s="39">
        <f t="shared" si="3"/>
        <v>8416.1999999999989</v>
      </c>
    </row>
    <row r="17" spans="1:15" x14ac:dyDescent="0.25">
      <c r="A17" s="16" t="s">
        <v>25</v>
      </c>
      <c r="B17" s="5"/>
      <c r="C17" s="5"/>
      <c r="D17" s="6"/>
      <c r="E17" s="7"/>
      <c r="F17" s="8"/>
      <c r="G17" s="11">
        <f t="shared" si="0"/>
        <v>305.15204489901663</v>
      </c>
      <c r="H17" s="7">
        <v>305.2</v>
      </c>
      <c r="I17" s="9">
        <v>69333</v>
      </c>
      <c r="J17" s="6">
        <f t="shared" si="1"/>
        <v>212.75</v>
      </c>
      <c r="K17" s="40">
        <v>212.8</v>
      </c>
      <c r="L17" s="29">
        <v>851</v>
      </c>
      <c r="M17" s="6">
        <f t="shared" si="2"/>
        <v>89.5</v>
      </c>
      <c r="N17" s="35">
        <v>179</v>
      </c>
      <c r="O17" s="39">
        <f t="shared" si="3"/>
        <v>607.5</v>
      </c>
    </row>
    <row r="18" spans="1:15" x14ac:dyDescent="0.25">
      <c r="A18" s="16" t="s">
        <v>26</v>
      </c>
      <c r="B18" s="5"/>
      <c r="C18" s="5"/>
      <c r="D18" s="6">
        <v>2500</v>
      </c>
      <c r="E18" s="7"/>
      <c r="F18" s="8"/>
      <c r="G18" s="11">
        <f t="shared" si="0"/>
        <v>333.70737161652232</v>
      </c>
      <c r="H18" s="7">
        <v>333.7</v>
      </c>
      <c r="I18" s="9">
        <v>75821</v>
      </c>
      <c r="J18" s="6">
        <f t="shared" si="1"/>
        <v>0</v>
      </c>
      <c r="K18" s="40"/>
      <c r="L18" s="29"/>
      <c r="M18" s="6">
        <f t="shared" si="2"/>
        <v>109</v>
      </c>
      <c r="N18" s="35">
        <v>218</v>
      </c>
      <c r="O18" s="39">
        <f t="shared" si="3"/>
        <v>2942.7</v>
      </c>
    </row>
    <row r="19" spans="1:15" x14ac:dyDescent="0.25">
      <c r="A19" s="16" t="s">
        <v>27</v>
      </c>
      <c r="B19" s="5"/>
      <c r="C19" s="5"/>
      <c r="D19" s="6"/>
      <c r="E19" s="7"/>
      <c r="F19" s="8"/>
      <c r="G19" s="11">
        <f t="shared" si="0"/>
        <v>134.33943239803102</v>
      </c>
      <c r="H19" s="7">
        <v>134.30000000000001</v>
      </c>
      <c r="I19" s="9">
        <v>30523</v>
      </c>
      <c r="J19" s="6">
        <f t="shared" si="1"/>
        <v>0</v>
      </c>
      <c r="K19" s="40"/>
      <c r="L19" s="29"/>
      <c r="M19" s="6">
        <f t="shared" si="2"/>
        <v>149</v>
      </c>
      <c r="N19" s="35">
        <v>298</v>
      </c>
      <c r="O19" s="39">
        <f t="shared" si="3"/>
        <v>283.3</v>
      </c>
    </row>
    <row r="20" spans="1:15" x14ac:dyDescent="0.25">
      <c r="A20" s="16" t="s">
        <v>29</v>
      </c>
      <c r="B20" s="5"/>
      <c r="C20" s="5"/>
      <c r="D20" s="6"/>
      <c r="E20" s="7"/>
      <c r="F20" s="8"/>
      <c r="G20" s="11">
        <f t="shared" si="0"/>
        <v>277.45936368654043</v>
      </c>
      <c r="H20" s="7">
        <v>277.5</v>
      </c>
      <c r="I20" s="9">
        <v>63041</v>
      </c>
      <c r="J20" s="6">
        <f t="shared" si="1"/>
        <v>152.5</v>
      </c>
      <c r="K20" s="40">
        <v>152.5</v>
      </c>
      <c r="L20" s="29">
        <v>610</v>
      </c>
      <c r="M20" s="6">
        <f t="shared" si="2"/>
        <v>144.5</v>
      </c>
      <c r="N20" s="35">
        <v>289</v>
      </c>
      <c r="O20" s="39">
        <f t="shared" si="3"/>
        <v>574.5</v>
      </c>
    </row>
    <row r="21" spans="1:15" x14ac:dyDescent="0.25">
      <c r="A21" s="16" t="s">
        <v>30</v>
      </c>
      <c r="B21" s="5"/>
      <c r="C21" s="5"/>
      <c r="D21" s="6"/>
      <c r="E21" s="7"/>
      <c r="F21" s="8"/>
      <c r="G21" s="11">
        <f t="shared" si="0"/>
        <v>193.17977809567793</v>
      </c>
      <c r="H21" s="7">
        <v>193.2</v>
      </c>
      <c r="I21" s="9">
        <v>43892</v>
      </c>
      <c r="J21" s="6">
        <f t="shared" si="1"/>
        <v>0</v>
      </c>
      <c r="K21" s="40"/>
      <c r="L21" s="29"/>
      <c r="M21" s="6">
        <f t="shared" si="2"/>
        <v>45.5</v>
      </c>
      <c r="N21" s="35">
        <v>91</v>
      </c>
      <c r="O21" s="39">
        <f t="shared" si="3"/>
        <v>238.7</v>
      </c>
    </row>
    <row r="22" spans="1:15" x14ac:dyDescent="0.25">
      <c r="A22" s="16" t="s">
        <v>31</v>
      </c>
      <c r="B22" s="5"/>
      <c r="C22" s="5">
        <v>900</v>
      </c>
      <c r="D22" s="6"/>
      <c r="E22" s="7"/>
      <c r="F22" s="8"/>
      <c r="G22" s="11">
        <f t="shared" si="0"/>
        <v>310.23989287765977</v>
      </c>
      <c r="H22" s="7">
        <v>310.2</v>
      </c>
      <c r="I22" s="9">
        <v>70489</v>
      </c>
      <c r="J22" s="6">
        <f t="shared" si="1"/>
        <v>202.5</v>
      </c>
      <c r="K22" s="40">
        <v>202.5</v>
      </c>
      <c r="L22" s="29">
        <v>810</v>
      </c>
      <c r="M22" s="6">
        <f t="shared" si="2"/>
        <v>171.5</v>
      </c>
      <c r="N22" s="35">
        <v>343</v>
      </c>
      <c r="O22" s="39">
        <f t="shared" si="3"/>
        <v>1584.2</v>
      </c>
    </row>
    <row r="23" spans="1:15" x14ac:dyDescent="0.25">
      <c r="A23" s="17" t="s">
        <v>28</v>
      </c>
      <c r="B23" s="18"/>
      <c r="C23" s="18"/>
      <c r="D23" s="19"/>
      <c r="E23" s="20"/>
      <c r="F23" s="21"/>
      <c r="G23" s="11">
        <f t="shared" si="0"/>
        <v>580.28314597249289</v>
      </c>
      <c r="H23" s="20">
        <v>580.29999999999995</v>
      </c>
      <c r="I23" s="22">
        <v>131845</v>
      </c>
      <c r="J23" s="19">
        <f t="shared" si="1"/>
        <v>340</v>
      </c>
      <c r="K23" s="42">
        <v>340</v>
      </c>
      <c r="L23" s="30">
        <v>1360</v>
      </c>
      <c r="M23" s="6">
        <f t="shared" si="2"/>
        <v>510.5</v>
      </c>
      <c r="N23" s="30">
        <v>1021</v>
      </c>
      <c r="O23" s="39">
        <f t="shared" si="3"/>
        <v>1430.8</v>
      </c>
    </row>
    <row r="24" spans="1:15" ht="15.75" thickBot="1" x14ac:dyDescent="0.3">
      <c r="A24" s="16" t="s">
        <v>1</v>
      </c>
      <c r="B24" s="5"/>
      <c r="C24" s="5"/>
      <c r="D24" s="6"/>
      <c r="E24" s="7"/>
      <c r="F24" s="8"/>
      <c r="G24" s="11">
        <f>7814.6/1775540*I24</f>
        <v>296.63121991056244</v>
      </c>
      <c r="H24" s="7">
        <v>296.60000000000002</v>
      </c>
      <c r="I24" s="9">
        <v>67397</v>
      </c>
      <c r="J24" s="6">
        <f>0.25*L24</f>
        <v>258.75</v>
      </c>
      <c r="K24" s="40">
        <v>258.8</v>
      </c>
      <c r="L24" s="29">
        <v>1035</v>
      </c>
      <c r="M24" s="6">
        <f>0.5*N24</f>
        <v>161.5</v>
      </c>
      <c r="N24" s="35">
        <v>323</v>
      </c>
      <c r="O24" s="39">
        <f>+B24+C24+D24+H24+K24+M24</f>
        <v>716.90000000000009</v>
      </c>
    </row>
    <row r="25" spans="1:15" ht="15.75" thickBot="1" x14ac:dyDescent="0.3">
      <c r="A25" s="23"/>
      <c r="B25" s="24">
        <f>SUM(B7:B24)</f>
        <v>8000</v>
      </c>
      <c r="C25" s="24">
        <f t="shared" ref="C25:O25" si="4">SUM(C7:C24)</f>
        <v>5300</v>
      </c>
      <c r="D25" s="24">
        <f t="shared" si="4"/>
        <v>2500</v>
      </c>
      <c r="E25" s="24">
        <f t="shared" si="4"/>
        <v>2500</v>
      </c>
      <c r="F25" s="24">
        <f t="shared" si="4"/>
        <v>2500</v>
      </c>
      <c r="G25" s="24">
        <f t="shared" si="4"/>
        <v>7814.6</v>
      </c>
      <c r="H25" s="24">
        <f t="shared" si="4"/>
        <v>7814.5999999999995</v>
      </c>
      <c r="I25" s="24">
        <f t="shared" si="4"/>
        <v>1775540</v>
      </c>
      <c r="J25" s="24">
        <f t="shared" si="4"/>
        <v>3789.5</v>
      </c>
      <c r="K25" s="24">
        <f t="shared" si="4"/>
        <v>3789.9000000000005</v>
      </c>
      <c r="L25" s="24">
        <f t="shared" si="4"/>
        <v>15158</v>
      </c>
      <c r="M25" s="24">
        <f t="shared" si="4"/>
        <v>3374</v>
      </c>
      <c r="N25" s="24">
        <f t="shared" si="4"/>
        <v>6748</v>
      </c>
      <c r="O25" s="24">
        <f t="shared" si="4"/>
        <v>30778.500000000004</v>
      </c>
    </row>
    <row r="26" spans="1:15" x14ac:dyDescent="0.25">
      <c r="O26" s="3"/>
    </row>
    <row r="27" spans="1:15" x14ac:dyDescent="0.25">
      <c r="G27" s="3"/>
      <c r="H27" s="3"/>
      <c r="O27" s="3"/>
    </row>
    <row r="29" spans="1:15" x14ac:dyDescent="0.25">
      <c r="A29" s="1" t="s">
        <v>4</v>
      </c>
    </row>
  </sheetData>
  <mergeCells count="9">
    <mergeCell ref="A3:O3"/>
    <mergeCell ref="A5:A6"/>
    <mergeCell ref="B5:B6"/>
    <mergeCell ref="C5:C6"/>
    <mergeCell ref="G5:I5"/>
    <mergeCell ref="O5:O6"/>
    <mergeCell ref="D5:F5"/>
    <mergeCell ref="J5:L5"/>
    <mergeCell ref="M5:N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2016-09-06T12:52:33Z</dcterms:modified>
</cp:coreProperties>
</file>